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350" documentId="8_{B6337239-1A00-434D-AAD0-422EA1FEB5AE}" xr6:coauthVersionLast="47" xr6:coauthVersionMax="47" xr10:uidLastSave="{A911D7AE-1D58-4AB9-976E-5A7448C08BE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37" i="1" l="1" a="1"/>
  <c r="N337" i="1" s="1"/>
  <c r="M337" i="1" a="1"/>
  <c r="M337" i="1" s="1"/>
  <c r="M333" i="1" a="1"/>
  <c r="M333" i="1" s="1"/>
  <c r="N332" i="1" a="1"/>
  <c r="N332" i="1" s="1"/>
  <c r="M332" i="1" a="1"/>
  <c r="M332" i="1" s="1"/>
  <c r="N323" i="1" a="1"/>
  <c r="N323" i="1" s="1"/>
  <c r="M323" i="1" a="1"/>
  <c r="M323" i="1" s="1"/>
  <c r="N314" i="1" a="1"/>
  <c r="N314" i="1" s="1"/>
  <c r="M314" i="1" a="1"/>
  <c r="M314" i="1" s="1"/>
  <c r="N335" i="1" a="1"/>
  <c r="N335" i="1" s="1"/>
  <c r="M335" i="1" a="1"/>
  <c r="M335" i="1" s="1"/>
  <c r="N334" i="1" a="1"/>
  <c r="N334" i="1" s="1"/>
  <c r="N324" i="1" a="1"/>
  <c r="N324" i="1" s="1"/>
  <c r="N315" i="1" a="1"/>
  <c r="N315" i="1" s="1"/>
  <c r="N325" i="1" a="1"/>
  <c r="N325" i="1" s="1"/>
  <c r="M325" i="1" a="1"/>
  <c r="M325" i="1" s="1"/>
  <c r="N316" i="1" a="1"/>
  <c r="N316" i="1" s="1"/>
  <c r="M316" i="1" a="1"/>
  <c r="M316" i="1" s="1"/>
  <c r="N318" i="1" a="1"/>
  <c r="N318" i="1" s="1"/>
  <c r="M318" i="1" a="1"/>
  <c r="M318" i="1" s="1"/>
  <c r="N317" i="1" a="1"/>
  <c r="N317" i="1" s="1"/>
  <c r="M317" i="1" a="1"/>
  <c r="M317" i="1" s="1"/>
  <c r="N279" i="1" a="1"/>
  <c r="N279" i="1" s="1"/>
  <c r="M279" i="1" a="1"/>
  <c r="M279" i="1" s="1"/>
  <c r="C279" i="1"/>
  <c r="A279" i="1"/>
  <c r="N294" i="1" a="1"/>
  <c r="N294" i="1" s="1"/>
  <c r="M294" i="1" a="1"/>
  <c r="M294" i="1" s="1"/>
  <c r="C306" i="1"/>
  <c r="C307" i="1"/>
  <c r="A306" i="1"/>
  <c r="A307" i="1"/>
  <c r="N305" i="1" a="1"/>
  <c r="N305" i="1" s="1"/>
  <c r="M305" i="1" a="1"/>
  <c r="M305" i="1" s="1"/>
  <c r="N304" i="1" a="1"/>
  <c r="N304" i="1" s="1"/>
  <c r="M304" i="1" a="1"/>
  <c r="M304" i="1" s="1"/>
  <c r="N303" i="1" a="1"/>
  <c r="N303" i="1" s="1"/>
  <c r="M303" i="1" a="1"/>
  <c r="M303" i="1" s="1"/>
  <c r="N302" i="1" a="1"/>
  <c r="N302" i="1" s="1"/>
  <c r="M301" i="1" a="1"/>
  <c r="M301" i="1" s="1"/>
  <c r="N300" i="1" a="1"/>
  <c r="N300" i="1" s="1"/>
  <c r="M300" i="1" a="1"/>
  <c r="M300" i="1" s="1"/>
  <c r="N298" i="1" a="1"/>
  <c r="N298" i="1" s="1"/>
  <c r="M298" i="1" a="1"/>
  <c r="M298" i="1" s="1"/>
  <c r="N299" i="1" a="1"/>
  <c r="N299" i="1" s="1"/>
  <c r="M299" i="1" a="1"/>
  <c r="M299" i="1" s="1"/>
  <c r="N296" i="1" a="1"/>
  <c r="N296" i="1" s="1"/>
  <c r="M296" i="1" a="1"/>
  <c r="M296" i="1" s="1"/>
  <c r="C311" i="1"/>
  <c r="A311" i="1"/>
  <c r="N311" i="1" a="1"/>
  <c r="N311" i="1" s="1"/>
  <c r="M311" i="1" a="1"/>
  <c r="M311" i="1" s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 s="1"/>
  <c r="BC448" i="1" a="1"/>
  <c r="BC448" i="1" s="1"/>
  <c r="BC449" i="1" a="1"/>
  <c r="BC449" i="1" s="1"/>
  <c r="BC450" i="1" a="1"/>
  <c r="BC450" i="1" s="1"/>
  <c r="BC451" i="1" a="1"/>
  <c r="BC451" i="1" s="1"/>
  <c r="BC452" i="1" a="1"/>
  <c r="BC452" i="1" s="1"/>
  <c r="BC453" i="1" a="1"/>
  <c r="BC453" i="1" s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 s="1"/>
  <c r="BC459" i="1" a="1"/>
  <c r="BC459" i="1" s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 s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 s="1"/>
  <c r="BC475" i="1" a="1"/>
  <c r="BC475" i="1" s="1"/>
  <c r="BC476" i="1" a="1"/>
  <c r="BC476" i="1" s="1"/>
  <c r="BC477" i="1" a="1"/>
  <c r="BC477" i="1" s="1"/>
  <c r="BC478" i="1" a="1"/>
  <c r="BC478" i="1" s="1"/>
  <c r="BC479" i="1" a="1"/>
  <c r="BC479" i="1" s="1"/>
  <c r="BC480" i="1" a="1"/>
  <c r="BC480" i="1" s="1"/>
  <c r="BC481" i="1" a="1"/>
  <c r="BC481" i="1" s="1"/>
  <c r="BC482" i="1" a="1"/>
  <c r="BC482" i="1" s="1"/>
  <c r="BC483" i="1" a="1"/>
  <c r="BC483" i="1" s="1"/>
  <c r="BC484" i="1" a="1"/>
  <c r="BC484" i="1" s="1"/>
  <c r="BC485" i="1" a="1"/>
  <c r="BC485" i="1" s="1"/>
  <c r="BC486" i="1" a="1"/>
  <c r="BC486" i="1" s="1"/>
  <c r="BC487" i="1" a="1"/>
  <c r="BC487" i="1" s="1"/>
  <c r="BC488" i="1" a="1"/>
  <c r="BC488" i="1" s="1"/>
  <c r="BC489" i="1" a="1"/>
  <c r="BC489" i="1" s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 s="1"/>
  <c r="BC496" i="1" a="1"/>
  <c r="BC496" i="1" s="1"/>
  <c r="BC497" i="1" a="1"/>
  <c r="BC497" i="1" s="1"/>
  <c r="BC498" i="1" a="1"/>
  <c r="BC498" i="1" s="1"/>
  <c r="BC499" i="1" a="1"/>
  <c r="BC499" i="1" s="1"/>
  <c r="BC500" i="1" a="1"/>
  <c r="BC500" i="1" s="1"/>
  <c r="BC501" i="1" a="1"/>
  <c r="BC501" i="1" s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 s="1"/>
  <c r="BC508" i="1" a="1"/>
  <c r="BC508" i="1" s="1"/>
  <c r="BC509" i="1" a="1"/>
  <c r="BC509" i="1" s="1"/>
  <c r="BC510" i="1" a="1"/>
  <c r="BC510" i="1" s="1"/>
  <c r="BC511" i="1" a="1"/>
  <c r="BC511" i="1" s="1"/>
  <c r="BC512" i="1" a="1"/>
  <c r="BC512" i="1" s="1"/>
  <c r="BC513" i="1" a="1"/>
  <c r="BC513" i="1" s="1"/>
  <c r="BC514" i="1" a="1"/>
  <c r="BC514" i="1" s="1"/>
  <c r="BC515" i="1" a="1"/>
  <c r="BC515" i="1" s="1"/>
  <c r="BC516" i="1" a="1"/>
  <c r="BC516" i="1" s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 s="1"/>
  <c r="BC523" i="1" a="1"/>
  <c r="BC523" i="1" s="1"/>
  <c r="BC524" i="1" a="1"/>
  <c r="BC524" i="1" s="1"/>
  <c r="BC525" i="1" a="1"/>
  <c r="BC525" i="1" s="1"/>
  <c r="BC526" i="1" a="1"/>
  <c r="BC526" i="1" s="1"/>
  <c r="BC527" i="1" a="1"/>
  <c r="BC527" i="1" s="1"/>
  <c r="BC528" i="1" a="1"/>
  <c r="BC528" i="1" s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 s="1"/>
  <c r="BC535" i="1" a="1"/>
  <c r="BC535" i="1" s="1"/>
  <c r="BC536" i="1" a="1"/>
  <c r="BC536" i="1" s="1"/>
  <c r="BC537" i="1" a="1"/>
  <c r="BC537" i="1" s="1"/>
  <c r="BC538" i="1" a="1"/>
  <c r="BC538" i="1" s="1"/>
  <c r="BC539" i="1" a="1"/>
  <c r="BC539" i="1" s="1"/>
  <c r="BC540" i="1" a="1"/>
  <c r="BC540" i="1" s="1"/>
  <c r="BC541" i="1" a="1"/>
  <c r="BC541" i="1" s="1"/>
  <c r="BC542" i="1" a="1"/>
  <c r="BC542" i="1" s="1"/>
  <c r="BC543" i="1" a="1"/>
  <c r="BC543" i="1" s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 s="1"/>
  <c r="BC550" i="1" a="1"/>
  <c r="BC550" i="1" s="1"/>
  <c r="BC551" i="1" a="1"/>
  <c r="BC551" i="1" s="1"/>
  <c r="BC552" i="1" a="1"/>
  <c r="BC552" i="1" s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 s="1"/>
  <c r="S225" i="1" a="1"/>
  <c r="S225" i="1" s="1"/>
  <c r="T219" i="1" a="1"/>
  <c r="T219" i="1" s="1"/>
  <c r="E216" i="12" s="1"/>
  <c r="S219" i="1" a="1"/>
  <c r="S219" i="1" s="1"/>
  <c r="D216" i="12" s="1"/>
  <c r="T190" i="1" a="1"/>
  <c r="T190" i="1" s="1"/>
  <c r="S190" i="1" a="1"/>
  <c r="S190" i="1" s="1"/>
  <c r="T59" i="1" a="1"/>
  <c r="T59" i="1" s="1"/>
  <c r="S59" i="1" a="1"/>
  <c r="S59" i="1" s="1"/>
  <c r="T29" i="1" a="1"/>
  <c r="T29" i="1" s="1"/>
  <c r="S29" i="1" a="1"/>
  <c r="S29" i="1" s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 s="1"/>
  <c r="T17" i="1" a="1"/>
  <c r="T17" i="1" s="1"/>
  <c r="S17" i="1" a="1"/>
  <c r="S17" i="1" s="1"/>
  <c r="T251" i="1" a="1"/>
  <c r="T251" i="1" s="1"/>
  <c r="S251" i="1" a="1"/>
  <c r="S251" i="1" s="1"/>
  <c r="T229" i="1" a="1"/>
  <c r="T229" i="1" s="1"/>
  <c r="E226" i="12" s="1"/>
  <c r="S229" i="1" a="1"/>
  <c r="S229" i="1" s="1"/>
  <c r="D226" i="12" s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 s="1"/>
  <c r="T243" i="1" a="1"/>
  <c r="T243" i="1" s="1"/>
  <c r="S243" i="1" a="1"/>
  <c r="S243" i="1" s="1"/>
  <c r="T242" i="1" a="1"/>
  <c r="T242" i="1" s="1"/>
  <c r="S242" i="1" a="1"/>
  <c r="S242" i="1" s="1"/>
  <c r="T241" i="1" a="1"/>
  <c r="T241" i="1" s="1"/>
  <c r="S241" i="1" a="1"/>
  <c r="S241" i="1" s="1"/>
  <c r="T245" i="1" a="1"/>
  <c r="T245" i="1" s="1"/>
  <c r="S245" i="1" a="1"/>
  <c r="S245" i="1" s="1"/>
  <c r="T246" i="1" a="1"/>
  <c r="T246" i="1" s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 s="1"/>
  <c r="S130" i="1" a="1"/>
  <c r="S130" i="1" s="1"/>
  <c r="T236" i="1" a="1"/>
  <c r="T236" i="1" s="1"/>
  <c r="S236" i="1" a="1"/>
  <c r="S236" i="1" s="1"/>
  <c r="T170" i="1" a="1"/>
  <c r="T170" i="1" s="1"/>
  <c r="S170" i="1" a="1"/>
  <c r="S170" i="1" s="1"/>
  <c r="T169" i="1" a="1"/>
  <c r="T169" i="1" s="1"/>
  <c r="S169" i="1" a="1"/>
  <c r="S169" i="1" s="1"/>
  <c r="T148" i="1" a="1"/>
  <c r="T148" i="1" s="1"/>
  <c r="S148" i="1" a="1"/>
  <c r="S148" i="1"/>
  <c r="T235" i="1" a="1"/>
  <c r="T235" i="1" s="1"/>
  <c r="S235" i="1" a="1"/>
  <c r="S235" i="1" s="1"/>
  <c r="T209" i="1" a="1"/>
  <c r="T209" i="1" s="1"/>
  <c r="S209" i="1" a="1"/>
  <c r="S209" i="1" s="1"/>
  <c r="T150" i="1" a="1"/>
  <c r="T150" i="1" s="1"/>
  <c r="S150" i="1" a="1"/>
  <c r="S150" i="1" s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 s="1"/>
  <c r="T156" i="1" a="1"/>
  <c r="T156" i="1" s="1"/>
  <c r="S156" i="1" a="1"/>
  <c r="S156" i="1" s="1"/>
  <c r="T141" i="1" a="1"/>
  <c r="T141" i="1" s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/>
  <c r="S134" i="1" a="1"/>
  <c r="S134" i="1" s="1"/>
  <c r="T287" i="1" a="1"/>
  <c r="T287" i="1" s="1"/>
  <c r="E279" i="12" s="1"/>
  <c r="S287" i="1" a="1"/>
  <c r="S287" i="1" s="1"/>
  <c r="D279" i="12" s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S334" i="1" a="1"/>
  <c r="S334" i="1" s="1"/>
  <c r="D326" i="12" s="1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N339" i="1" a="1"/>
  <c r="N339" i="1" s="1"/>
  <c r="L330" i="12"/>
  <c r="N336" i="1" a="1"/>
  <c r="N336" i="1" s="1"/>
  <c r="L324" i="12"/>
  <c r="N330" i="1" a="1"/>
  <c r="N330" i="1" s="1"/>
  <c r="N329" i="1" a="1"/>
  <c r="N329" i="1" s="1"/>
  <c r="L321" i="12" s="1"/>
  <c r="N328" i="1" a="1"/>
  <c r="N328" i="1" s="1"/>
  <c r="N327" i="1" a="1"/>
  <c r="N327" i="1" s="1"/>
  <c r="N326" i="1" a="1"/>
  <c r="N326" i="1" s="1"/>
  <c r="L318" i="12" s="1"/>
  <c r="AN325" i="1"/>
  <c r="AN323" i="1"/>
  <c r="N322" i="1" a="1"/>
  <c r="N322" i="1" s="1"/>
  <c r="N321" i="1" a="1"/>
  <c r="N321" i="1" s="1"/>
  <c r="N320" i="1" a="1"/>
  <c r="N320" i="1" s="1"/>
  <c r="AN320" i="1" s="1"/>
  <c r="N319" i="1" a="1"/>
  <c r="N319" i="1" s="1"/>
  <c r="L309" i="12"/>
  <c r="AN314" i="1"/>
  <c r="N313" i="1" a="1"/>
  <c r="N313" i="1" s="1"/>
  <c r="N312" i="1" a="1"/>
  <c r="N312" i="1" s="1"/>
  <c r="N310" i="1" a="1"/>
  <c r="N310" i="1" s="1"/>
  <c r="L302" i="12" s="1"/>
  <c r="N309" i="1" a="1"/>
  <c r="N309" i="1" s="1"/>
  <c r="N308" i="1" a="1"/>
  <c r="N308" i="1" s="1"/>
  <c r="N307" i="1" a="1"/>
  <c r="N307" i="1" s="1"/>
  <c r="L299" i="12" s="1"/>
  <c r="AN304" i="1"/>
  <c r="L290" i="12"/>
  <c r="L287" i="12"/>
  <c r="N292" i="1" a="1"/>
  <c r="N292" i="1" s="1"/>
  <c r="AN288" i="1"/>
  <c r="AN279" i="1"/>
  <c r="N278" i="1" a="1"/>
  <c r="N278" i="1" s="1"/>
  <c r="N277" i="1" a="1"/>
  <c r="N277" i="1" s="1"/>
  <c r="N262" i="1" a="1"/>
  <c r="N262" i="1" s="1"/>
  <c r="AN262" i="1" s="1"/>
  <c r="N261" i="1" a="1"/>
  <c r="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N232" i="1" a="1"/>
  <c r="N232" i="1" s="1"/>
  <c r="L229" i="12" s="1"/>
  <c r="N231" i="1" a="1"/>
  <c r="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N224" i="1" a="1"/>
  <c r="N224" i="1" s="1"/>
  <c r="AN224" i="1" s="1"/>
  <c r="N221" i="1" a="1"/>
  <c r="N221" i="1" s="1"/>
  <c r="AN221" i="1" s="1"/>
  <c r="N220" i="1" a="1"/>
  <c r="N220" i="1" s="1"/>
  <c r="N217" i="1" a="1"/>
  <c r="N217" i="1" s="1"/>
  <c r="AN217" i="1" s="1"/>
  <c r="N215" i="1" a="1"/>
  <c r="N215" i="1" s="1"/>
  <c r="AN215" i="1" s="1"/>
  <c r="N214" i="1" a="1"/>
  <c r="N214" i="1" s="1"/>
  <c r="N213" i="1" a="1"/>
  <c r="N213" i="1" s="1"/>
  <c r="AN213" i="1" s="1"/>
  <c r="N210" i="1" a="1"/>
  <c r="N210" i="1" s="1"/>
  <c r="AN210" i="1" s="1"/>
  <c r="N208" i="1" a="1"/>
  <c r="N208" i="1" s="1"/>
  <c r="N207" i="1" a="1"/>
  <c r="N207" i="1" s="1"/>
  <c r="L204" i="12" s="1"/>
  <c r="N203" i="1" a="1"/>
  <c r="N203" i="1" s="1"/>
  <c r="AN203" i="1" s="1"/>
  <c r="N202" i="1" a="1"/>
  <c r="N202" i="1" s="1"/>
  <c r="N201" i="1" a="1"/>
  <c r="N201" i="1" s="1"/>
  <c r="L198" i="12" s="1"/>
  <c r="N200" i="1" a="1"/>
  <c r="N200" i="1" s="1"/>
  <c r="AN200" i="1" s="1"/>
  <c r="N199" i="1" a="1"/>
  <c r="N199" i="1" s="1"/>
  <c r="N198" i="1" a="1"/>
  <c r="N198" i="1" s="1"/>
  <c r="L195" i="12" s="1"/>
  <c r="N197" i="1" a="1"/>
  <c r="N197" i="1" s="1"/>
  <c r="AN197" i="1" s="1"/>
  <c r="N196" i="1" a="1"/>
  <c r="N196" i="1" s="1"/>
  <c r="N195" i="1" a="1"/>
  <c r="N195" i="1" s="1"/>
  <c r="AN195" i="1" s="1"/>
  <c r="N193" i="1" a="1"/>
  <c r="N193" i="1" s="1"/>
  <c r="AN193" i="1" s="1"/>
  <c r="N188" i="1" a="1"/>
  <c r="N188" i="1" s="1"/>
  <c r="N187" i="1" a="1"/>
  <c r="N187" i="1" s="1"/>
  <c r="AN187" i="1" s="1"/>
  <c r="N182" i="1" a="1"/>
  <c r="N182" i="1" s="1"/>
  <c r="A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N176" i="1" a="1"/>
  <c r="N176" i="1" s="1"/>
  <c r="AN176" i="1" s="1"/>
  <c r="N172" i="1" a="1"/>
  <c r="N172" i="1" s="1"/>
  <c r="AN172" i="1" s="1"/>
  <c r="N171" i="1" a="1"/>
  <c r="N171" i="1" s="1"/>
  <c r="N168" i="1" a="1"/>
  <c r="N168" i="1" s="1"/>
  <c r="N167" i="1" a="1"/>
  <c r="N167" i="1" s="1"/>
  <c r="A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L158" i="12" s="1"/>
  <c r="N160" i="1" a="1"/>
  <c r="N160" i="1" s="1"/>
  <c r="AN160" i="1" s="1"/>
  <c r="N155" i="1" a="1"/>
  <c r="N155" i="1" s="1"/>
  <c r="N152" i="1" a="1"/>
  <c r="N152" i="1" s="1"/>
  <c r="L149" i="12" s="1"/>
  <c r="N151" i="1" a="1"/>
  <c r="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A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A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M530" i="1" a="1"/>
  <c r="M530" i="1" s="1"/>
  <c r="M529" i="1" a="1"/>
  <c r="M529" i="1" s="1"/>
  <c r="A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M521" i="1" a="1"/>
  <c r="M521" i="1" s="1"/>
  <c r="M520" i="1" a="1"/>
  <c r="M520" i="1" s="1"/>
  <c r="AM520" i="1" s="1"/>
  <c r="M519" i="1" a="1"/>
  <c r="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M503" i="1" a="1"/>
  <c r="M503" i="1" s="1"/>
  <c r="M502" i="1" a="1"/>
  <c r="M502" i="1" s="1"/>
  <c r="AM502" i="1" s="1"/>
  <c r="M501" i="1" a="1"/>
  <c r="M501" i="1" s="1"/>
  <c r="A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M496" i="1" a="1"/>
  <c r="M496" i="1" s="1"/>
  <c r="AM496" i="1" s="1"/>
  <c r="M495" i="1" a="1"/>
  <c r="M495" i="1" s="1"/>
  <c r="M494" i="1" a="1"/>
  <c r="M494" i="1" s="1"/>
  <c r="M493" i="1" a="1"/>
  <c r="M493" i="1" s="1"/>
  <c r="AM493" i="1" s="1"/>
  <c r="M492" i="1" a="1"/>
  <c r="M492" i="1" s="1"/>
  <c r="M491" i="1" a="1"/>
  <c r="M491" i="1" s="1"/>
  <c r="M490" i="1" a="1"/>
  <c r="M490" i="1" s="1"/>
  <c r="AM490" i="1" s="1"/>
  <c r="M489" i="1" a="1"/>
  <c r="M489" i="1" s="1"/>
  <c r="AM489" i="1" s="1"/>
  <c r="M488" i="1" a="1"/>
  <c r="M488" i="1" s="1"/>
  <c r="M487" i="1" a="1"/>
  <c r="M487" i="1" s="1"/>
  <c r="AM487" i="1" s="1"/>
  <c r="M486" i="1" a="1"/>
  <c r="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AM480" i="1" s="1"/>
  <c r="M479" i="1" a="1"/>
  <c r="M479" i="1" s="1"/>
  <c r="M478" i="1" a="1"/>
  <c r="M478" i="1" s="1"/>
  <c r="AM478" i="1" s="1"/>
  <c r="M477" i="1" a="1"/>
  <c r="M477" i="1" s="1"/>
  <c r="M476" i="1" a="1"/>
  <c r="M476" i="1" s="1"/>
  <c r="M475" i="1" a="1"/>
  <c r="M475" i="1" s="1"/>
  <c r="AM475" i="1" s="1"/>
  <c r="M474" i="1" a="1"/>
  <c r="M474" i="1" s="1"/>
  <c r="M473" i="1" a="1"/>
  <c r="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M460" i="1" a="1"/>
  <c r="M460" i="1" s="1"/>
  <c r="AM460" i="1" s="1"/>
  <c r="M459" i="1" a="1"/>
  <c r="M459" i="1" s="1"/>
  <c r="AM459" i="1" s="1"/>
  <c r="M458" i="1" a="1"/>
  <c r="M458" i="1" s="1"/>
  <c r="AM458" i="1" s="1"/>
  <c r="M457" i="1" a="1"/>
  <c r="M457" i="1" s="1"/>
  <c r="AM457" i="1" s="1"/>
  <c r="M456" i="1" a="1"/>
  <c r="M456" i="1" s="1"/>
  <c r="AM456" i="1" s="1"/>
  <c r="M455" i="1" a="1"/>
  <c r="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M449" i="1" a="1"/>
  <c r="M449" i="1" s="1"/>
  <c r="M448" i="1" a="1"/>
  <c r="M448" i="1" s="1"/>
  <c r="AM448" i="1" s="1"/>
  <c r="M447" i="1" a="1"/>
  <c r="M447" i="1" s="1"/>
  <c r="AM447" i="1" s="1"/>
  <c r="M446" i="1" a="1"/>
  <c r="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AM417" i="1" s="1"/>
  <c r="M416" i="1" a="1"/>
  <c r="M416" i="1" s="1"/>
  <c r="AM416" i="1" s="1"/>
  <c r="M415" i="1" a="1"/>
  <c r="M415" i="1" s="1"/>
  <c r="AM415" i="1" s="1"/>
  <c r="M414" i="1" a="1"/>
  <c r="M414" i="1" s="1"/>
  <c r="A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M339" i="1" a="1"/>
  <c r="M339" i="1" s="1"/>
  <c r="AM339" i="1" s="1"/>
  <c r="AM338" i="1"/>
  <c r="AM337" i="1"/>
  <c r="M336" i="1" a="1"/>
  <c r="M336" i="1" s="1"/>
  <c r="AM336" i="1" s="1"/>
  <c r="AM335" i="1"/>
  <c r="AM334" i="1"/>
  <c r="AM333" i="1"/>
  <c r="AM332" i="1"/>
  <c r="AM331" i="1"/>
  <c r="M330" i="1" a="1"/>
  <c r="M330" i="1" s="1"/>
  <c r="AM330" i="1" s="1"/>
  <c r="M329" i="1" a="1"/>
  <c r="M329" i="1" s="1"/>
  <c r="AM329" i="1" s="1"/>
  <c r="M328" i="1" a="1"/>
  <c r="M328" i="1" s="1"/>
  <c r="AM328" i="1" s="1"/>
  <c r="M327" i="1" a="1"/>
  <c r="M327" i="1" s="1"/>
  <c r="AM327" i="1" s="1"/>
  <c r="M326" i="1" a="1"/>
  <c r="M326" i="1" s="1"/>
  <c r="AM326" i="1" s="1"/>
  <c r="AM325" i="1"/>
  <c r="AM324" i="1"/>
  <c r="AM323" i="1"/>
  <c r="M322" i="1" a="1"/>
  <c r="M322" i="1" s="1"/>
  <c r="AM322" i="1" s="1"/>
  <c r="M321" i="1" a="1"/>
  <c r="M321" i="1" s="1"/>
  <c r="AM321" i="1" s="1"/>
  <c r="M320" i="1" a="1"/>
  <c r="M320" i="1" s="1"/>
  <c r="AM320" i="1" s="1"/>
  <c r="M319" i="1" a="1"/>
  <c r="M319" i="1" s="1"/>
  <c r="AM319" i="1" s="1"/>
  <c r="AM318" i="1"/>
  <c r="AM317" i="1"/>
  <c r="AM316" i="1"/>
  <c r="AM315" i="1"/>
  <c r="AM314" i="1"/>
  <c r="M313" i="1" a="1"/>
  <c r="M313" i="1" s="1"/>
  <c r="AM313" i="1" s="1"/>
  <c r="M312" i="1" a="1"/>
  <c r="M312" i="1" s="1"/>
  <c r="AM312" i="1" s="1"/>
  <c r="M310" i="1" a="1"/>
  <c r="M310" i="1" s="1"/>
  <c r="AM310" i="1" s="1"/>
  <c r="M309" i="1" a="1"/>
  <c r="M309" i="1" s="1"/>
  <c r="AM309" i="1" s="1"/>
  <c r="M308" i="1" a="1"/>
  <c r="M308" i="1" s="1"/>
  <c r="AM308" i="1" s="1"/>
  <c r="M307" i="1" a="1"/>
  <c r="M307" i="1" s="1"/>
  <c r="A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S7" i="1"/>
  <c r="BS8" i="1"/>
  <c r="BS9" i="1"/>
  <c r="BS10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R128" i="1"/>
  <c r="BS128" i="1"/>
  <c r="BS129" i="1"/>
  <c r="BS130" i="1"/>
  <c r="BS132" i="1"/>
  <c r="BS133" i="1"/>
  <c r="BS134" i="1"/>
  <c r="BS135" i="1"/>
  <c r="BS136" i="1"/>
  <c r="BS137" i="1"/>
  <c r="BS138" i="1"/>
  <c r="BS139" i="1"/>
  <c r="BS141" i="1"/>
  <c r="BS142" i="1"/>
  <c r="BS143" i="1"/>
  <c r="BS144" i="1"/>
  <c r="BS145" i="1"/>
  <c r="BS146" i="1"/>
  <c r="BS147" i="1"/>
  <c r="BS148" i="1"/>
  <c r="BS149" i="1"/>
  <c r="BS150" i="1"/>
  <c r="BR151" i="1"/>
  <c r="BS151" i="1"/>
  <c r="BS153" i="1"/>
  <c r="BS154" i="1"/>
  <c r="BR156" i="1"/>
  <c r="BS156" i="1"/>
  <c r="BS157" i="1"/>
  <c r="BS158" i="1"/>
  <c r="BS159" i="1"/>
  <c r="BS160" i="1"/>
  <c r="BS161" i="1"/>
  <c r="BR162" i="1"/>
  <c r="BS162" i="1"/>
  <c r="BS163" i="1"/>
  <c r="BS164" i="1"/>
  <c r="BS165" i="1"/>
  <c r="BS166" i="1"/>
  <c r="BS169" i="1"/>
  <c r="BS170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8" i="1"/>
  <c r="BS189" i="1"/>
  <c r="BR190" i="1"/>
  <c r="BS190" i="1"/>
  <c r="BS191" i="1"/>
  <c r="BS192" i="1"/>
  <c r="BS193" i="1"/>
  <c r="BS194" i="1"/>
  <c r="BS195" i="1"/>
  <c r="BS196" i="1"/>
  <c r="BS202" i="1"/>
  <c r="BR203" i="1"/>
  <c r="BS203" i="1"/>
  <c r="BS204" i="1"/>
  <c r="BS205" i="1"/>
  <c r="BS206" i="1"/>
  <c r="BS207" i="1"/>
  <c r="BS208" i="1"/>
  <c r="BS209" i="1"/>
  <c r="BS210" i="1"/>
  <c r="BS211" i="1"/>
  <c r="BS212" i="1"/>
  <c r="BS213" i="1"/>
  <c r="BS216" i="1"/>
  <c r="BS217" i="1"/>
  <c r="BS218" i="1"/>
  <c r="BR219" i="1"/>
  <c r="BS219" i="1"/>
  <c r="BS220" i="1"/>
  <c r="BS221" i="1"/>
  <c r="BS222" i="1"/>
  <c r="BS223" i="1"/>
  <c r="BS224" i="1"/>
  <c r="BR225" i="1"/>
  <c r="BS225" i="1"/>
  <c r="BS226" i="1"/>
  <c r="BS229" i="1"/>
  <c r="BS230" i="1"/>
  <c r="BS231" i="1"/>
  <c r="BS232" i="1"/>
  <c r="BS233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R307" i="1"/>
  <c r="BS307" i="1"/>
  <c r="BR308" i="1"/>
  <c r="BS308" i="1"/>
  <c r="BR309" i="1"/>
  <c r="BS309" i="1"/>
  <c r="BR310" i="1"/>
  <c r="BS310" i="1"/>
  <c r="BR311" i="1"/>
  <c r="BS311" i="1"/>
  <c r="BR312" i="1"/>
  <c r="BS312" i="1"/>
  <c r="BR313" i="1"/>
  <c r="BS313" i="1"/>
  <c r="BS314" i="1"/>
  <c r="BS315" i="1"/>
  <c r="BS316" i="1"/>
  <c r="BS317" i="1"/>
  <c r="BS318" i="1"/>
  <c r="BR319" i="1"/>
  <c r="BS319" i="1"/>
  <c r="BR320" i="1"/>
  <c r="BS320" i="1"/>
  <c r="BR321" i="1"/>
  <c r="BS321" i="1"/>
  <c r="BR322" i="1"/>
  <c r="BS322" i="1"/>
  <c r="BS323" i="1"/>
  <c r="BS324" i="1"/>
  <c r="BS325" i="1"/>
  <c r="BR326" i="1"/>
  <c r="BS326" i="1"/>
  <c r="BR327" i="1"/>
  <c r="BS327" i="1"/>
  <c r="BR328" i="1"/>
  <c r="BS328" i="1"/>
  <c r="BR329" i="1"/>
  <c r="BS329" i="1"/>
  <c r="BR330" i="1"/>
  <c r="BS330" i="1"/>
  <c r="BS331" i="1"/>
  <c r="BS332" i="1"/>
  <c r="BS333" i="1"/>
  <c r="BS334" i="1"/>
  <c r="BS335" i="1"/>
  <c r="BR336" i="1"/>
  <c r="BS336" i="1"/>
  <c r="BS337" i="1"/>
  <c r="BS338" i="1"/>
  <c r="BR339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N151" i="1"/>
  <c r="AO151" i="1"/>
  <c r="BD151" i="1" s="1" a="1"/>
  <c r="BD151" i="1" s="1"/>
  <c r="AP151" i="1"/>
  <c r="M152" i="11" s="1"/>
  <c r="AQ151" i="1"/>
  <c r="AJ152" i="1"/>
  <c r="AK152" i="1"/>
  <c r="K153" i="11" s="1"/>
  <c r="AL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J155" i="1"/>
  <c r="AK155" i="1"/>
  <c r="K156" i="11" s="1"/>
  <c r="AL155" i="1"/>
  <c r="AN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J167" i="1"/>
  <c r="AK167" i="1"/>
  <c r="K168" i="11" s="1"/>
  <c r="AL167" i="1"/>
  <c r="AO167" i="1"/>
  <c r="BD167" i="1" s="1" a="1"/>
  <c r="BD167" i="1" s="1"/>
  <c r="AP167" i="1"/>
  <c r="M168" i="11" s="1"/>
  <c r="AQ167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J171" i="1"/>
  <c r="AK171" i="1"/>
  <c r="K172" i="11" s="1"/>
  <c r="AL171" i="1"/>
  <c r="AN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N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N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J197" i="1"/>
  <c r="AK197" i="1"/>
  <c r="K198" i="11" s="1"/>
  <c r="AL197" i="1"/>
  <c r="AO197" i="1"/>
  <c r="BD197" i="1" s="1" a="1"/>
  <c r="BD197" i="1" s="1"/>
  <c r="AP197" i="1"/>
  <c r="M198" i="11" s="1"/>
  <c r="AQ197" i="1"/>
  <c r="AJ198" i="1"/>
  <c r="AK198" i="1"/>
  <c r="K199" i="11" s="1"/>
  <c r="AL198" i="1"/>
  <c r="AO198" i="1"/>
  <c r="BD198" i="1" s="1" a="1"/>
  <c r="BD198" i="1" s="1"/>
  <c r="AP198" i="1"/>
  <c r="M199" i="11" s="1"/>
  <c r="AQ198" i="1"/>
  <c r="AJ199" i="1"/>
  <c r="AK199" i="1"/>
  <c r="K200" i="11" s="1"/>
  <c r="AL199" i="1"/>
  <c r="AN199" i="1"/>
  <c r="AO199" i="1"/>
  <c r="BD199" i="1" s="1" a="1"/>
  <c r="BD199" i="1" s="1"/>
  <c r="AP199" i="1"/>
  <c r="M200" i="11" s="1"/>
  <c r="AQ199" i="1"/>
  <c r="AJ200" i="1"/>
  <c r="AK200" i="1"/>
  <c r="K201" i="11" s="1"/>
  <c r="AL200" i="1"/>
  <c r="AO200" i="1"/>
  <c r="BD200" i="1" s="1" a="1"/>
  <c r="BD200" i="1" s="1"/>
  <c r="AP200" i="1"/>
  <c r="M201" i="11" s="1"/>
  <c r="AQ200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N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N226" i="1"/>
  <c r="AO226" i="1"/>
  <c r="BD226" i="1" s="1" a="1"/>
  <c r="BD226" i="1" s="1"/>
  <c r="AP226" i="1"/>
  <c r="M226" i="11" s="1"/>
  <c r="AQ226" i="1"/>
  <c r="AJ227" i="1"/>
  <c r="AK227" i="1"/>
  <c r="K227" i="11" s="1"/>
  <c r="AL227" i="1"/>
  <c r="AO227" i="1"/>
  <c r="BD227" i="1" s="1" a="1"/>
  <c r="BD227" i="1" s="1"/>
  <c r="AP227" i="1"/>
  <c r="M227" i="11" s="1"/>
  <c r="AQ227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J234" i="1"/>
  <c r="AK234" i="1"/>
  <c r="K233" i="11" s="1"/>
  <c r="AL234" i="1"/>
  <c r="AN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J308" i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J309" i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J310" i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J312" i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J313" i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J319" i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J320" i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J321" i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J322" i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J326" i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J327" i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J328" i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J329" i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J330" i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J339" i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M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M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M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M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M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M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M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M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M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M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M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M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M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M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M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M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M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M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M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BR229" i="1" s="1"/>
  <c r="AY226" i="1"/>
  <c r="BR226" i="1" s="1"/>
  <c r="AY224" i="1"/>
  <c r="BR224" i="1" s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A229" i="1"/>
  <c r="A226" i="1"/>
  <c r="A224" i="1"/>
  <c r="G229" i="1"/>
  <c r="C229" i="1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BR204" i="1" s="1"/>
  <c r="AY222" i="1"/>
  <c r="BR222" i="1" s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K372" i="12"/>
  <c r="E371" i="12"/>
  <c r="L371" i="12"/>
  <c r="E370" i="12"/>
  <c r="D370" i="12"/>
  <c r="E369" i="12"/>
  <c r="D369" i="12"/>
  <c r="K369" i="12"/>
  <c r="E367" i="12"/>
  <c r="L366" i="12"/>
  <c r="E365" i="12"/>
  <c r="L364" i="12"/>
  <c r="L363" i="12"/>
  <c r="K360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BR194" i="1" s="1"/>
  <c r="A183" i="1"/>
  <c r="C183" i="1"/>
  <c r="G183" i="1"/>
  <c r="R183" i="1"/>
  <c r="S180" i="12" s="1"/>
  <c r="AY183" i="1"/>
  <c r="BR183" i="1" s="1"/>
  <c r="A192" i="1"/>
  <c r="C192" i="1"/>
  <c r="G192" i="1"/>
  <c r="R192" i="1"/>
  <c r="S189" i="12" s="1"/>
  <c r="AY192" i="1"/>
  <c r="BR192" i="1" s="1"/>
  <c r="A186" i="1"/>
  <c r="C186" i="1"/>
  <c r="G186" i="1"/>
  <c r="R186" i="1"/>
  <c r="S183" i="12" s="1"/>
  <c r="AY186" i="1"/>
  <c r="BR186" i="1" s="1"/>
  <c r="A174" i="1"/>
  <c r="C174" i="1"/>
  <c r="G174" i="1"/>
  <c r="R174" i="1"/>
  <c r="S171" i="12" s="1"/>
  <c r="AY174" i="1"/>
  <c r="BR174" i="1" s="1"/>
  <c r="A178" i="1"/>
  <c r="C178" i="1"/>
  <c r="G178" i="1"/>
  <c r="R178" i="1"/>
  <c r="S175" i="12" s="1"/>
  <c r="AY178" i="1"/>
  <c r="BR178" i="1" s="1"/>
  <c r="A171" i="1"/>
  <c r="C171" i="1"/>
  <c r="F171" i="1"/>
  <c r="H168" i="12" s="1"/>
  <c r="G171" i="1"/>
  <c r="AY171" i="1"/>
  <c r="AY148" i="1"/>
  <c r="BR148" i="1" s="1"/>
  <c r="AY147" i="1"/>
  <c r="BR147" i="1" s="1"/>
  <c r="R147" i="1"/>
  <c r="S144" i="12" s="1"/>
  <c r="G147" i="1"/>
  <c r="C147" i="1"/>
  <c r="A147" i="1"/>
  <c r="A164" i="1"/>
  <c r="C164" i="1"/>
  <c r="G164" i="1"/>
  <c r="R164" i="1"/>
  <c r="S161" i="12" s="1"/>
  <c r="AY164" i="1"/>
  <c r="BR164" i="1" s="1"/>
  <c r="A159" i="1"/>
  <c r="C159" i="1"/>
  <c r="G159" i="1"/>
  <c r="R159" i="1"/>
  <c r="S156" i="12" s="1"/>
  <c r="AY159" i="1"/>
  <c r="BR159" i="1" s="1"/>
  <c r="A148" i="1"/>
  <c r="C148" i="1"/>
  <c r="G148" i="1"/>
  <c r="R148" i="1"/>
  <c r="S145" i="12" s="1"/>
  <c r="F155" i="1"/>
  <c r="Q131" i="1"/>
  <c r="BS131" i="1" s="1"/>
  <c r="Q140" i="1"/>
  <c r="BS140" i="1" s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BR8" i="1" s="1"/>
  <c r="G15" i="1"/>
  <c r="G8" i="1"/>
  <c r="A13" i="1"/>
  <c r="C13" i="1"/>
  <c r="R13" i="1"/>
  <c r="S10" i="12" s="1"/>
  <c r="AY13" i="1"/>
  <c r="BR13" i="1" s="1"/>
  <c r="C12" i="1"/>
  <c r="G12" i="1"/>
  <c r="R12" i="1"/>
  <c r="S9" i="12" s="1"/>
  <c r="AY12" i="1"/>
  <c r="BR12" i="1" s="1"/>
  <c r="C14" i="1"/>
  <c r="G14" i="1"/>
  <c r="R14" i="1"/>
  <c r="S11" i="12" s="1"/>
  <c r="AY14" i="1"/>
  <c r="BR14" i="1" s="1"/>
  <c r="C9" i="1"/>
  <c r="G9" i="1"/>
  <c r="R9" i="1"/>
  <c r="S6" i="12" s="1"/>
  <c r="AY9" i="1"/>
  <c r="BR9" i="1" s="1"/>
  <c r="C10" i="1"/>
  <c r="G10" i="1"/>
  <c r="R10" i="1"/>
  <c r="S7" i="12" s="1"/>
  <c r="AY10" i="1"/>
  <c r="BR10" i="1" s="1"/>
  <c r="C16" i="1"/>
  <c r="G16" i="1"/>
  <c r="R16" i="1"/>
  <c r="S13" i="12" s="1"/>
  <c r="AY16" i="1"/>
  <c r="BR16" i="1" s="1"/>
  <c r="C6" i="1"/>
  <c r="G6" i="1"/>
  <c r="R6" i="1"/>
  <c r="AY6" i="1"/>
  <c r="BR6" i="1" s="1"/>
  <c r="BS6" i="1"/>
  <c r="C11" i="1"/>
  <c r="G11" i="1"/>
  <c r="R11" i="1"/>
  <c r="S8" i="12" s="1"/>
  <c r="AY11" i="1"/>
  <c r="BR11" i="1" s="1"/>
  <c r="C8" i="1"/>
  <c r="R8" i="1"/>
  <c r="S5" i="12" s="1"/>
  <c r="C15" i="1"/>
  <c r="R15" i="1"/>
  <c r="S12" i="12" s="1"/>
  <c r="AY15" i="1"/>
  <c r="BR15" i="1" s="1"/>
  <c r="C289" i="1"/>
  <c r="R289" i="1"/>
  <c r="S281" i="12" s="1"/>
  <c r="AY289" i="1"/>
  <c r="BR289" i="1" s="1"/>
  <c r="C18" i="1"/>
  <c r="R18" i="1"/>
  <c r="S15" i="12" s="1"/>
  <c r="AY18" i="1"/>
  <c r="BR18" i="1" s="1"/>
  <c r="C28" i="1"/>
  <c r="G28" i="1"/>
  <c r="R28" i="1"/>
  <c r="S25" i="12" s="1"/>
  <c r="AY28" i="1"/>
  <c r="BR28" i="1" s="1"/>
  <c r="C25" i="1"/>
  <c r="G25" i="1"/>
  <c r="R25" i="1"/>
  <c r="S22" i="12" s="1"/>
  <c r="AY25" i="1"/>
  <c r="BR25" i="1" s="1"/>
  <c r="C20" i="1"/>
  <c r="G20" i="1"/>
  <c r="R20" i="1"/>
  <c r="S17" i="12" s="1"/>
  <c r="AY20" i="1"/>
  <c r="BR20" i="1" s="1"/>
  <c r="C21" i="1"/>
  <c r="G21" i="1"/>
  <c r="R21" i="1"/>
  <c r="S18" i="12" s="1"/>
  <c r="AY21" i="1"/>
  <c r="BR21" i="1" s="1"/>
  <c r="C26" i="1"/>
  <c r="G26" i="1"/>
  <c r="R26" i="1"/>
  <c r="S23" i="12" s="1"/>
  <c r="AY26" i="1"/>
  <c r="BR26" i="1" s="1"/>
  <c r="C23" i="1"/>
  <c r="G23" i="1"/>
  <c r="R23" i="1"/>
  <c r="S20" i="12" s="1"/>
  <c r="AY23" i="1"/>
  <c r="BR23" i="1" s="1"/>
  <c r="C19" i="1"/>
  <c r="G19" i="1"/>
  <c r="R19" i="1"/>
  <c r="S16" i="12" s="1"/>
  <c r="AY19" i="1"/>
  <c r="BR19" i="1" s="1"/>
  <c r="C22" i="1"/>
  <c r="G22" i="1"/>
  <c r="R22" i="1"/>
  <c r="S19" i="12" s="1"/>
  <c r="AY22" i="1"/>
  <c r="BR22" i="1" s="1"/>
  <c r="C17" i="1"/>
  <c r="G17" i="1"/>
  <c r="R17" i="1"/>
  <c r="S14" i="12" s="1"/>
  <c r="AY17" i="1"/>
  <c r="BR17" i="1" s="1"/>
  <c r="C24" i="1"/>
  <c r="G24" i="1"/>
  <c r="R24" i="1"/>
  <c r="S21" i="12" s="1"/>
  <c r="AY24" i="1"/>
  <c r="BR24" i="1" s="1"/>
  <c r="C27" i="1"/>
  <c r="G27" i="1"/>
  <c r="R27" i="1"/>
  <c r="S24" i="12" s="1"/>
  <c r="AY27" i="1"/>
  <c r="BR27" i="1" s="1"/>
  <c r="C290" i="1"/>
  <c r="G290" i="1"/>
  <c r="R290" i="1"/>
  <c r="S282" i="12" s="1"/>
  <c r="AY290" i="1"/>
  <c r="BR290" i="1" s="1"/>
  <c r="C291" i="1"/>
  <c r="G291" i="1"/>
  <c r="R291" i="1"/>
  <c r="S283" i="12" s="1"/>
  <c r="AY291" i="1"/>
  <c r="BR291" i="1" s="1"/>
  <c r="C292" i="1"/>
  <c r="G292" i="1"/>
  <c r="R292" i="1"/>
  <c r="AY292" i="1"/>
  <c r="C37" i="1"/>
  <c r="G37" i="1"/>
  <c r="R37" i="1"/>
  <c r="S34" i="12" s="1"/>
  <c r="AY37" i="1"/>
  <c r="BR37" i="1" s="1"/>
  <c r="C41" i="1"/>
  <c r="G41" i="1"/>
  <c r="R41" i="1"/>
  <c r="S38" i="12" s="1"/>
  <c r="AY41" i="1"/>
  <c r="BR41" i="1" s="1"/>
  <c r="C38" i="1"/>
  <c r="G38" i="1"/>
  <c r="R38" i="1"/>
  <c r="S35" i="12" s="1"/>
  <c r="AY38" i="1"/>
  <c r="BR38" i="1" s="1"/>
  <c r="C30" i="1"/>
  <c r="G30" i="1"/>
  <c r="R30" i="1"/>
  <c r="S27" i="12" s="1"/>
  <c r="AY30" i="1"/>
  <c r="BR30" i="1" s="1"/>
  <c r="C34" i="1"/>
  <c r="G34" i="1"/>
  <c r="R34" i="1"/>
  <c r="S31" i="12" s="1"/>
  <c r="AY34" i="1"/>
  <c r="BR34" i="1" s="1"/>
  <c r="C39" i="1"/>
  <c r="G39" i="1"/>
  <c r="R39" i="1"/>
  <c r="S36" i="12" s="1"/>
  <c r="AY39" i="1"/>
  <c r="BR39" i="1" s="1"/>
  <c r="C35" i="1"/>
  <c r="G35" i="1"/>
  <c r="R35" i="1"/>
  <c r="S32" i="12" s="1"/>
  <c r="AY35" i="1"/>
  <c r="BR35" i="1" s="1"/>
  <c r="C33" i="1"/>
  <c r="G33" i="1"/>
  <c r="R33" i="1"/>
  <c r="S30" i="12" s="1"/>
  <c r="AY33" i="1"/>
  <c r="BR33" i="1" s="1"/>
  <c r="C32" i="1"/>
  <c r="G32" i="1"/>
  <c r="R32" i="1"/>
  <c r="S29" i="12" s="1"/>
  <c r="AY32" i="1"/>
  <c r="BR32" i="1" s="1"/>
  <c r="C29" i="1"/>
  <c r="G29" i="1"/>
  <c r="R29" i="1"/>
  <c r="S26" i="12" s="1"/>
  <c r="AY29" i="1"/>
  <c r="BR29" i="1" s="1"/>
  <c r="C36" i="1"/>
  <c r="G36" i="1"/>
  <c r="R36" i="1"/>
  <c r="S33" i="12" s="1"/>
  <c r="AY36" i="1"/>
  <c r="BR36" i="1" s="1"/>
  <c r="C31" i="1"/>
  <c r="G31" i="1"/>
  <c r="R31" i="1"/>
  <c r="S28" i="12" s="1"/>
  <c r="AY31" i="1"/>
  <c r="BR31" i="1" s="1"/>
  <c r="C40" i="1"/>
  <c r="G40" i="1"/>
  <c r="R40" i="1"/>
  <c r="S37" i="12" s="1"/>
  <c r="AY40" i="1"/>
  <c r="BR40" i="1" s="1"/>
  <c r="R293" i="1"/>
  <c r="AY293" i="1"/>
  <c r="C44" i="1"/>
  <c r="G44" i="1"/>
  <c r="R44" i="1"/>
  <c r="S41" i="12" s="1"/>
  <c r="AY44" i="1"/>
  <c r="BR44" i="1" s="1"/>
  <c r="C45" i="1"/>
  <c r="G45" i="1"/>
  <c r="R45" i="1"/>
  <c r="S42" i="12" s="1"/>
  <c r="AY45" i="1"/>
  <c r="BR45" i="1" s="1"/>
  <c r="C54" i="1"/>
  <c r="G54" i="1"/>
  <c r="R54" i="1"/>
  <c r="S51" i="12" s="1"/>
  <c r="AY54" i="1"/>
  <c r="BR54" i="1" s="1"/>
  <c r="C42" i="1"/>
  <c r="G42" i="1"/>
  <c r="R42" i="1"/>
  <c r="S39" i="12" s="1"/>
  <c r="AY42" i="1"/>
  <c r="BR42" i="1" s="1"/>
  <c r="C284" i="1"/>
  <c r="G284" i="1"/>
  <c r="R284" i="1"/>
  <c r="S276" i="12" s="1"/>
  <c r="AY284" i="1"/>
  <c r="BR284" i="1" s="1"/>
  <c r="C50" i="1"/>
  <c r="G50" i="1"/>
  <c r="R50" i="1"/>
  <c r="S47" i="12" s="1"/>
  <c r="AY50" i="1"/>
  <c r="BR50" i="1" s="1"/>
  <c r="C51" i="1"/>
  <c r="G51" i="1"/>
  <c r="R51" i="1"/>
  <c r="S48" i="12" s="1"/>
  <c r="AY51" i="1"/>
  <c r="BR51" i="1" s="1"/>
  <c r="C49" i="1"/>
  <c r="G49" i="1"/>
  <c r="R49" i="1"/>
  <c r="S46" i="12" s="1"/>
  <c r="AY49" i="1"/>
  <c r="BR49" i="1" s="1"/>
  <c r="C46" i="1"/>
  <c r="G46" i="1"/>
  <c r="R46" i="1"/>
  <c r="S43" i="12" s="1"/>
  <c r="AY46" i="1"/>
  <c r="BR46" i="1" s="1"/>
  <c r="C53" i="1"/>
  <c r="G53" i="1"/>
  <c r="R53" i="1"/>
  <c r="S50" i="12" s="1"/>
  <c r="AY53" i="1"/>
  <c r="BR53" i="1" s="1"/>
  <c r="C43" i="1"/>
  <c r="G43" i="1"/>
  <c r="R43" i="1"/>
  <c r="S40" i="12" s="1"/>
  <c r="AY43" i="1"/>
  <c r="BR43" i="1" s="1"/>
  <c r="C47" i="1"/>
  <c r="G47" i="1"/>
  <c r="R47" i="1"/>
  <c r="S44" i="12" s="1"/>
  <c r="AY47" i="1"/>
  <c r="BR47" i="1" s="1"/>
  <c r="C52" i="1"/>
  <c r="G52" i="1"/>
  <c r="R52" i="1"/>
  <c r="S49" i="12" s="1"/>
  <c r="AY52" i="1"/>
  <c r="BR52" i="1" s="1"/>
  <c r="C48" i="1"/>
  <c r="G48" i="1"/>
  <c r="R48" i="1"/>
  <c r="S45" i="12" s="1"/>
  <c r="AY48" i="1"/>
  <c r="BR48" i="1" s="1"/>
  <c r="C294" i="1"/>
  <c r="G294" i="1"/>
  <c r="R294" i="1"/>
  <c r="S286" i="12" s="1"/>
  <c r="AY294" i="1"/>
  <c r="C288" i="1"/>
  <c r="R288" i="1"/>
  <c r="S280" i="12" s="1"/>
  <c r="AY288" i="1"/>
  <c r="BR288" i="1" s="1"/>
  <c r="C63" i="1"/>
  <c r="R63" i="1"/>
  <c r="S60" i="12" s="1"/>
  <c r="AY63" i="1"/>
  <c r="BR63" i="1" s="1"/>
  <c r="C56" i="1"/>
  <c r="G56" i="1"/>
  <c r="AY56" i="1"/>
  <c r="BR56" i="1" s="1"/>
  <c r="C55" i="1"/>
  <c r="G55" i="1"/>
  <c r="R55" i="1"/>
  <c r="S52" i="12" s="1"/>
  <c r="AY55" i="1"/>
  <c r="BR55" i="1" s="1"/>
  <c r="G57" i="1"/>
  <c r="R57" i="1"/>
  <c r="S54" i="12" s="1"/>
  <c r="AY57" i="1"/>
  <c r="BR57" i="1" s="1"/>
  <c r="G64" i="1"/>
  <c r="R64" i="1"/>
  <c r="S61" i="12" s="1"/>
  <c r="AY64" i="1"/>
  <c r="BR64" i="1" s="1"/>
  <c r="C58" i="1"/>
  <c r="G58" i="1"/>
  <c r="R58" i="1"/>
  <c r="S55" i="12" s="1"/>
  <c r="AY58" i="1"/>
  <c r="BR58" i="1" s="1"/>
  <c r="C61" i="1"/>
  <c r="G61" i="1"/>
  <c r="R61" i="1"/>
  <c r="S58" i="12" s="1"/>
  <c r="AY61" i="1"/>
  <c r="BR61" i="1" s="1"/>
  <c r="C66" i="1"/>
  <c r="G66" i="1"/>
  <c r="R66" i="1"/>
  <c r="S63" i="12" s="1"/>
  <c r="AY66" i="1"/>
  <c r="BR66" i="1" s="1"/>
  <c r="C285" i="1"/>
  <c r="G285" i="1"/>
  <c r="R285" i="1"/>
  <c r="S277" i="12" s="1"/>
  <c r="AY285" i="1"/>
  <c r="BR285" i="1" s="1"/>
  <c r="C286" i="1"/>
  <c r="G286" i="1"/>
  <c r="R286" i="1"/>
  <c r="S278" i="12" s="1"/>
  <c r="AY286" i="1"/>
  <c r="BR286" i="1" s="1"/>
  <c r="C62" i="1"/>
  <c r="G62" i="1"/>
  <c r="R62" i="1"/>
  <c r="S59" i="12" s="1"/>
  <c r="AY62" i="1"/>
  <c r="BR62" i="1" s="1"/>
  <c r="C60" i="1"/>
  <c r="G60" i="1"/>
  <c r="R60" i="1"/>
  <c r="S57" i="12" s="1"/>
  <c r="AY60" i="1"/>
  <c r="BR60" i="1" s="1"/>
  <c r="C59" i="1"/>
  <c r="G59" i="1"/>
  <c r="AY59" i="1"/>
  <c r="BR59" i="1" s="1"/>
  <c r="C65" i="1"/>
  <c r="G65" i="1"/>
  <c r="R65" i="1"/>
  <c r="S62" i="12" s="1"/>
  <c r="AY65" i="1"/>
  <c r="BR65" i="1" s="1"/>
  <c r="C67" i="1"/>
  <c r="G67" i="1"/>
  <c r="R67" i="1"/>
  <c r="S64" i="12" s="1"/>
  <c r="AY67" i="1"/>
  <c r="BR67" i="1" s="1"/>
  <c r="C72" i="1"/>
  <c r="G72" i="1"/>
  <c r="R72" i="1"/>
  <c r="S69" i="12" s="1"/>
  <c r="AY72" i="1"/>
  <c r="BR72" i="1" s="1"/>
  <c r="C74" i="1"/>
  <c r="G74" i="1"/>
  <c r="R74" i="1"/>
  <c r="S71" i="12" s="1"/>
  <c r="AY74" i="1"/>
  <c r="BR74" i="1" s="1"/>
  <c r="C68" i="1"/>
  <c r="G68" i="1"/>
  <c r="R68" i="1"/>
  <c r="S65" i="12" s="1"/>
  <c r="AY68" i="1"/>
  <c r="BR68" i="1" s="1"/>
  <c r="C75" i="1"/>
  <c r="G75" i="1"/>
  <c r="R75" i="1"/>
  <c r="S72" i="12" s="1"/>
  <c r="AY75" i="1"/>
  <c r="BR75" i="1" s="1"/>
  <c r="C71" i="1"/>
  <c r="G71" i="1"/>
  <c r="R71" i="1"/>
  <c r="S68" i="12" s="1"/>
  <c r="AY71" i="1"/>
  <c r="BR71" i="1" s="1"/>
  <c r="C70" i="1"/>
  <c r="G70" i="1"/>
  <c r="R70" i="1"/>
  <c r="S67" i="12" s="1"/>
  <c r="AY70" i="1"/>
  <c r="BR70" i="1" s="1"/>
  <c r="C76" i="1"/>
  <c r="G76" i="1"/>
  <c r="R76" i="1"/>
  <c r="S73" i="12" s="1"/>
  <c r="AY76" i="1"/>
  <c r="BR76" i="1" s="1"/>
  <c r="C77" i="1"/>
  <c r="G77" i="1"/>
  <c r="R77" i="1"/>
  <c r="S74" i="12" s="1"/>
  <c r="AY77" i="1"/>
  <c r="BR77" i="1" s="1"/>
  <c r="C69" i="1"/>
  <c r="G69" i="1"/>
  <c r="R69" i="1"/>
  <c r="S66" i="12" s="1"/>
  <c r="AY69" i="1"/>
  <c r="BR69" i="1" s="1"/>
  <c r="C73" i="1"/>
  <c r="G73" i="1"/>
  <c r="R73" i="1"/>
  <c r="S70" i="12" s="1"/>
  <c r="AY73" i="1"/>
  <c r="BR73" i="1" s="1"/>
  <c r="C295" i="1"/>
  <c r="G295" i="1"/>
  <c r="R295" i="1"/>
  <c r="S287" i="12" s="1"/>
  <c r="AY295" i="1"/>
  <c r="BR295" i="1" s="1"/>
  <c r="C78" i="1"/>
  <c r="G78" i="1"/>
  <c r="R78" i="1"/>
  <c r="S75" i="12" s="1"/>
  <c r="AY78" i="1"/>
  <c r="BR78" i="1" s="1"/>
  <c r="C296" i="1"/>
  <c r="G296" i="1"/>
  <c r="R296" i="1"/>
  <c r="S288" i="12" s="1"/>
  <c r="AY296" i="1"/>
  <c r="BR296" i="1" s="1"/>
  <c r="C80" i="1"/>
  <c r="G80" i="1"/>
  <c r="R80" i="1"/>
  <c r="S77" i="12" s="1"/>
  <c r="AY80" i="1"/>
  <c r="BR80" i="1" s="1"/>
  <c r="C83" i="1"/>
  <c r="G83" i="1"/>
  <c r="R83" i="1"/>
  <c r="S80" i="12" s="1"/>
  <c r="AY83" i="1"/>
  <c r="BR83" i="1" s="1"/>
  <c r="C79" i="1"/>
  <c r="G79" i="1"/>
  <c r="R79" i="1"/>
  <c r="S76" i="12" s="1"/>
  <c r="AY79" i="1"/>
  <c r="BR79" i="1" s="1"/>
  <c r="C85" i="1"/>
  <c r="G85" i="1"/>
  <c r="R85" i="1"/>
  <c r="S82" i="12" s="1"/>
  <c r="AY85" i="1"/>
  <c r="BR85" i="1" s="1"/>
  <c r="C82" i="1"/>
  <c r="G82" i="1"/>
  <c r="R82" i="1"/>
  <c r="S79" i="12" s="1"/>
  <c r="AY82" i="1"/>
  <c r="BR82" i="1" s="1"/>
  <c r="C81" i="1"/>
  <c r="G81" i="1"/>
  <c r="R81" i="1"/>
  <c r="S78" i="12" s="1"/>
  <c r="AY81" i="1"/>
  <c r="BR81" i="1" s="1"/>
  <c r="C86" i="1"/>
  <c r="G86" i="1"/>
  <c r="R86" i="1"/>
  <c r="S83" i="12" s="1"/>
  <c r="AY86" i="1"/>
  <c r="BR86" i="1" s="1"/>
  <c r="C87" i="1"/>
  <c r="G87" i="1"/>
  <c r="R87" i="1"/>
  <c r="S84" i="12" s="1"/>
  <c r="AY87" i="1"/>
  <c r="BR87" i="1" s="1"/>
  <c r="C88" i="1"/>
  <c r="G88" i="1"/>
  <c r="R88" i="1"/>
  <c r="S85" i="12" s="1"/>
  <c r="AY88" i="1"/>
  <c r="BR88" i="1" s="1"/>
  <c r="C84" i="1"/>
  <c r="G84" i="1"/>
  <c r="R84" i="1"/>
  <c r="S81" i="12" s="1"/>
  <c r="AY84" i="1"/>
  <c r="BR84" i="1" s="1"/>
  <c r="C297" i="1"/>
  <c r="G297" i="1"/>
  <c r="R297" i="1"/>
  <c r="S289" i="12" s="1"/>
  <c r="AY297" i="1"/>
  <c r="BR297" i="1" s="1"/>
  <c r="C298" i="1"/>
  <c r="G298" i="1"/>
  <c r="R298" i="1"/>
  <c r="S290" i="12" s="1"/>
  <c r="AY298" i="1"/>
  <c r="BR298" i="1" s="1"/>
  <c r="C299" i="1"/>
  <c r="G299" i="1"/>
  <c r="R299" i="1"/>
  <c r="S291" i="12" s="1"/>
  <c r="AY299" i="1"/>
  <c r="BR299" i="1" s="1"/>
  <c r="C94" i="1"/>
  <c r="G94" i="1"/>
  <c r="R94" i="1"/>
  <c r="S91" i="12" s="1"/>
  <c r="AY94" i="1"/>
  <c r="BR94" i="1" s="1"/>
  <c r="C90" i="1"/>
  <c r="G90" i="1"/>
  <c r="R90" i="1"/>
  <c r="S87" i="12" s="1"/>
  <c r="AY90" i="1"/>
  <c r="BR90" i="1" s="1"/>
  <c r="C91" i="1"/>
  <c r="G91" i="1"/>
  <c r="R91" i="1"/>
  <c r="S88" i="12" s="1"/>
  <c r="AY91" i="1"/>
  <c r="BR91" i="1" s="1"/>
  <c r="C97" i="1"/>
  <c r="G97" i="1"/>
  <c r="R97" i="1"/>
  <c r="S94" i="12" s="1"/>
  <c r="AY97" i="1"/>
  <c r="BR97" i="1" s="1"/>
  <c r="C93" i="1"/>
  <c r="G93" i="1"/>
  <c r="R93" i="1"/>
  <c r="S90" i="12" s="1"/>
  <c r="AY93" i="1"/>
  <c r="BR93" i="1" s="1"/>
  <c r="C92" i="1"/>
  <c r="G92" i="1"/>
  <c r="R92" i="1"/>
  <c r="S89" i="12" s="1"/>
  <c r="AY92" i="1"/>
  <c r="BR92" i="1" s="1"/>
  <c r="C98" i="1"/>
  <c r="G98" i="1"/>
  <c r="R98" i="1"/>
  <c r="S95" i="12" s="1"/>
  <c r="AY98" i="1"/>
  <c r="BR98" i="1" s="1"/>
  <c r="C89" i="1"/>
  <c r="G89" i="1"/>
  <c r="R89" i="1"/>
  <c r="S86" i="12" s="1"/>
  <c r="AY89" i="1"/>
  <c r="BR89" i="1" s="1"/>
  <c r="C96" i="1"/>
  <c r="G96" i="1"/>
  <c r="R96" i="1"/>
  <c r="S93" i="12" s="1"/>
  <c r="AY96" i="1"/>
  <c r="BR96" i="1" s="1"/>
  <c r="C95" i="1"/>
  <c r="G95" i="1"/>
  <c r="R95" i="1"/>
  <c r="S92" i="12" s="1"/>
  <c r="AY95" i="1"/>
  <c r="BR95" i="1" s="1"/>
  <c r="C300" i="1"/>
  <c r="G300" i="1"/>
  <c r="R300" i="1"/>
  <c r="S292" i="12" s="1"/>
  <c r="AY300" i="1"/>
  <c r="BR300" i="1" s="1"/>
  <c r="C110" i="1"/>
  <c r="G110" i="1"/>
  <c r="R110" i="1"/>
  <c r="S107" i="12" s="1"/>
  <c r="AY110" i="1"/>
  <c r="BR110" i="1" s="1"/>
  <c r="C100" i="1"/>
  <c r="G100" i="1"/>
  <c r="R100" i="1"/>
  <c r="S97" i="12" s="1"/>
  <c r="AY100" i="1"/>
  <c r="BR100" i="1" s="1"/>
  <c r="C103" i="1"/>
  <c r="G103" i="1"/>
  <c r="R103" i="1"/>
  <c r="S100" i="12" s="1"/>
  <c r="AY103" i="1"/>
  <c r="BR103" i="1" s="1"/>
  <c r="C107" i="1"/>
  <c r="G107" i="1"/>
  <c r="R107" i="1"/>
  <c r="S104" i="12" s="1"/>
  <c r="AY107" i="1"/>
  <c r="BR107" i="1" s="1"/>
  <c r="C108" i="1"/>
  <c r="G108" i="1"/>
  <c r="R108" i="1"/>
  <c r="S105" i="12" s="1"/>
  <c r="AY108" i="1"/>
  <c r="BR108" i="1" s="1"/>
  <c r="C109" i="1"/>
  <c r="G109" i="1"/>
  <c r="R109" i="1"/>
  <c r="S106" i="12" s="1"/>
  <c r="AY109" i="1"/>
  <c r="BR109" i="1" s="1"/>
  <c r="C102" i="1"/>
  <c r="G102" i="1"/>
  <c r="R102" i="1"/>
  <c r="S99" i="12" s="1"/>
  <c r="AY102" i="1"/>
  <c r="BR102" i="1" s="1"/>
  <c r="C101" i="1"/>
  <c r="G101" i="1"/>
  <c r="R101" i="1"/>
  <c r="S98" i="12" s="1"/>
  <c r="AY101" i="1"/>
  <c r="BR101" i="1" s="1"/>
  <c r="C111" i="1"/>
  <c r="G111" i="1"/>
  <c r="R111" i="1"/>
  <c r="S108" i="12" s="1"/>
  <c r="AY111" i="1"/>
  <c r="BR111" i="1" s="1"/>
  <c r="C99" i="1"/>
  <c r="G99" i="1"/>
  <c r="R99" i="1"/>
  <c r="S96" i="12" s="1"/>
  <c r="AY99" i="1"/>
  <c r="BR99" i="1" s="1"/>
  <c r="C104" i="1"/>
  <c r="G104" i="1"/>
  <c r="R104" i="1"/>
  <c r="S101" i="12" s="1"/>
  <c r="AY104" i="1"/>
  <c r="BR104" i="1" s="1"/>
  <c r="C105" i="1"/>
  <c r="G105" i="1"/>
  <c r="R105" i="1"/>
  <c r="S102" i="12" s="1"/>
  <c r="AY105" i="1"/>
  <c r="BR105" i="1" s="1"/>
  <c r="C106" i="1"/>
  <c r="G106" i="1"/>
  <c r="R106" i="1"/>
  <c r="S103" i="12" s="1"/>
  <c r="AY106" i="1"/>
  <c r="BR106" i="1" s="1"/>
  <c r="C301" i="1"/>
  <c r="G301" i="1"/>
  <c r="R301" i="1"/>
  <c r="S293" i="12" s="1"/>
  <c r="AY301" i="1"/>
  <c r="BR301" i="1" s="1"/>
  <c r="C115" i="1"/>
  <c r="G115" i="1"/>
  <c r="R115" i="1"/>
  <c r="S112" i="12" s="1"/>
  <c r="AY115" i="1"/>
  <c r="BR115" i="1" s="1"/>
  <c r="C118" i="1"/>
  <c r="G118" i="1"/>
  <c r="R118" i="1"/>
  <c r="S115" i="12" s="1"/>
  <c r="AY118" i="1"/>
  <c r="BR118" i="1" s="1"/>
  <c r="C114" i="1"/>
  <c r="G114" i="1"/>
  <c r="R114" i="1"/>
  <c r="S111" i="12" s="1"/>
  <c r="AY114" i="1"/>
  <c r="BR114" i="1" s="1"/>
  <c r="C113" i="1"/>
  <c r="G113" i="1"/>
  <c r="R113" i="1"/>
  <c r="S110" i="12" s="1"/>
  <c r="AY113" i="1"/>
  <c r="BR113" i="1" s="1"/>
  <c r="C116" i="1"/>
  <c r="G116" i="1"/>
  <c r="R116" i="1"/>
  <c r="S113" i="12" s="1"/>
  <c r="AY116" i="1"/>
  <c r="BR116" i="1" s="1"/>
  <c r="C119" i="1"/>
  <c r="G119" i="1"/>
  <c r="R119" i="1"/>
  <c r="S116" i="12" s="1"/>
  <c r="AY119" i="1"/>
  <c r="BR119" i="1" s="1"/>
  <c r="C112" i="1"/>
  <c r="G112" i="1"/>
  <c r="R112" i="1"/>
  <c r="S109" i="12" s="1"/>
  <c r="AY112" i="1"/>
  <c r="BR112" i="1" s="1"/>
  <c r="C117" i="1"/>
  <c r="G117" i="1"/>
  <c r="R117" i="1"/>
  <c r="S114" i="12" s="1"/>
  <c r="AY117" i="1"/>
  <c r="BR117" i="1" s="1"/>
  <c r="C302" i="1"/>
  <c r="G302" i="1"/>
  <c r="R302" i="1"/>
  <c r="S294" i="12" s="1"/>
  <c r="AY302" i="1"/>
  <c r="BR302" i="1" s="1"/>
  <c r="C303" i="1"/>
  <c r="G303" i="1"/>
  <c r="R303" i="1"/>
  <c r="S295" i="12" s="1"/>
  <c r="AY303" i="1"/>
  <c r="BR303" i="1" s="1"/>
  <c r="C122" i="1"/>
  <c r="G122" i="1"/>
  <c r="R122" i="1"/>
  <c r="S119" i="12" s="1"/>
  <c r="AY122" i="1"/>
  <c r="BR122" i="1" s="1"/>
  <c r="C121" i="1"/>
  <c r="G121" i="1"/>
  <c r="R121" i="1"/>
  <c r="S118" i="12" s="1"/>
  <c r="AY121" i="1"/>
  <c r="BR121" i="1" s="1"/>
  <c r="C123" i="1"/>
  <c r="G123" i="1"/>
  <c r="R123" i="1"/>
  <c r="S120" i="12" s="1"/>
  <c r="AY123" i="1"/>
  <c r="BR123" i="1" s="1"/>
  <c r="C120" i="1"/>
  <c r="G120" i="1"/>
  <c r="R120" i="1"/>
  <c r="S117" i="12" s="1"/>
  <c r="AY120" i="1"/>
  <c r="BR120" i="1" s="1"/>
  <c r="C124" i="1"/>
  <c r="G124" i="1"/>
  <c r="R124" i="1"/>
  <c r="S121" i="12" s="1"/>
  <c r="AY124" i="1"/>
  <c r="BR124" i="1" s="1"/>
  <c r="C304" i="1"/>
  <c r="G304" i="1"/>
  <c r="R304" i="1"/>
  <c r="S296" i="12" s="1"/>
  <c r="AY304" i="1"/>
  <c r="BR304" i="1" s="1"/>
  <c r="C305" i="1"/>
  <c r="G305" i="1"/>
  <c r="R305" i="1"/>
  <c r="S297" i="12" s="1"/>
  <c r="AY305" i="1"/>
  <c r="BR305" i="1" s="1"/>
  <c r="C130" i="1"/>
  <c r="G130" i="1"/>
  <c r="R130" i="1"/>
  <c r="S127" i="12" s="1"/>
  <c r="AY130" i="1"/>
  <c r="BR130" i="1" s="1"/>
  <c r="C134" i="1"/>
  <c r="G134" i="1"/>
  <c r="R134" i="1"/>
  <c r="S131" i="12" s="1"/>
  <c r="AY134" i="1"/>
  <c r="BR134" i="1" s="1"/>
  <c r="C129" i="1"/>
  <c r="G129" i="1"/>
  <c r="R129" i="1"/>
  <c r="S126" i="12" s="1"/>
  <c r="AY129" i="1"/>
  <c r="BR129" i="1" s="1"/>
  <c r="C127" i="1"/>
  <c r="G127" i="1"/>
  <c r="R127" i="1"/>
  <c r="S124" i="12" s="1"/>
  <c r="AY127" i="1"/>
  <c r="BR127" i="1" s="1"/>
  <c r="C131" i="1"/>
  <c r="G131" i="1"/>
  <c r="R131" i="1"/>
  <c r="AY131" i="1"/>
  <c r="BR131" i="1" s="1"/>
  <c r="C135" i="1"/>
  <c r="G135" i="1"/>
  <c r="R135" i="1"/>
  <c r="S132" i="12" s="1"/>
  <c r="AY135" i="1"/>
  <c r="BR135" i="1" s="1"/>
  <c r="C125" i="1"/>
  <c r="G125" i="1"/>
  <c r="R125" i="1"/>
  <c r="S122" i="12" s="1"/>
  <c r="AY125" i="1"/>
  <c r="BR125" i="1" s="1"/>
  <c r="C132" i="1"/>
  <c r="G132" i="1"/>
  <c r="R132" i="1"/>
  <c r="S129" i="12" s="1"/>
  <c r="AY132" i="1"/>
  <c r="BR132" i="1" s="1"/>
  <c r="C126" i="1"/>
  <c r="G126" i="1"/>
  <c r="R126" i="1"/>
  <c r="S123" i="12" s="1"/>
  <c r="AY126" i="1"/>
  <c r="BR126" i="1" s="1"/>
  <c r="C128" i="1"/>
  <c r="G128" i="1"/>
  <c r="R128" i="1"/>
  <c r="S125" i="12" s="1"/>
  <c r="AY128" i="1"/>
  <c r="C133" i="1"/>
  <c r="G133" i="1"/>
  <c r="R133" i="1"/>
  <c r="S130" i="12" s="1"/>
  <c r="AY133" i="1"/>
  <c r="BR133" i="1" s="1"/>
  <c r="G306" i="1"/>
  <c r="R306" i="1"/>
  <c r="S298" i="12" s="1"/>
  <c r="AY306" i="1"/>
  <c r="BR306" i="1" s="1"/>
  <c r="C137" i="1"/>
  <c r="G137" i="1"/>
  <c r="R137" i="1"/>
  <c r="S134" i="12" s="1"/>
  <c r="AY137" i="1"/>
  <c r="BR137" i="1" s="1"/>
  <c r="C142" i="1"/>
  <c r="G142" i="1"/>
  <c r="R142" i="1"/>
  <c r="S139" i="12" s="1"/>
  <c r="AY142" i="1"/>
  <c r="BR142" i="1" s="1"/>
  <c r="G307" i="1"/>
  <c r="R307" i="1"/>
  <c r="AY307" i="1"/>
  <c r="C287" i="1"/>
  <c r="R287" i="1"/>
  <c r="S279" i="12" s="1"/>
  <c r="AY287" i="1"/>
  <c r="BR287" i="1" s="1"/>
  <c r="C143" i="1"/>
  <c r="G143" i="1"/>
  <c r="R143" i="1"/>
  <c r="S140" i="12" s="1"/>
  <c r="AY143" i="1"/>
  <c r="BR143" i="1" s="1"/>
  <c r="C144" i="1"/>
  <c r="G144" i="1"/>
  <c r="R144" i="1"/>
  <c r="S141" i="12" s="1"/>
  <c r="AY144" i="1"/>
  <c r="BR144" i="1" s="1"/>
  <c r="C139" i="1"/>
  <c r="G139" i="1"/>
  <c r="R139" i="1"/>
  <c r="S136" i="12" s="1"/>
  <c r="AY139" i="1"/>
  <c r="BR139" i="1" s="1"/>
  <c r="C308" i="1"/>
  <c r="G308" i="1"/>
  <c r="R308" i="1"/>
  <c r="AY308" i="1"/>
  <c r="C141" i="1"/>
  <c r="G141" i="1"/>
  <c r="R141" i="1"/>
  <c r="S138" i="12" s="1"/>
  <c r="AY141" i="1"/>
  <c r="BR141" i="1" s="1"/>
  <c r="C309" i="1"/>
  <c r="G309" i="1"/>
  <c r="R309" i="1"/>
  <c r="AY309" i="1"/>
  <c r="C140" i="1"/>
  <c r="G140" i="1"/>
  <c r="R140" i="1"/>
  <c r="AY140" i="1"/>
  <c r="BR140" i="1" s="1"/>
  <c r="C138" i="1"/>
  <c r="G138" i="1"/>
  <c r="R138" i="1"/>
  <c r="S135" i="12" s="1"/>
  <c r="AY138" i="1"/>
  <c r="BR138" i="1" s="1"/>
  <c r="C145" i="1"/>
  <c r="G145" i="1"/>
  <c r="R145" i="1"/>
  <c r="S142" i="12" s="1"/>
  <c r="AY145" i="1"/>
  <c r="BR145" i="1" s="1"/>
  <c r="C310" i="1"/>
  <c r="G310" i="1"/>
  <c r="R310" i="1"/>
  <c r="AY310" i="1"/>
  <c r="C136" i="1"/>
  <c r="G136" i="1"/>
  <c r="R136" i="1"/>
  <c r="S133" i="12" s="1"/>
  <c r="AY136" i="1"/>
  <c r="BR136" i="1" s="1"/>
  <c r="G311" i="1"/>
  <c r="R311" i="1"/>
  <c r="S303" i="12" s="1"/>
  <c r="AY311" i="1"/>
  <c r="C312" i="1"/>
  <c r="G312" i="1"/>
  <c r="R312" i="1"/>
  <c r="AY312" i="1"/>
  <c r="C313" i="1"/>
  <c r="G313" i="1"/>
  <c r="R313" i="1"/>
  <c r="AY313" i="1"/>
  <c r="C314" i="1"/>
  <c r="G314" i="1"/>
  <c r="R314" i="1"/>
  <c r="S306" i="12" s="1"/>
  <c r="AY314" i="1"/>
  <c r="BR314" i="1" s="1"/>
  <c r="C315" i="1"/>
  <c r="G315" i="1"/>
  <c r="R315" i="1"/>
  <c r="S307" i="12" s="1"/>
  <c r="AY315" i="1"/>
  <c r="BR315" i="1" s="1"/>
  <c r="C316" i="1"/>
  <c r="G316" i="1"/>
  <c r="R316" i="1"/>
  <c r="S308" i="12" s="1"/>
  <c r="AY316" i="1"/>
  <c r="BR316" i="1" s="1"/>
  <c r="C317" i="1"/>
  <c r="G317" i="1"/>
  <c r="R317" i="1"/>
  <c r="S309" i="12" s="1"/>
  <c r="AY317" i="1"/>
  <c r="BR317" i="1" s="1"/>
  <c r="C318" i="1"/>
  <c r="G318" i="1"/>
  <c r="R318" i="1"/>
  <c r="S310" i="12" s="1"/>
  <c r="AY318" i="1"/>
  <c r="BR318" i="1" s="1"/>
  <c r="C319" i="1"/>
  <c r="G319" i="1"/>
  <c r="R319" i="1"/>
  <c r="AY319" i="1"/>
  <c r="C320" i="1"/>
  <c r="G320" i="1"/>
  <c r="R320" i="1"/>
  <c r="AY320" i="1"/>
  <c r="C321" i="1"/>
  <c r="G321" i="1"/>
  <c r="R321" i="1"/>
  <c r="AY321" i="1"/>
  <c r="C322" i="1"/>
  <c r="G322" i="1"/>
  <c r="R322" i="1"/>
  <c r="AY322" i="1"/>
  <c r="C323" i="1"/>
  <c r="G323" i="1"/>
  <c r="R323" i="1"/>
  <c r="S315" i="12" s="1"/>
  <c r="AY323" i="1"/>
  <c r="BR323" i="1" s="1"/>
  <c r="C324" i="1"/>
  <c r="G324" i="1"/>
  <c r="R324" i="1"/>
  <c r="S316" i="12" s="1"/>
  <c r="AY324" i="1"/>
  <c r="BR324" i="1" s="1"/>
  <c r="C325" i="1"/>
  <c r="G325" i="1"/>
  <c r="R325" i="1"/>
  <c r="S317" i="12" s="1"/>
  <c r="AY325" i="1"/>
  <c r="BR325" i="1" s="1"/>
  <c r="C326" i="1"/>
  <c r="G326" i="1"/>
  <c r="R326" i="1"/>
  <c r="AY326" i="1"/>
  <c r="C327" i="1"/>
  <c r="G327" i="1"/>
  <c r="R327" i="1"/>
  <c r="AY327" i="1"/>
  <c r="C328" i="1"/>
  <c r="G328" i="1"/>
  <c r="R328" i="1"/>
  <c r="AY328" i="1"/>
  <c r="C329" i="1"/>
  <c r="G329" i="1"/>
  <c r="R329" i="1"/>
  <c r="AY329" i="1"/>
  <c r="C330" i="1"/>
  <c r="G330" i="1"/>
  <c r="R330" i="1"/>
  <c r="AY330" i="1"/>
  <c r="C331" i="1"/>
  <c r="G331" i="1"/>
  <c r="R331" i="1"/>
  <c r="S323" i="12" s="1"/>
  <c r="AY331" i="1"/>
  <c r="BR331" i="1" s="1"/>
  <c r="C332" i="1"/>
  <c r="G332" i="1"/>
  <c r="R332" i="1"/>
  <c r="S324" i="12" s="1"/>
  <c r="AY332" i="1"/>
  <c r="BR332" i="1" s="1"/>
  <c r="C333" i="1"/>
  <c r="G333" i="1"/>
  <c r="R333" i="1"/>
  <c r="S325" i="12" s="1"/>
  <c r="AY333" i="1"/>
  <c r="BR333" i="1" s="1"/>
  <c r="C334" i="1"/>
  <c r="G334" i="1"/>
  <c r="R334" i="1"/>
  <c r="S326" i="12" s="1"/>
  <c r="AY334" i="1"/>
  <c r="BR334" i="1" s="1"/>
  <c r="C335" i="1"/>
  <c r="G335" i="1"/>
  <c r="R335" i="1"/>
  <c r="S327" i="12" s="1"/>
  <c r="AY335" i="1"/>
  <c r="BR335" i="1" s="1"/>
  <c r="C336" i="1"/>
  <c r="G336" i="1"/>
  <c r="R336" i="1"/>
  <c r="AY336" i="1"/>
  <c r="C337" i="1"/>
  <c r="G337" i="1"/>
  <c r="R337" i="1"/>
  <c r="S329" i="12" s="1"/>
  <c r="AY337" i="1"/>
  <c r="BR337" i="1" s="1"/>
  <c r="C338" i="1"/>
  <c r="G338" i="1"/>
  <c r="R338" i="1"/>
  <c r="S330" i="12" s="1"/>
  <c r="AY338" i="1"/>
  <c r="BR338" i="1" s="1"/>
  <c r="C339" i="1"/>
  <c r="G339" i="1"/>
  <c r="R339" i="1"/>
  <c r="AY339" i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AI261" i="1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H270" i="12"/>
  <c r="H271" i="12"/>
  <c r="H273" i="12"/>
  <c r="H274" i="12"/>
  <c r="H275" i="12"/>
  <c r="H393" i="12"/>
  <c r="H394" i="12"/>
  <c r="H395" i="12"/>
  <c r="R146" i="1"/>
  <c r="S143" i="12" s="1"/>
  <c r="F152" i="1"/>
  <c r="R157" i="1"/>
  <c r="S154" i="12" s="1"/>
  <c r="R162" i="1"/>
  <c r="F167" i="1"/>
  <c r="F168" i="1"/>
  <c r="H165" i="12" s="1"/>
  <c r="F197" i="1"/>
  <c r="H194" i="12" s="1"/>
  <c r="F198" i="1"/>
  <c r="F199" i="1"/>
  <c r="AI199" i="1" s="1"/>
  <c r="F200" i="1"/>
  <c r="H197" i="12" s="1"/>
  <c r="F201" i="1"/>
  <c r="F214" i="1"/>
  <c r="BR214" i="1" s="1"/>
  <c r="F215" i="1"/>
  <c r="H212" i="12" s="1"/>
  <c r="F227" i="1"/>
  <c r="F228" i="1"/>
  <c r="BS228" i="1" s="1"/>
  <c r="H230" i="12"/>
  <c r="F234" i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18" i="12"/>
  <c r="F38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R146" i="1" s="1"/>
  <c r="BT436" i="1"/>
  <c r="A149" i="1"/>
  <c r="C149" i="1"/>
  <c r="G149" i="1"/>
  <c r="AY149" i="1"/>
  <c r="BR149" i="1" s="1"/>
  <c r="BT437" i="1"/>
  <c r="A150" i="1"/>
  <c r="C150" i="1"/>
  <c r="G150" i="1"/>
  <c r="R150" i="1"/>
  <c r="S147" i="12" s="1"/>
  <c r="AY150" i="1"/>
  <c r="BR150" i="1" s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R153" i="1" s="1"/>
  <c r="BT441" i="1"/>
  <c r="A154" i="1"/>
  <c r="C154" i="1"/>
  <c r="G154" i="1"/>
  <c r="R154" i="1"/>
  <c r="S151" i="12" s="1"/>
  <c r="AY154" i="1"/>
  <c r="BR154" i="1" s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R157" i="1" s="1"/>
  <c r="BT445" i="1"/>
  <c r="A158" i="1"/>
  <c r="C158" i="1"/>
  <c r="G158" i="1"/>
  <c r="AY158" i="1"/>
  <c r="BR158" i="1" s="1"/>
  <c r="BT446" i="1"/>
  <c r="A160" i="1"/>
  <c r="C160" i="1"/>
  <c r="G160" i="1"/>
  <c r="R160" i="1"/>
  <c r="S157" i="12" s="1"/>
  <c r="AY160" i="1"/>
  <c r="BR160" i="1" s="1"/>
  <c r="BT447" i="1"/>
  <c r="A161" i="1"/>
  <c r="C161" i="1"/>
  <c r="G161" i="1"/>
  <c r="AY161" i="1"/>
  <c r="BR161" i="1" s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R163" i="1" s="1"/>
  <c r="BT450" i="1"/>
  <c r="A165" i="1"/>
  <c r="C165" i="1"/>
  <c r="G165" i="1"/>
  <c r="R165" i="1"/>
  <c r="S162" i="12" s="1"/>
  <c r="AY165" i="1"/>
  <c r="BR165" i="1" s="1"/>
  <c r="BT451" i="1"/>
  <c r="A166" i="1"/>
  <c r="C166" i="1"/>
  <c r="G166" i="1"/>
  <c r="AY166" i="1"/>
  <c r="BR166" i="1" s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R169" i="1" s="1"/>
  <c r="BT455" i="1"/>
  <c r="A170" i="1"/>
  <c r="C170" i="1"/>
  <c r="G170" i="1"/>
  <c r="R170" i="1"/>
  <c r="S167" i="12" s="1"/>
  <c r="AY170" i="1"/>
  <c r="BR170" i="1" s="1"/>
  <c r="BT456" i="1"/>
  <c r="A172" i="1"/>
  <c r="C172" i="1"/>
  <c r="G172" i="1"/>
  <c r="AY172" i="1"/>
  <c r="BR172" i="1" s="1"/>
  <c r="BT457" i="1"/>
  <c r="A173" i="1"/>
  <c r="C173" i="1"/>
  <c r="G173" i="1"/>
  <c r="AY173" i="1"/>
  <c r="BR173" i="1" s="1"/>
  <c r="BT458" i="1"/>
  <c r="A175" i="1"/>
  <c r="C175" i="1"/>
  <c r="G175" i="1"/>
  <c r="R175" i="1"/>
  <c r="S172" i="12" s="1"/>
  <c r="AY175" i="1"/>
  <c r="BR175" i="1" s="1"/>
  <c r="BT459" i="1"/>
  <c r="A176" i="1"/>
  <c r="C176" i="1"/>
  <c r="G176" i="1"/>
  <c r="AY176" i="1"/>
  <c r="BR176" i="1" s="1"/>
  <c r="BT460" i="1"/>
  <c r="A177" i="1"/>
  <c r="C177" i="1"/>
  <c r="G177" i="1"/>
  <c r="AY177" i="1"/>
  <c r="BR177" i="1" s="1"/>
  <c r="BT461" i="1"/>
  <c r="A179" i="1"/>
  <c r="C179" i="1"/>
  <c r="G179" i="1"/>
  <c r="R179" i="1"/>
  <c r="S176" i="12" s="1"/>
  <c r="AY179" i="1"/>
  <c r="BR179" i="1" s="1"/>
  <c r="BT462" i="1"/>
  <c r="A180" i="1"/>
  <c r="C180" i="1"/>
  <c r="G180" i="1"/>
  <c r="AY180" i="1"/>
  <c r="BR180" i="1" s="1"/>
  <c r="BT463" i="1"/>
  <c r="A181" i="1"/>
  <c r="C181" i="1"/>
  <c r="G181" i="1"/>
  <c r="R181" i="1"/>
  <c r="S178" i="12" s="1"/>
  <c r="AY181" i="1"/>
  <c r="BR181" i="1" s="1"/>
  <c r="BT464" i="1"/>
  <c r="A182" i="1"/>
  <c r="C182" i="1"/>
  <c r="G182" i="1"/>
  <c r="R182" i="1"/>
  <c r="S179" i="12" s="1"/>
  <c r="AY182" i="1"/>
  <c r="BR182" i="1" s="1"/>
  <c r="BT465" i="1"/>
  <c r="A184" i="1"/>
  <c r="C184" i="1"/>
  <c r="G184" i="1"/>
  <c r="AY184" i="1"/>
  <c r="BR184" i="1" s="1"/>
  <c r="BT466" i="1"/>
  <c r="A185" i="1"/>
  <c r="C185" i="1"/>
  <c r="G185" i="1"/>
  <c r="R185" i="1"/>
  <c r="S182" i="12" s="1"/>
  <c r="AY185" i="1"/>
  <c r="BR185" i="1" s="1"/>
  <c r="BT467" i="1"/>
  <c r="A187" i="1"/>
  <c r="C187" i="1"/>
  <c r="G187" i="1"/>
  <c r="R187" i="1"/>
  <c r="S184" i="12" s="1"/>
  <c r="AY187" i="1"/>
  <c r="BR187" i="1" s="1"/>
  <c r="BT468" i="1"/>
  <c r="A188" i="1"/>
  <c r="C188" i="1"/>
  <c r="G188" i="1"/>
  <c r="AY188" i="1"/>
  <c r="BR188" i="1" s="1"/>
  <c r="BT469" i="1"/>
  <c r="A189" i="1"/>
  <c r="C189" i="1"/>
  <c r="G189" i="1"/>
  <c r="AY189" i="1"/>
  <c r="BR189" i="1" s="1"/>
  <c r="BT470" i="1"/>
  <c r="A190" i="1"/>
  <c r="C190" i="1"/>
  <c r="G190" i="1"/>
  <c r="R190" i="1"/>
  <c r="AY190" i="1"/>
  <c r="BT471" i="1"/>
  <c r="A191" i="1"/>
  <c r="C191" i="1"/>
  <c r="G191" i="1"/>
  <c r="AY191" i="1"/>
  <c r="BR191" i="1" s="1"/>
  <c r="BT472" i="1"/>
  <c r="A193" i="1"/>
  <c r="C193" i="1"/>
  <c r="G193" i="1"/>
  <c r="R193" i="1"/>
  <c r="S190" i="12" s="1"/>
  <c r="AY193" i="1"/>
  <c r="BR193" i="1" s="1"/>
  <c r="BT473" i="1"/>
  <c r="A195" i="1"/>
  <c r="C195" i="1"/>
  <c r="G195" i="1"/>
  <c r="R195" i="1"/>
  <c r="S192" i="12" s="1"/>
  <c r="AY195" i="1"/>
  <c r="BR195" i="1" s="1"/>
  <c r="BT474" i="1"/>
  <c r="A196" i="1"/>
  <c r="C196" i="1"/>
  <c r="G196" i="1"/>
  <c r="AY196" i="1"/>
  <c r="BR196" i="1" s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R202" i="1" s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R205" i="1" s="1"/>
  <c r="BT483" i="1"/>
  <c r="A206" i="1"/>
  <c r="C206" i="1"/>
  <c r="R206" i="1"/>
  <c r="S203" i="12" s="1"/>
  <c r="AY206" i="1"/>
  <c r="BR206" i="1" s="1"/>
  <c r="BT484" i="1"/>
  <c r="A207" i="1"/>
  <c r="C207" i="1"/>
  <c r="R207" i="1"/>
  <c r="S204" i="12" s="1"/>
  <c r="AY207" i="1"/>
  <c r="BR207" i="1" s="1"/>
  <c r="BT485" i="1"/>
  <c r="A208" i="1"/>
  <c r="C208" i="1"/>
  <c r="R208" i="1"/>
  <c r="S205" i="12" s="1"/>
  <c r="AY208" i="1"/>
  <c r="BR208" i="1" s="1"/>
  <c r="BT486" i="1"/>
  <c r="A209" i="1"/>
  <c r="C209" i="1"/>
  <c r="R209" i="1"/>
  <c r="S206" i="12" s="1"/>
  <c r="AY209" i="1"/>
  <c r="BR209" i="1" s="1"/>
  <c r="BT487" i="1"/>
  <c r="A210" i="1"/>
  <c r="C210" i="1"/>
  <c r="R210" i="1"/>
  <c r="S207" i="12" s="1"/>
  <c r="AY210" i="1"/>
  <c r="BR210" i="1" s="1"/>
  <c r="BT488" i="1"/>
  <c r="A211" i="1"/>
  <c r="C211" i="1"/>
  <c r="R211" i="1"/>
  <c r="S208" i="12" s="1"/>
  <c r="AY211" i="1"/>
  <c r="BR211" i="1" s="1"/>
  <c r="BT489" i="1"/>
  <c r="A212" i="1"/>
  <c r="C212" i="1"/>
  <c r="R212" i="1"/>
  <c r="S209" i="12" s="1"/>
  <c r="AY212" i="1"/>
  <c r="BR212" i="1" s="1"/>
  <c r="BT490" i="1"/>
  <c r="A213" i="1"/>
  <c r="C213" i="1"/>
  <c r="R213" i="1"/>
  <c r="S210" i="12" s="1"/>
  <c r="AY213" i="1"/>
  <c r="BR213" i="1" s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R216" i="1" s="1"/>
  <c r="BT494" i="1"/>
  <c r="A217" i="1"/>
  <c r="C217" i="1"/>
  <c r="R217" i="1"/>
  <c r="S214" i="12" s="1"/>
  <c r="AY217" i="1"/>
  <c r="BR217" i="1" s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R220" i="1" s="1"/>
  <c r="BT497" i="1"/>
  <c r="A221" i="1"/>
  <c r="C221" i="1"/>
  <c r="R221" i="1"/>
  <c r="S218" i="12" s="1"/>
  <c r="AY221" i="1"/>
  <c r="BR221" i="1" s="1"/>
  <c r="BT498" i="1"/>
  <c r="A223" i="1"/>
  <c r="C223" i="1"/>
  <c r="R223" i="1"/>
  <c r="S220" i="12" s="1"/>
  <c r="AY223" i="1"/>
  <c r="BR223" i="1" s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R230" i="1" s="1"/>
  <c r="BT505" i="1"/>
  <c r="A231" i="1"/>
  <c r="C231" i="1"/>
  <c r="R231" i="1"/>
  <c r="S228" i="12" s="1"/>
  <c r="AY231" i="1"/>
  <c r="BR231" i="1" s="1"/>
  <c r="BT506" i="1"/>
  <c r="A232" i="1"/>
  <c r="C232" i="1"/>
  <c r="R232" i="1"/>
  <c r="S229" i="12" s="1"/>
  <c r="AY232" i="1"/>
  <c r="BR232" i="1" s="1"/>
  <c r="BT507" i="1"/>
  <c r="A233" i="1"/>
  <c r="C233" i="1"/>
  <c r="AY233" i="1"/>
  <c r="BR233" i="1" s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H231" i="12" l="1"/>
  <c r="BS234" i="1"/>
  <c r="H224" i="12"/>
  <c r="BR227" i="1"/>
  <c r="H198" i="12"/>
  <c r="BR201" i="1"/>
  <c r="H195" i="12"/>
  <c r="BR198" i="1"/>
  <c r="H164" i="12"/>
  <c r="BS167" i="1"/>
  <c r="H149" i="12"/>
  <c r="BS152" i="1"/>
  <c r="AI234" i="1"/>
  <c r="AI215" i="1"/>
  <c r="AI197" i="1"/>
  <c r="AI171" i="1"/>
  <c r="AI168" i="1"/>
  <c r="AI152" i="1"/>
  <c r="BR261" i="1"/>
  <c r="BS227" i="1"/>
  <c r="BS201" i="1"/>
  <c r="BR199" i="1"/>
  <c r="BR197" i="1"/>
  <c r="BR171" i="1"/>
  <c r="BR167" i="1"/>
  <c r="H152" i="12"/>
  <c r="BS155" i="1"/>
  <c r="AI228" i="1"/>
  <c r="AI201" i="1"/>
  <c r="AI167" i="1"/>
  <c r="AI155" i="1"/>
  <c r="BS262" i="1"/>
  <c r="BS215" i="1"/>
  <c r="BS200" i="1"/>
  <c r="BS198" i="1"/>
  <c r="BS168" i="1"/>
  <c r="BR155" i="1"/>
  <c r="H211" i="12"/>
  <c r="BS214" i="1"/>
  <c r="H196" i="12"/>
  <c r="BS199" i="1"/>
  <c r="H253" i="12"/>
  <c r="BS261" i="1"/>
  <c r="AI262" i="1"/>
  <c r="AI227" i="1"/>
  <c r="AI214" i="1"/>
  <c r="AI200" i="1"/>
  <c r="AI198" i="1"/>
  <c r="BR262" i="1"/>
  <c r="BR234" i="1"/>
  <c r="BR228" i="1"/>
  <c r="BR215" i="1"/>
  <c r="BR200" i="1"/>
  <c r="BS197" i="1"/>
  <c r="BS171" i="1"/>
  <c r="BR168" i="1"/>
  <c r="BR152" i="1"/>
  <c r="AJ338" i="1"/>
  <c r="AJ337" i="1"/>
  <c r="AJ336" i="1"/>
  <c r="AJ331" i="1"/>
  <c r="AJ333" i="1"/>
  <c r="AJ332" i="1"/>
  <c r="AJ323" i="1"/>
  <c r="AJ314" i="1"/>
  <c r="AJ335" i="1"/>
  <c r="AJ334" i="1"/>
  <c r="AJ324" i="1"/>
  <c r="AN161" i="1"/>
  <c r="AJ315" i="1"/>
  <c r="AJ325" i="1"/>
  <c r="AJ316" i="1"/>
  <c r="F269" i="13"/>
  <c r="K421" i="12"/>
  <c r="AN207" i="1"/>
  <c r="AN152" i="1"/>
  <c r="AN145" i="1"/>
  <c r="AJ317" i="1"/>
  <c r="AJ318" i="1"/>
  <c r="AJ294" i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K336" i="12"/>
  <c r="K299" i="12"/>
  <c r="K288" i="12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S249" i="12" s="1"/>
  <c r="L297" i="12"/>
  <c r="R238" i="1"/>
  <c r="S235" i="12" s="1"/>
  <c r="R236" i="1"/>
  <c r="S233" i="12" s="1"/>
  <c r="R197" i="1"/>
  <c r="R239" i="1"/>
  <c r="S236" i="12" s="1"/>
  <c r="R267" i="1"/>
  <c r="S259" i="12" s="1"/>
  <c r="R270" i="1"/>
  <c r="S262" i="12" s="1"/>
  <c r="R242" i="1"/>
  <c r="S239" i="12" s="1"/>
  <c r="R255" i="1"/>
  <c r="S247" i="12" s="1"/>
  <c r="R276" i="1"/>
  <c r="S268" i="12" s="1"/>
  <c r="R279" i="1"/>
  <c r="S271" i="12" s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S265" i="12" s="1"/>
  <c r="BB265" i="1"/>
  <c r="R258" i="1"/>
  <c r="S250" i="12" s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S255" i="12" s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S261" i="12" s="1"/>
  <c r="BB199" i="1"/>
  <c r="R254" i="1"/>
  <c r="S246" i="12" s="1"/>
  <c r="R272" i="1"/>
  <c r="S264" i="12" s="1"/>
  <c r="R266" i="1"/>
  <c r="S258" i="12" s="1"/>
  <c r="R260" i="1"/>
  <c r="S252" i="12" s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S260" i="12" s="1"/>
  <c r="R259" i="1"/>
  <c r="S251" i="12" s="1"/>
  <c r="R274" i="1"/>
  <c r="S266" i="12" s="1"/>
  <c r="R265" i="1"/>
  <c r="S257" i="12" s="1"/>
  <c r="R256" i="1"/>
  <c r="S248" i="12" s="1"/>
  <c r="R271" i="1"/>
  <c r="S263" i="12" s="1"/>
  <c r="R262" i="1"/>
  <c r="H470" i="12"/>
  <c r="R282" i="1"/>
  <c r="S274" i="12" s="1"/>
  <c r="R283" i="1"/>
  <c r="S275" i="12" s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<sst xmlns="http://schemas.openxmlformats.org/spreadsheetml/2006/main" count="9722" uniqueCount="1878">
  <si>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</si>
  <si>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</si>
  <si>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</si>
  <si>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</si>
  <si>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</si>
  <si>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</si>
  <si>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</si>
  <si>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</si>
  <si>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</si>
  <si>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</si>
  <si>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</si>
  <si>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</si>
  <si>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</si>
  <si>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</si>
  <si>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</si>
  <si>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</si>
  <si>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</si>
  <si>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</si>
  <si>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</si>
  <si>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</si>
  <si>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</si>
  <si>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</si>
  <si>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</si>
  <si>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</si>
  <si>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</si>
  <si>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</si>
  <si>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</si>
  <si>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</si>
  <si>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</si>
  <si>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</si>
  <si>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</si>
  <si>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</si>
  <si>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</si>
  <si>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</si>
  <si>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</si>
  <si>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</si>
  <si>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</si>
  <si>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</si>
  <si>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</si>
  <si>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</si>
  <si>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</si>
  <si>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</si>
  <si>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</si>
  <si>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</si>
  <si>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</si>
  <si>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</si>
  <si>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</si>
  <si>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</si>
  <si>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</si>
  <si>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</si>
  <si>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</si>
  <si>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</si>
  <si>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</si>
  <si>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</si>
  <si>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</si>
  <si>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</si>
  <si>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</si>
  <si>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</si>
  <si>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</si>
  <si>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</si>
  <si>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</si>
  <si>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</si>
  <si>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</si>
  <si>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</si>
  <si>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</si>
  <si>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</si>
  <si>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</si>
  <si>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</si>
  <si>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</si>
  <si>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</si>
  <si>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</si>
  <si>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</si>
  <si>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</si>
  <si>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</si>
  <si>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</si>
  <si>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</si>
  <si>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</si>
  <si>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</si>
  <si>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</si>
  <si>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</si>
  <si>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</si>
  <si>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</si>
  <si>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</si>
  <si>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</si>
  <si>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</si>
  <si>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</si>
  <si>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</si>
  <si>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</si>
  <si>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</si>
  <si>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</si>
  <si>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</si>
  <si>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</si>
  <si>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</si>
  <si>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</si>
  <si>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</si>
  <si>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</si>
  <si>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</si>
  <si>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</si>
  <si>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</si>
  <si>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</si>
  <si>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</si>
  <si>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</si>
  <si>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</si>
  <si>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</si>
  <si>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</si>
  <si>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</si>
  <si>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</si>
  <si>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</si>
  <si>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</si>
  <si>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</si>
  <si>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</si>
  <si>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</si>
  <si>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</si>
  <si>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</si>
  <si>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</si>
  <si>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</si>
  <si>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</si>
  <si>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</si>
  <si>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</si>
  <si>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</si>
  <si>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</si>
  <si>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</si>
  <si>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</si>
  <si>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</si>
  <si>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</si>
  <si>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</si>
  <si>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</si>
  <si>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</si>
  <si>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</si>
  <si>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</si>
  <si>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</si>
  <si>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</si>
  <si>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</si>
  <si>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</si>
  <si>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</si>
  <si>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</si>
  <si>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</si>
  <si>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</si>
  <si>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</si>
  <si>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</si>
  <si>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</si>
  <si>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</si>
  <si>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</si>
  <si>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</si>
  <si>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</si>
  <si>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</si>
  <si>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</si>
  <si>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</si>
  <si>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</si>
  <si>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</si>
  <si>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</si>
  <si>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</si>
  <si>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</si>
  <si>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</si>
  <si>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</si>
  <si>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</si>
  <si>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</si>
  <si>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</si>
  <si>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</si>
  <si>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</si>
  <si>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</si>
  <si>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</si>
  <si>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</si>
  <si>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</si>
  <si>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</si>
  <si>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</si>
  <si>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</si>
  <si>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</si>
  <si>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</si>
  <si>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</si>
  <si>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</si>
  <si>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</si>
  <si>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</si>
  <si>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</si>
  <si>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</si>
  <si>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</si>
  <si>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</si>
  <si>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</si>
  <si>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</si>
  <si>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</si>
  <si>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</si>
  <si>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</si>
  <si>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</si>
  <si>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</si>
  <si>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</si>
  <si>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</si>
  <si>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</si>
  <si>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</si>
  <si>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</si>
  <si>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</si>
  <si>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</si>
  <si>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</si>
  <si>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</si>
  <si>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</si>
  <si>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</si>
  <si>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</si>
  <si>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</si>
  <si>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</si>
  <si>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</si>
  <si>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</si>
  <si>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</si>
  <si>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</si>
  <si>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</si>
  <si>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</si>
  <si>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</si>
  <si>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</si>
  <si>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</si>
  <si>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</si>
  <si>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</si>
  <si>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</si>
  <si>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</si>
  <si>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</si>
  <si>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</si>
  <si>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</si>
  <si>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</si>
  <si>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</si>
  <si>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</si>
  <si>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</si>
  <si>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</si>
  <si>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</si>
  <si>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</si>
  <si>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</si>
  <si>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</si>
  <si>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</si>
  <si>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</si>
  <si>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</si>
  <si>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</si>
  <si>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</si>
  <si>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</si>
  <si>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</si>
  <si>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</si>
  <si>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</si>
  <si>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</si>
  <si>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</si>
  <si>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</si>
  <si>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</si>
  <si>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</si>
  <si>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</si>
  <si>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</si>
  <si>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</si>
  <si>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</si>
  <si>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</si>
  <si>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</si>
  <si>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</si>
  <si>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</si>
  <si>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</si>
  <si>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</si>
  <si>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</si>
  <si>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</si>
  <si>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</si>
  <si>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</si>
  <si>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</si>
  <si>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</si>
  <si>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</si>
  <si>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</si>
  <si>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</si>
  <si>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</si>
  <si>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</si>
  <si>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</si>
  <si>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</si>
  <si>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</si>
  <si>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</si>
  <si>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</si>
  <si>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</si>
  <si>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</si>
  <si>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</si>
  <si>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</si>
  <si>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</si>
  <si>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</si>
  <si>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</si>
  <si>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</si>
  <si>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</si>
  <si>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</si>
  <si>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</si>
  <si>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</si>
  <si>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</si>
  <si>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</si>
  <si>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</si>
  <si>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</si>
  <si>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</si>
  <si>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</si>
  <si>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</si>
  <si>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</si>
  <si>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</si>
  <si>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</si>
  <si>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</si>
  <si>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</si>
  <si>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</si>
  <si>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</si>
  <si>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</si>
  <si>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</si>
  <si>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</si>
  <si>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</si>
  <si>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</si>
  <si>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</si>
  <si>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</si>
  <si>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</si>
  <si>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</si>
  <si>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</si>
  <si>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</si>
  <si>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</si>
  <si>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</si>
  <si>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</si>
  <si>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</si>
  <si>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</si>
  <si>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</si>
  <si>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</si>
  <si>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</si>
  <si>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</si>
  <si>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</si>
  <si>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</si>
  <si>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</si>
  <si>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</si>
  <si>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</si>
  <si>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</si>
  <si>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</si>
  <si>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</si>
  <si>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</si>
  <si>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</si>
  <si>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</si>
  <si>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</si>
  <si>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</si>
  <si>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</si>
  <si>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</si>
  <si>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</si>
  <si>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</si>
  <si>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</si>
  <si>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</si>
  <si>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</si>
  <si>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</si>
  <si>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</si>
  <si>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</si>
  <si>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</si>
  <si>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</si>
  <si>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</si>
  <si>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</si>
  <si>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</si>
  <si>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</si>
  <si>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</si>
  <si>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</si>
  <si>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</si>
  <si>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</si>
  <si>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</si>
  <si>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</si>
  <si>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</si>
  <si>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</si>
  <si>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</si>
  <si>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</si>
  <si>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</si>
  <si>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</si>
  <si>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</si>
  <si>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</si>
  <si>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</si>
  <si>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</si>
  <si>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</si>
  <si>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</si>
  <si>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</si>
  <si>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</si>
  <si>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</si>
  <si>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</si>
  <si>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</si>
  <si>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</si>
  <si>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</si>
  <si>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</si>
  <si>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</si>
  <si>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</si>
  <si>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</si>
  <si>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</si>
  <si>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</si>
  <si>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</si>
  <si>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</si>
  <si>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</si>
  <si>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</si>
  <si>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</si>
  <si>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</si>
  <si>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</si>
  <si>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</si>
  <si>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</si>
  <si>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</si>
  <si>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</si>
  <si>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</si>
  <si>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</si>
  <si>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</si>
  <si>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</si>
  <si>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</si>
  <si>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</si>
  <si>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</si>
  <si>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</si>
  <si>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</si>
  <si>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</si>
  <si>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</si>
  <si>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</si>
  <si>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</si>
  <si>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</si>
  <si>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</si>
  <si>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</si>
  <si>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</si>
  <si>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</si>
  <si>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</si>
  <si>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</si>
  <si>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</si>
  <si>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</si>
  <si>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</si>
  <si>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</si>
  <si>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</si>
  <si>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</si>
  <si>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</si>
  <si>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</si>
  <si>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</si>
  <si>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</si>
  <si>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</si>
  <si>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</si>
  <si>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</si>
  <si>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</si>
  <si>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</si>
  <si>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</si>
  <si>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</si>
  <si>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</si>
  <si>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</si>
  <si>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</si>
  <si>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</si>
  <si>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</si>
  <si>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</si>
  <si>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</si>
  <si>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</si>
  <si>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</si>
  <si>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</si>
  <si>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</si>
  <si>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</si>
  <si>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</si>
  <si>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</si>
  <si>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</si>
  <si>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</si>
  <si>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</si>
  <si>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</si>
  <si>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</si>
  <si>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</si>
  <si>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</si>
  <si>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</si>
  <si>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</si>
  <si>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</si>
  <si>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</si>
  <si>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</si>
  <si>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</si>
  <si>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</si>
  <si>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</si>
  <si>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</si>
  <si>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</si>
  <si>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</si>
  <si>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</si>
  <si>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</si>
  <si>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</si>
  <si>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</si>
  <si>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</si>
  <si>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</si>
  <si>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</si>
  <si>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</si>
  <si>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</si>
  <si>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</si>
  <si>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</si>
  <si>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</si>
  <si>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</si>
  <si>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</si>
  <si>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</si>
  <si>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</si>
  <si>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</si>
  <si>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</si>
  <si>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</si>
  <si>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</si>
  <si>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</si>
  <si>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</si>
  <si>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</si>
  <si>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</si>
  <si>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</si>
  <si>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</si>
  <si>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</si>
  <si>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</si>
  <si>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</si>
  <si>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</si>
  <si>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</si>
  <si>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</si>
  <si>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</si>
  <si>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</si>
  <si>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</si>
  <si>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</si>
  <si>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</si>
  <si>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</si>
  <si>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</si>
  <si>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</si>
  <si>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</si>
  <si>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</si>
  <si>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</si>
  <si>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</si>
  <si>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</si>
  <si>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</si>
  <si>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</si>
  <si>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</si>
  <si>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</si>
  <si>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</si>
  <si>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</si>
  <si>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</si>
  <si>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</si>
  <si>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</si>
  <si>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</si>
  <si>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</si>
  <si>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</si>
  <si>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</si>
  <si>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</si>
  <si>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</si>
  <si>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</si>
  <si>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</si>
  <si>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</si>
  <si>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</si>
  <si>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</si>
  <si>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</si>
  <si>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</si>
  <si>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</si>
  <si>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</si>
  <si>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</si>
  <si>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</si>
  <si>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</si>
  <si>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</si>
  <si>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</si>
  <si>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</si>
  <si>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</si>
  <si>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</si>
  <si>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</si>
  <si>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</si>
  <si>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</si>
  <si>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</si>
  <si>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</si>
  <si>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</si>
  <si>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</si>
  <si>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</si>
  <si>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</si>
  <si>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</si>
  <si>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</si>
  <si>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</si>
  <si>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</si>
  <si>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</si>
  <si>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</si>
  <si>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</si>
  <si>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</si>
  <si>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</si>
  <si>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</si>
  <si>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</si>
  <si>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</si>
  <si>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</si>
  <si>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</si>
  <si>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</si>
  <si>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</si>
  <si>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</si>
  <si>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</si>
  <si>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</si>
  <si>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</si>
  <si>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</si>
  <si>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</si>
  <si>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</si>
  <si>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</si>
  <si>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</si>
  <si>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</si>
  <si>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</si>
  <si>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</si>
  <si>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</si>
  <si>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</si>
  <si>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</si>
  <si>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</si>
  <si>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</si>
  <si>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</si>
  <si>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</si>
  <si>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</si>
  <si>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</si>
  <si>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</si>
  <si>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</si>
  <si>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</si>
  <si>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</si>
  <si>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</si>
  <si>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</si>
  <si>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</si>
  <si>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</si>
  <si>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</si>
  <si>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</si>
  <si>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</si>
  <si>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</si>
  <si>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</si>
  <si>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</si>
  <si>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</si>
  <si>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</si>
  <si>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</si>
  <si>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</si>
  <si>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</si>
  <si>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</si>
  <si>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</si>
  <si>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</si>
  <si>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</si>
  <si>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</si>
  <si>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</si>
  <si>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</si>
  <si>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</si>
  <si>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</si>
  <si>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</si>
  <si>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</si>
  <si>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</si>
  <si>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</si>
  <si>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</si>
  <si>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</si>
  <si>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</si>
  <si>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</si>
  <si>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</si>
  <si>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</si>
  <si>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</si>
  <si>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</si>
  <si>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</si>
  <si>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</si>
  <si>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</si>
  <si>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</si>
  <si>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</si>
  <si>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</si>
  <si>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</si>
  <si>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</si>
  <si>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</si>
  <si>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</si>
  <si>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</si>
  <si>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</si>
  <si>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</si>
  <si>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</si>
  <si>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</si>
  <si>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</si>
  <si>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</si>
  <si>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</si>
  <si>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</si>
  <si>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</si>
  <si>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</si>
  <si>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</si>
  <si>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</si>
  <si>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</si>
  <si>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</si>
  <si>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</si>
  <si>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</si>
  <si>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</si>
  <si>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</si>
  <si>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</si>
  <si>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</si>
  <si>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</si>
  <si>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</si>
  <si>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</si>
  <si>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</si>
  <si>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</si>
  <si>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</si>
  <si>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</si>
  <si>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</si>
  <si>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</si>
  <si>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</si>
  <si>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</si>
  <si>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</si>
  <si>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</si>
  <si>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</si>
  <si>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</si>
  <si>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</si>
  <si>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</si>
  <si>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</si>
  <si>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</si>
  <si>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</si>
  <si>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</si>
  <si>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</si>
  <si>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</si>
  <si>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</si>
  <si>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</si>
  <si>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</si>
  <si>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</si>
  <si>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</si>
  <si>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</si>
  <si>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</si>
  <si>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</si>
  <si>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</si>
  <si>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</si>
  <si>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</si>
  <si>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</si>
  <si>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</si>
  <si>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</si>
  <si>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</si>
  <si>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</si>
  <si>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</si>
  <si>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</si>
  <si>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</si>
  <si>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</si>
  <si>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</si>
  <si>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</si>
  <si>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</si>
  <si>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</si>
  <si>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</si>
  <si>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</si>
  <si>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</si>
  <si>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</si>
  <si>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</si>
  <si>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</si>
  <si>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</si>
  <si>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</si>
  <si>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</si>
  <si>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</si>
  <si>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</si>
  <si>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</si>
  <si>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</si>
  <si>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</si>
  <si>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</si>
  <si>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</si>
  <si>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</si>
  <si>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</si>
  <si>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</si>
  <si>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</si>
  <si>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</si>
  <si>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</si>
  <si>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</si>
  <si>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</si>
  <si>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</si>
  <si>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</si>
  <si>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</si>
  <si>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</si>
  <si>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</si>
  <si>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</si>
  <si>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</si>
  <si>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</si>
  <si>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</si>
  <si>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</si>
  <si>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</si>
  <si>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</si>
  <si>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</si>
  <si>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</si>
  <si>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</si>
  <si>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</si>
  <si>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</si>
  <si>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</si>
  <si>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</si>
  <si>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</si>
  <si>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</si>
  <si>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</si>
  <si>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</si>
  <si>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</si>
  <si>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</si>
  <si>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</si>
  <si>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</si>
  <si>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</si>
  <si>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</si>
  <si>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</si>
  <si>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</si>
  <si>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</si>
  <si>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</si>
  <si>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</si>
  <si>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</si>
  <si>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</si>
  <si>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</si>
  <si>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</si>
  <si>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</si>
  <si>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</si>
  <si>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</si>
  <si>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</si>
  <si>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</si>
  <si>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</si>
  <si>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</si>
  <si>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</si>
  <si>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</si>
  <si>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</si>
  <si>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</si>
  <si>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</si>
  <si>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</si>
  <si>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</si>
  <si>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</si>
  <si>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</si>
  <si>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</si>
  <si>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</si>
  <si>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</si>
  <si>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</si>
  <si>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</si>
  <si>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</si>
  <si>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</si>
  <si>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</si>
  <si>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</si>
  <si>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</si>
  <si>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</si>
  <si>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</si>
  <si>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</si>
  <si>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</si>
  <si>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</si>
  <si>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</si>
  <si>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</si>
  <si>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</si>
  <si>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</si>
  <si>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</si>
  <si>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</si>
  <si>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</si>
  <si>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</si>
  <si>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</si>
  <si>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</si>
  <si>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</si>
  <si>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</si>
  <si>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</si>
  <si>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</si>
  <si>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</si>
  <si>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</si>
  <si>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</si>
  <si>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</si>
  <si>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</si>
  <si>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</si>
  <si>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</si>
  <si>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</si>
  <si>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</si>
  <si>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</si>
  <si>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</si>
  <si>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</si>
  <si>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</si>
  <si>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</si>
  <si>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</si>
  <si>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</si>
  <si>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</si>
  <si>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</si>
  <si>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</si>
  <si>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</si>
  <si>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</si>
  <si>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</si>
  <si>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</si>
  <si>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</si>
  <si>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</si>
  <si>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</si>
  <si>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</si>
  <si>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</si>
  <si>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</si>
  <si>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</si>
  <si>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</si>
  <si>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</si>
  <si>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</si>
  <si>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</si>
  <si>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</si>
  <si>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</si>
  <si>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</si>
  <si>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</si>
  <si>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</si>
  <si>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</si>
  <si>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</si>
  <si>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</si>
  <si>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</si>
  <si>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</si>
  <si>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</si>
  <si>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</si>
  <si>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</si>
  <si>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</si>
  <si>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</si>
  <si>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</si>
  <si>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</si>
  <si>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</si>
  <si>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</si>
  <si>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</si>
  <si>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</si>
  <si>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</si>
  <si>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</si>
  <si>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</si>
  <si>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</si>
  <si>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</si>
  <si>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</si>
  <si>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</si>
  <si>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</si>
  <si>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</si>
  <si>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</si>
  <si>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</si>
  <si>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</si>
  <si>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</si>
  <si>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</si>
  <si>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</si>
  <si>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</si>
  <si>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</si>
  <si>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</si>
  <si>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</si>
  <si>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</si>
  <si>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</si>
  <si>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</si>
  <si>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</si>
  <si>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</si>
  <si>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</si>
  <si>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</si>
  <si>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</si>
  <si>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</si>
  <si>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</si>
  <si>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</si>
  <si>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</si>
  <si>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</si>
  <si>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</si>
  <si>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</si>
  <si>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</si>
  <si>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</si>
  <si>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</si>
  <si>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</si>
  <si>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</si>
  <si>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</si>
  <si>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</si>
  <si>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</si>
  <si>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</si>
  <si>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</si>
  <si>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</si>
  <si>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</si>
  <si>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</si>
  <si>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</si>
  <si>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</si>
  <si>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</si>
  <si>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</si>
  <si>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</si>
  <si>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</si>
  <si>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</si>
  <si>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</si>
  <si>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</si>
  <si>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</si>
  <si>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</si>
  <si>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</si>
  <si>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</si>
  <si>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</si>
  <si>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</si>
  <si>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</si>
  <si>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</si>
  <si>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</si>
  <si>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</si>
  <si>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</si>
  <si>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</si>
  <si>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</si>
  <si>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</si>
  <si>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</si>
  <si>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</si>
  <si>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</si>
  <si>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</si>
  <si>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</si>
  <si>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</si>
  <si>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</si>
  <si>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</si>
  <si>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</si>
  <si>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</si>
  <si>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</si>
  <si>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</si>
  <si>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</si>
  <si>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</si>
  <si>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</si>
  <si>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</si>
  <si>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</si>
  <si>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</si>
  <si>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</si>
  <si>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</si>
  <si>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</si>
  <si>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</si>
  <si>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</si>
  <si>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</si>
  <si>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</si>
  <si>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</si>
  <si>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</si>
  <si>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</si>
  <si>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</si>
  <si>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</si>
  <si>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</si>
  <si>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</si>
  <si>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</si>
  <si>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</si>
  <si>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</si>
  <si>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</si>
  <si>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</si>
  <si>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</si>
  <si>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</si>
  <si>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</si>
  <si>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</si>
  <si>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</si>
  <si>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</si>
  <si>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</si>
  <si>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</si>
  <si>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</si>
  <si>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</si>
  <si>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</si>
  <si>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</si>
  <si>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</si>
  <si>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</si>
  <si>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</si>
  <si>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</si>
  <si>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</si>
  <si>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</si>
  <si>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</si>
  <si>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</si>
  <si>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</si>
  <si>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</si>
  <si>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</si>
  <si>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</si>
  <si>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</si>
  <si>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</si>
  <si>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</si>
  <si>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</si>
  <si>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</si>
  <si>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</si>
  <si>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</si>
  <si>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</si>
  <si>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</si>
  <si>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</si>
  <si>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</si>
  <si>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</si>
  <si>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</si>
  <si>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</si>
  <si>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</si>
  <si>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</si>
  <si>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</si>
  <si>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</si>
  <si>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</si>
  <si>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</si>
  <si>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</si>
  <si>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</si>
  <si>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</si>
  <si>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</si>
  <si>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</si>
  <si>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</si>
  <si>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</si>
  <si>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</si>
  <si>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</si>
  <si>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</si>
  <si>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</si>
  <si>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</si>
  <si>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</si>
  <si>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</si>
  <si>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</si>
  <si>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</si>
  <si>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</si>
  <si>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</si>
  <si>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</si>
  <si>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</si>
  <si>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</si>
  <si>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</si>
  <si>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</si>
  <si>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</si>
  <si>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</si>
  <si>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</si>
  <si>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</si>
  <si>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</si>
  <si>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</si>
  <si>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</si>
  <si>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</si>
  <si>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</si>
  <si>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</si>
  <si>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</si>
  <si>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</si>
  <si>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</si>
  <si>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</si>
  <si>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</si>
  <si>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</si>
  <si>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</si>
  <si>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</si>
  <si>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</si>
  <si>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</si>
  <si>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</si>
  <si>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</si>
  <si>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</si>
  <si>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</si>
  <si>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</si>
  <si>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</si>
  <si>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</si>
  <si>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</si>
  <si>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</si>
  <si>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</si>
  <si>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</si>
  <si>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</si>
  <si>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</si>
  <si>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</si>
  <si>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</si>
  <si>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</si>
  <si>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</si>
  <si>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</si>
  <si>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</si>
  <si>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</si>
  <si>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</si>
  <si>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</si>
  <si>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</si>
  <si>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</si>
  <si>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</si>
  <si>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</si>
  <si>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</si>
  <si>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</si>
  <si>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</si>
  <si>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</si>
  <si>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</si>
  <si>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</si>
  <si>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</si>
  <si>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</si>
  <si>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</si>
  <si>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</si>
  <si>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</si>
  <si>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</si>
  <si>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</si>
  <si>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</si>
  <si>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</si>
  <si>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</si>
  <si>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</si>
  <si>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</si>
  <si>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</si>
  <si>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</si>
  <si>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</si>
  <si>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</si>
  <si>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</si>
  <si>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</si>
  <si>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</si>
  <si>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</si>
  <si>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</si>
  <si>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</si>
  <si>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</si>
  <si>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</si>
  <si>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</si>
  <si>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</si>
  <si>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</si>
  <si>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</si>
  <si>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</si>
  <si>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</si>
  <si>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</si>
  <si>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</si>
  <si>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</si>
  <si>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</si>
  <si>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</si>
  <si>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</si>
  <si>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</si>
  <si>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</si>
  <si>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</si>
  <si>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</si>
  <si>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</si>
  <si>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</si>
  <si>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</si>
  <si>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</si>
  <si>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</si>
  <si>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</si>
  <si>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</si>
  <si>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</si>
  <si>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</si>
  <si>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</si>
  <si>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</si>
  <si>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</si>
  <si>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</si>
  <si>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</si>
  <si>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</si>
  <si>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</si>
  <si>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</si>
  <si>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</si>
  <si>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</si>
  <si>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</si>
  <si>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</si>
  <si>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</si>
  <si>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</si>
  <si>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</si>
  <si>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</si>
  <si>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</si>
  <si>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</si>
  <si>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</si>
  <si>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</si>
  <si>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</si>
  <si>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</si>
  <si>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</si>
  <si>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</si>
  <si>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</si>
  <si>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</si>
  <si>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</si>
  <si>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</si>
  <si>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</si>
  <si>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</si>
  <si>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</si>
  <si>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</si>
  <si>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</si>
  <si>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</si>
  <si>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</si>
  <si>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</si>
  <si>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</si>
  <si>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</si>
  <si>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</si>
  <si>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</si>
  <si>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</si>
  <si>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</si>
  <si>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</si>
  <si>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</si>
  <si>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</si>
  <si>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</si>
  <si>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</si>
  <si>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</si>
  <si>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</si>
  <si>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</si>
  <si>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</si>
  <si>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</si>
  <si>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</si>
  <si>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</si>
  <si>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</si>
  <si>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</si>
  <si>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</si>
  <si>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</si>
  <si>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</si>
  <si>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</si>
  <si>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</si>
  <si>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</si>
  <si>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</si>
  <si>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</si>
  <si>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</si>
  <si>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</si>
  <si>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</si>
  <si>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</si>
  <si>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</si>
  <si>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</si>
  <si>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</si>
  <si>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</si>
  <si>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</si>
  <si>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</si>
  <si>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</si>
  <si>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</si>
  <si>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</si>
  <si>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</si>
  <si>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</si>
  <si>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</si>
  <si>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</si>
  <si>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</si>
  <si>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</si>
  <si>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</si>
  <si>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</si>
  <si>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</si>
  <si>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</si>
  <si>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</si>
  <si>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</si>
  <si>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</si>
  <si>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</si>
  <si>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</si>
  <si>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</si>
  <si>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</si>
  <si>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</si>
  <si>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</si>
  <si>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</si>
  <si>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</si>
  <si>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</si>
  <si>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</si>
  <si>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</si>
  <si>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</si>
  <si>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</si>
  <si>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</si>
  <si>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</si>
  <si>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</si>
  <si>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</si>
  <si>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</si>
  <si>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</si>
  <si>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</si>
  <si>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</si>
  <si>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</si>
  <si>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</si>
  <si>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</si>
  <si>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</si>
  <si>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</si>
  <si>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</si>
  <si>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</si>
  <si>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</si>
  <si>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</si>
  <si>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</si>
  <si>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</si>
  <si>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</si>
  <si>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</si>
  <si>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</si>
  <si>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</si>
  <si>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</si>
  <si>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</si>
  <si>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</si>
  <si>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</si>
  <si>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</si>
  <si>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</si>
  <si>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</si>
  <si>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</si>
  <si>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</si>
  <si>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</si>
  <si>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</si>
  <si>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</si>
  <si>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</si>
  <si>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</si>
  <si>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</si>
  <si>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</si>
  <si>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</si>
  <si>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</si>
  <si>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</si>
  <si>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</si>
  <si>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</si>
  <si>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</si>
  <si>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</si>
  <si>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</si>
  <si>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</si>
  <si>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</si>
  <si>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</si>
  <si>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</si>
  <si>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</si>
  <si>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</si>
  <si>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</si>
  <si>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</si>
  <si>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</si>
  <si>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</si>
  <si>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</si>
  <si>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</si>
  <si>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</si>
  <si>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</si>
  <si>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</si>
  <si>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</si>
  <si>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</si>
  <si>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</si>
  <si>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</si>
  <si>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</si>
  <si>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</si>
  <si>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</si>
  <si>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</si>
  <si>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</si>
  <si>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</si>
  <si>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</si>
  <si>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</si>
  <si>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</si>
  <si>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</si>
  <si>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</si>
  <si>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</si>
  <si>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</si>
  <si>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</si>
  <si>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</si>
  <si>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</si>
  <si>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</si>
  <si>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</si>
  <si>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</si>
  <si>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</si>
  <si>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</si>
  <si>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</si>
  <si>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</si>
  <si>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</si>
  <si>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</si>
  <si>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</si>
  <si>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</si>
  <si>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</si>
  <si>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</si>
  <si>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</si>
  <si>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</si>
  <si>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</si>
  <si>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</si>
  <si>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</si>
  <si>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</si>
  <si>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</si>
  <si>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</si>
  <si>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</si>
  <si>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</si>
  <si>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</si>
  <si>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</si>
  <si>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</si>
  <si>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</si>
  <si>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</si>
  <si>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</si>
  <si>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</si>
  <si>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</si>
  <si>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</si>
  <si>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</si>
  <si>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</si>
  <si>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</si>
  <si>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</si>
  <si>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</si>
  <si>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</si>
  <si>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</si>
  <si>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</si>
  <si>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</si>
  <si>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</si>
  <si>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</si>
  <si>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</si>
  <si>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</si>
  <si>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</si>
  <si>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</si>
  <si>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</si>
  <si>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</si>
  <si>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</si>
  <si>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</si>
  <si>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</si>
  <si>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</si>
  <si>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</si>
  <si>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</si>
  <si>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</si>
  <si>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</si>
  <si>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</si>
  <si>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</si>
  <si>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</si>
  <si>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</si>
  <si>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</si>
  <si>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</si>
  <si>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</si>
  <si>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</si>
  <si>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</si>
  <si>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</si>
  <si>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</si>
  <si>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</si>
  <si>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</si>
  <si>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</si>
  <si>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</si>
  <si>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</si>
  <si>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</si>
  <si>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</si>
  <si>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</si>
  <si>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</si>
  <si>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</si>
  <si>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</si>
  <si>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</si>
  <si>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</si>
  <si>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</si>
  <si>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</si>
  <si>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</si>
  <si>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</si>
  <si>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</si>
  <si>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</si>
  <si>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</si>
  <si>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</si>
  <si>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</si>
  <si>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</si>
  <si>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</si>
  <si>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</si>
  <si>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</si>
  <si>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</si>
  <si>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</si>
  <si>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</si>
  <si>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</si>
  <si>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</si>
  <si>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</si>
  <si>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</si>
  <si>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</si>
  <si>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</si>
  <si>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</si>
  <si>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</si>
  <si>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</si>
  <si>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</si>
  <si>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</si>
  <si>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</si>
  <si>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</si>
  <si>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</si>
  <si>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</si>
  <si>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</si>
  <si>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</si>
  <si>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</si>
  <si>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</si>
  <si>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</si>
  <si>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</si>
  <si>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</si>
  <si>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</si>
  <si>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</si>
  <si>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</si>
  <si>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</si>
  <si>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</si>
  <si>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</si>
  <si>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</si>
  <si>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</si>
  <si>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</si>
  <si>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</si>
  <si>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</si>
  <si>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</si>
  <si>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</si>
  <si>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</si>
  <si>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</si>
  <si>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</si>
  <si>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</si>
  <si>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</si>
  <si>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</si>
  <si>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</si>
  <si>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</si>
  <si>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</si>
  <si>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</si>
  <si>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</si>
  <si>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</si>
  <si>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</si>
  <si>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</si>
  <si>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</si>
  <si>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</si>
  <si>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</si>
  <si>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</si>
  <si>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</si>
  <si>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</si>
  <si>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</si>
  <si>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</si>
  <si>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</si>
  <si>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</si>
  <si>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</si>
  <si>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</si>
  <si>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</si>
  <si>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</si>
  <si>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</si>
  <si>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</si>
  <si>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</si>
  <si>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</si>
  <si>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</si>
  <si>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</si>
  <si>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</si>
  <si>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</si>
  <si>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</si>
  <si>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</si>
  <si>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</si>
  <si>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</si>
  <si>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</si>
  <si>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</si>
  <si>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</si>
  <si>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</si>
  <si>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</si>
  <si>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</si>
  <si>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</si>
  <si>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</si>
  <si>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</si>
  <si>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</si>
  <si>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</si>
  <si>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</si>
  <si>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</si>
  <si>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</si>
  <si>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</si>
  <si>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</si>
  <si>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</si>
  <si>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</si>
  <si>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</si>
  <si>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</si>
  <si>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</si>
  <si>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</si>
  <si>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</si>
  <si>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</si>
  <si>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</si>
  <si>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</si>
  <si>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</si>
  <si>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</si>
  <si>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</si>
  <si>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</si>
  <si>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</si>
  <si>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</si>
  <si>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</si>
  <si>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</si>
  <si>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</si>
  <si>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</si>
  <si>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</si>
  <si>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</si>
  <si>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</si>
  <si>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</si>
  <si>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</si>
  <si>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</si>
  <si>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</si>
  <si>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</si>
  <si>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</si>
  <si>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</si>
  <si>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</si>
  <si>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</si>
  <si>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</si>
  <si>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</si>
  <si>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</si>
  <si>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</si>
  <si>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</si>
  <si>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</si>
  <si>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</si>
  <si>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</si>
  <si>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</si>
  <si>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</si>
  <si>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</si>
  <si>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</si>
  <si>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</si>
  <si>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</si>
  <si>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</si>
  <si>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</si>
  <si>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</si>
  <si>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</si>
  <si>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</si>
  <si>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</si>
  <si>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</si>
  <si>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</si>
  <si>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</si>
  <si>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</si>
  <si>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</si>
  <si>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</si>
  <si>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</si>
  <si>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</si>
  <si>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</si>
  <si>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</si>
  <si>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</si>
  <si>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</si>
  <si>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</si>
  <si>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</si>
  <si>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</si>
  <si>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</si>
  <si>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</si>
  <si>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</si>
  <si>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</si>
  <si>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</si>
  <si>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</si>
  <si>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</si>
  <si>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</si>
  <si>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</si>
  <si>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</si>
  <si>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</si>
  <si>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</si>
  <si>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</si>
  <si>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</si>
  <si>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</si>
  <si>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</si>
  <si>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</si>
  <si>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</si>
  <si>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</si>
  <si>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</si>
  <si>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</si>
  <si>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</si>
  <si>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</si>
  <si>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</si>
  <si>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</si>
  <si>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</si>
  <si>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</si>
  <si>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</si>
  <si>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</si>
  <si>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</si>
  <si>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</si>
  <si>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</si>
  <si>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</si>
  <si>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</si>
  <si>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</si>
  <si>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</si>
  <si>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</si>
  <si>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</si>
  <si>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</si>
  <si>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</si>
  <si>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</si>
  <si>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</si>
  <si>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</si>
  <si>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</si>
  <si>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</si>
  <si>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</si>
  <si>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</si>
  <si>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</si>
  <si>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</si>
  <si>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</si>
  <si>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</si>
  <si>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</si>
  <si>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</si>
  <si>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</si>
  <si>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</si>
  <si>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</si>
  <si>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</si>
  <si>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</si>
  <si>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</si>
  <si>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</si>
  <si>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</si>
  <si>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</si>
  <si>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</si>
  <si>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</si>
  <si>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</si>
  <si>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</si>
  <si>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</si>
  <si>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</si>
  <si>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</si>
  <si>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</si>
  <si>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</si>
  <si>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</si>
  <si>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</si>
  <si>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</si>
  <si>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</si>
  <si>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</si>
  <si>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</si>
  <si>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</si>
  <si>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</si>
  <si>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</si>
  <si>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</si>
  <si>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</si>
  <si>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</si>
  <si>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</si>
  <si>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</si>
  <si>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</si>
  <si>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</si>
  <si>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</si>
  <si>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</si>
  <si>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</si>
  <si>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</si>
  <si>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</si>
  <si>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</si>
  <si>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</si>
  <si>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</si>
  <si>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</si>
  <si>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</si>
  <si>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</si>
  <si>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</si>
  <si>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</si>
  <si>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</si>
  <si>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</si>
  <si>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</si>
  <si>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</si>
  <si>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</si>
  <si>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</si>
  <si>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</si>
  <si>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</si>
  <si>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</si>
  <si>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</si>
  <si>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</si>
  <si>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</si>
  <si>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</si>
  <si>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</si>
  <si>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</si>
  <si>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</si>
  <si>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</si>
  <si>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</si>
  <si>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</si>
  <si>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</si>
  <si>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</si>
  <si>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</si>
  <si>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</si>
  <si>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</si>
  <si>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</si>
  <si>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</si>
  <si>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</si>
  <si>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</si>
  <si>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</si>
  <si>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</si>
  <si>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</si>
  <si>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</si>
  <si>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</si>
  <si>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</si>
  <si>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</si>
  <si>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</si>
  <si>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</si>
  <si>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</si>
  <si>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</si>
  <si>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</si>
  <si>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</si>
  <si>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</si>
  <si>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</si>
  <si>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</si>
  <si>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</si>
  <si>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</si>
  <si>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</si>
  <si>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</si>
  <si>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</si>
  <si>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</si>
  <si>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</si>
  <si>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</si>
  <si>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</si>
  <si>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</si>
  <si>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</si>
  <si>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</si>
  <si>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</si>
  <si>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</si>
  <si>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</si>
  <si>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</si>
  <si>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</si>
  <si>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</si>
  <si>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</si>
  <si>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</si>
  <si>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</si>
  <si>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</si>
  <si>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</si>
  <si>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</si>
  <si>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</si>
  <si>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</si>
  <si>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</si>
  <si>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</si>
  <si>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</si>
  <si>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</si>
  <si>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</si>
  <si>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</si>
  <si>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</si>
  <si>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</si>
  <si>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</si>
  <si>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</si>
  <si>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</si>
  <si>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</si>
  <si>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</si>
  <si>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</si>
  <si>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</si>
  <si>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</si>
  <si>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</si>
  <si>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</si>
  <si>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</si>
  <si>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</si>
  <si>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</si>
  <si>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</si>
  <si>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</si>
  <si>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</si>
  <si>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</si>
  <si>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</si>
  <si>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</si>
  <si>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</si>
  <si>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</si>
  <si>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</si>
  <si>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</si>
  <si>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</si>
  <si>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</si>
  <si>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</si>
  <si>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</si>
  <si>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</si>
  <si>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</si>
  <si>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</si>
  <si>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</si>
  <si>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</si>
  <si>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</si>
  <si>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</si>
  <si>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</si>
  <si>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</si>
  <si>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</si>
  <si>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</si>
  <si>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</si>
  <si>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</si>
  <si>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</si>
  <si>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</si>
  <si>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</si>
  <si>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</si>
  <si>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</si>
  <si>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</si>
  <si>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</si>
  <si>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</si>
  <si>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</si>
  <si>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</si>
  <si>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</si>
  <si>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</si>
  <si>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</si>
  <si>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</si>
  <si>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</si>
  <si>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</si>
  <si>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</si>
  <si>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</si>
  <si>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</si>
  <si>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</si>
  <si>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</si>
  <si>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</si>
  <si>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</si>
  <si>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</si>
  <si>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</si>
  <si>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</si>
  <si>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</si>
  <si>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</si>
  <si>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</si>
  <si>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</si>
  <si>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</si>
  <si>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</si>
  <si>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</si>
  <si>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</si>
  <si>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</si>
  <si>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</si>
  <si>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</si>
  <si>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</si>
  <si>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</si>
  <si>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</si>
  <si>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</si>
  <si>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</si>
  <si>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</si>
  <si>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</si>
  <si>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</si>
  <si>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</si>
  <si>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</si>
  <si>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</si>
  <si>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</si>
  <si>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</si>
  <si>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</si>
  <si>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</si>
  <si>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</si>
  <si>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</si>
  <si>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</si>
  <si>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Solda - Condicionada à temperatura (AVM TPCN)</t>
  </si>
  <si>
    <t xml:space="preserve">TP pronto 08:38, intervalo para execução da solta 09:03 ate 10:33/ 1 solda </t>
  </si>
  <si>
    <t xml:space="preserve">TOM2 </t>
  </si>
  <si>
    <t>Prev MC1 10:11, verificando faixa cm cco</t>
  </si>
  <si>
    <t>Previsão apos I44 08:50</t>
  </si>
  <si>
    <t>MC1 07:34, realizando o intervalo no km 390 ao 397</t>
  </si>
  <si>
    <t xml:space="preserve">Intervalo parcial </t>
  </si>
  <si>
    <t xml:space="preserve">Cancelado o intervalo, cco priorizou a circulação </t>
  </si>
  <si>
    <t>TCES</t>
  </si>
  <si>
    <t>Solda - Condicionada à temperatura ( AMV TCES)</t>
  </si>
  <si>
    <t xml:space="preserve">TP pronto 09:40/ Sem oportunidade devido malha saturada , alto fluxo de trens na região </t>
  </si>
  <si>
    <t xml:space="preserve">Nao solicitou intervalo, devido falecimento da mãe do soldador </t>
  </si>
  <si>
    <t xml:space="preserve">Não solicitou faixa pois o sistema esta pendente do homem morto + penalização da maquina, que esta inoperante </t>
  </si>
  <si>
    <t>TP pronta 08:10, em intervalo para execução da solda 09:30 ate 11:30/ 2 soldas</t>
  </si>
  <si>
    <t>MC1 08:35, realizado o trabalho entre POU-PIT no km 2087</t>
  </si>
  <si>
    <t>Solda + 20 metros trilho,  Condicionada à temperatura ( AMV TCES)</t>
  </si>
  <si>
    <t>POU-PIT</t>
  </si>
  <si>
    <t>POUPIT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</si>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</sst>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4" borderId="13" xfId="0" applyNumberFormat="1" applyFont="1" applyFill="1" applyBorder="1" applyAlignment="1" applyProtection="1">
      <alignment horizontal="center" vertical="center"/>
      <protection locked="0"/>
    </xf>
    <xf numFmtId="0" fontId="19" fillId="34" borderId="2" xfId="0" applyFont="1" applyFill="1" applyBorder="1" applyAlignment="1" applyProtection="1">
      <alignment horizontal="center" vertical="center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6" borderId="21" xfId="0" applyFill="1" applyBorder="1" applyAlignment="1">
      <alignment horizontal="center"/>
    </xf>
    <xf numFmtId="0" fontId="0" fillId="36" borderId="22" xfId="0" applyFill="1" applyBorder="1" applyAlignment="1">
      <alignment horizontal="center"/>
    </xf>
    <xf numFmtId="2" fontId="0" fillId="36" borderId="22" xfId="0" applyNumberFormat="1" applyFill="1" applyBorder="1" applyAlignment="1">
      <alignment horizontal="center"/>
    </xf>
    <xf numFmtId="0" fontId="0" fillId="36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6" borderId="24" xfId="0" applyFill="1" applyBorder="1" applyAlignment="1">
      <alignment horizontal="center"/>
    </xf>
    <xf numFmtId="0" fontId="0" fillId="36" borderId="25" xfId="0" applyFill="1" applyBorder="1" applyAlignment="1">
      <alignment horizontal="center"/>
    </xf>
    <xf numFmtId="2" fontId="0" fillId="36" borderId="25" xfId="0" applyNumberFormat="1" applyFill="1" applyBorder="1" applyAlignment="1">
      <alignment horizontal="center"/>
    </xf>
    <xf numFmtId="0" fontId="0" fillId="36" borderId="26" xfId="0" applyFill="1" applyBorder="1" applyAlignment="1">
      <alignment horizontal="center"/>
    </xf>
    <xf numFmtId="0" fontId="0" fillId="36" borderId="24" xfId="0" applyFill="1" applyBorder="1" applyAlignment="1">
      <alignment horizontal="center" vertical="center"/>
    </xf>
    <xf numFmtId="0" fontId="0" fillId="36" borderId="25" xfId="0" applyFill="1" applyBorder="1" applyAlignment="1">
      <alignment horizontal="center" vertical="center"/>
    </xf>
    <xf numFmtId="2" fontId="0" fillId="36" borderId="25" xfId="0" applyNumberFormat="1" applyFill="1" applyBorder="1" applyAlignment="1">
      <alignment horizontal="center" vertical="center"/>
    </xf>
    <xf numFmtId="0" fontId="16" fillId="36" borderId="25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29" xfId="0" applyFont="1" applyFill="1" applyBorder="1" applyAlignment="1">
      <alignment horizontal="center" vertical="center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28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5281" tableBorderDxfId="528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279"/>
    <tableColumn id="8" xr3:uid="{69D5AC3B-4F64-4F8F-AD2A-0AD158918DDD}" name="CORRELATO" dataDxfId="527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1" t="s">
        <v>0</v>
      </c>
      <c r="B1" s="312" t="s">
        <v>1</v>
      </c>
      <c r="C1" s="312" t="s">
        <v>2</v>
      </c>
      <c r="D1" s="312" t="s">
        <v>3</v>
      </c>
      <c r="E1" s="312" t="s">
        <v>4</v>
      </c>
      <c r="F1" s="313" t="s">
        <v>5</v>
      </c>
      <c r="G1" s="313" t="s">
        <v>6</v>
      </c>
      <c r="H1" s="312" t="s">
        <v>7</v>
      </c>
      <c r="I1" s="312" t="s">
        <v>8</v>
      </c>
      <c r="J1" s="312" t="s">
        <v>9</v>
      </c>
      <c r="K1" s="314" t="s">
        <v>10</v>
      </c>
    </row>
    <row r="2" spans="1:14">
      <c r="A2" s="289" t="s">
        <v>11</v>
      </c>
      <c r="B2" s="290" t="s">
        <v>12</v>
      </c>
      <c r="C2" s="290" t="s">
        <v>13</v>
      </c>
      <c r="D2" s="290" t="s">
        <v>14</v>
      </c>
      <c r="E2" s="290">
        <v>98</v>
      </c>
      <c r="F2" s="291">
        <v>501.30900000000003</v>
      </c>
      <c r="G2" s="291">
        <v>512</v>
      </c>
      <c r="H2" s="290" t="s">
        <v>15</v>
      </c>
      <c r="I2" s="290" t="s">
        <v>16</v>
      </c>
      <c r="J2" s="290" t="s">
        <v>17</v>
      </c>
      <c r="K2" s="292" t="s">
        <v>18</v>
      </c>
    </row>
    <row r="3" spans="1:14">
      <c r="A3" s="293" t="s">
        <v>11</v>
      </c>
      <c r="B3" s="294" t="s">
        <v>12</v>
      </c>
      <c r="C3" s="294" t="s">
        <v>13</v>
      </c>
      <c r="D3" s="294" t="s">
        <v>14</v>
      </c>
      <c r="E3" s="294">
        <v>98</v>
      </c>
      <c r="F3" s="295">
        <v>512</v>
      </c>
      <c r="G3" s="295">
        <v>521</v>
      </c>
      <c r="H3" s="294" t="s">
        <v>15</v>
      </c>
      <c r="I3" s="294">
        <v>512521</v>
      </c>
      <c r="J3" s="294" t="s">
        <v>17</v>
      </c>
      <c r="K3" s="296" t="s">
        <v>18</v>
      </c>
    </row>
    <row r="4" spans="1:14">
      <c r="A4" s="297" t="s">
        <v>11</v>
      </c>
      <c r="B4" s="298" t="s">
        <v>12</v>
      </c>
      <c r="C4" s="298" t="s">
        <v>13</v>
      </c>
      <c r="D4" s="298" t="s">
        <v>14</v>
      </c>
      <c r="E4" s="298">
        <v>98</v>
      </c>
      <c r="F4" s="299">
        <v>521</v>
      </c>
      <c r="G4" s="299">
        <v>529.20000000000005</v>
      </c>
      <c r="H4" s="298" t="s">
        <v>15</v>
      </c>
      <c r="I4" s="298" t="s">
        <v>19</v>
      </c>
      <c r="J4" s="298" t="s">
        <v>17</v>
      </c>
      <c r="K4" s="300" t="s">
        <v>18</v>
      </c>
    </row>
    <row r="5" spans="1:14">
      <c r="A5" s="293" t="s">
        <v>11</v>
      </c>
      <c r="B5" s="294" t="s">
        <v>12</v>
      </c>
      <c r="C5" s="294" t="s">
        <v>13</v>
      </c>
      <c r="D5" s="294" t="s">
        <v>14</v>
      </c>
      <c r="E5" s="294">
        <v>98</v>
      </c>
      <c r="F5" s="295">
        <v>529.20000000000005</v>
      </c>
      <c r="G5" s="295">
        <v>531.91399999999999</v>
      </c>
      <c r="H5" s="294" t="s">
        <v>20</v>
      </c>
      <c r="I5" s="294" t="s">
        <v>21</v>
      </c>
      <c r="J5" s="294" t="s">
        <v>17</v>
      </c>
      <c r="K5" s="296" t="s">
        <v>18</v>
      </c>
    </row>
    <row r="6" spans="1:14">
      <c r="A6" s="297" t="s">
        <v>11</v>
      </c>
      <c r="B6" s="298" t="s">
        <v>12</v>
      </c>
      <c r="C6" s="298" t="s">
        <v>13</v>
      </c>
      <c r="D6" s="298" t="s">
        <v>14</v>
      </c>
      <c r="E6" s="298">
        <v>98</v>
      </c>
      <c r="F6" s="299">
        <v>529.20000000000005</v>
      </c>
      <c r="G6" s="299">
        <v>531.91399999999999</v>
      </c>
      <c r="H6" s="298" t="s">
        <v>20</v>
      </c>
      <c r="I6" s="298" t="s">
        <v>22</v>
      </c>
      <c r="J6" s="298" t="s">
        <v>17</v>
      </c>
      <c r="K6" s="300" t="s">
        <v>18</v>
      </c>
    </row>
    <row r="7" spans="1:14">
      <c r="A7" s="293" t="s">
        <v>11</v>
      </c>
      <c r="B7" s="294" t="s">
        <v>12</v>
      </c>
      <c r="C7" s="294" t="s">
        <v>13</v>
      </c>
      <c r="D7" s="294" t="s">
        <v>14</v>
      </c>
      <c r="E7" s="294">
        <v>98</v>
      </c>
      <c r="F7" s="295">
        <v>531.91399999999999</v>
      </c>
      <c r="G7" s="295">
        <v>539</v>
      </c>
      <c r="H7" s="294" t="s">
        <v>23</v>
      </c>
      <c r="I7" s="294" t="s">
        <v>24</v>
      </c>
      <c r="J7" s="294" t="s">
        <v>17</v>
      </c>
      <c r="K7" s="296" t="s">
        <v>18</v>
      </c>
    </row>
    <row r="8" spans="1:14">
      <c r="A8" s="297" t="s">
        <v>11</v>
      </c>
      <c r="B8" s="298" t="s">
        <v>12</v>
      </c>
      <c r="C8" s="298" t="s">
        <v>13</v>
      </c>
      <c r="D8" s="298" t="s">
        <v>14</v>
      </c>
      <c r="E8" s="298">
        <v>98</v>
      </c>
      <c r="F8" s="299">
        <v>539</v>
      </c>
      <c r="G8" s="299">
        <v>548.154</v>
      </c>
      <c r="H8" s="298" t="s">
        <v>23</v>
      </c>
      <c r="I8" s="298" t="s">
        <v>25</v>
      </c>
      <c r="J8" s="298" t="s">
        <v>17</v>
      </c>
      <c r="K8" s="300" t="s">
        <v>18</v>
      </c>
      <c r="N8" s="209"/>
    </row>
    <row r="9" spans="1:14">
      <c r="A9" s="293" t="s">
        <v>11</v>
      </c>
      <c r="B9" s="294" t="s">
        <v>12</v>
      </c>
      <c r="C9" s="294" t="s">
        <v>13</v>
      </c>
      <c r="D9" s="294" t="s">
        <v>14</v>
      </c>
      <c r="E9" s="294">
        <v>98</v>
      </c>
      <c r="F9" s="295">
        <v>548.154</v>
      </c>
      <c r="G9" s="295">
        <v>550.87599999999998</v>
      </c>
      <c r="H9" s="294" t="s">
        <v>26</v>
      </c>
      <c r="I9" s="294" t="s">
        <v>27</v>
      </c>
      <c r="J9" s="294" t="s">
        <v>17</v>
      </c>
      <c r="K9" s="296" t="s">
        <v>18</v>
      </c>
    </row>
    <row r="10" spans="1:14">
      <c r="A10" s="297" t="s">
        <v>11</v>
      </c>
      <c r="B10" s="298" t="s">
        <v>12</v>
      </c>
      <c r="C10" s="298" t="s">
        <v>13</v>
      </c>
      <c r="D10" s="298" t="s">
        <v>14</v>
      </c>
      <c r="E10" s="298">
        <v>98</v>
      </c>
      <c r="F10" s="299">
        <v>548.154</v>
      </c>
      <c r="G10" s="299">
        <v>550.87599999999998</v>
      </c>
      <c r="H10" s="298" t="s">
        <v>26</v>
      </c>
      <c r="I10" s="298" t="s">
        <v>28</v>
      </c>
      <c r="J10" s="298" t="s">
        <v>17</v>
      </c>
      <c r="K10" s="300" t="s">
        <v>18</v>
      </c>
    </row>
    <row r="11" spans="1:14">
      <c r="A11" s="293" t="s">
        <v>11</v>
      </c>
      <c r="B11" s="294" t="s">
        <v>12</v>
      </c>
      <c r="C11" s="294" t="s">
        <v>13</v>
      </c>
      <c r="D11" s="294" t="s">
        <v>14</v>
      </c>
      <c r="E11" s="294">
        <v>98</v>
      </c>
      <c r="F11" s="295">
        <v>550.87599999999998</v>
      </c>
      <c r="G11" s="295">
        <v>556</v>
      </c>
      <c r="H11" s="294" t="s">
        <v>29</v>
      </c>
      <c r="I11" s="294" t="s">
        <v>30</v>
      </c>
      <c r="J11" s="294" t="s">
        <v>17</v>
      </c>
      <c r="K11" s="296" t="s">
        <v>18</v>
      </c>
    </row>
    <row r="12" spans="1:14">
      <c r="A12" s="297" t="s">
        <v>11</v>
      </c>
      <c r="B12" s="298" t="s">
        <v>12</v>
      </c>
      <c r="C12" s="298" t="s">
        <v>13</v>
      </c>
      <c r="D12" s="298" t="s">
        <v>14</v>
      </c>
      <c r="E12" s="298">
        <v>98</v>
      </c>
      <c r="F12" s="299">
        <v>556</v>
      </c>
      <c r="G12" s="299">
        <v>562.79200000000003</v>
      </c>
      <c r="H12" s="298" t="s">
        <v>29</v>
      </c>
      <c r="I12" s="298" t="s">
        <v>31</v>
      </c>
      <c r="J12" s="298" t="s">
        <v>17</v>
      </c>
      <c r="K12" s="300" t="s">
        <v>18</v>
      </c>
    </row>
    <row r="13" spans="1:14">
      <c r="A13" s="293" t="s">
        <v>11</v>
      </c>
      <c r="B13" s="294" t="s">
        <v>12</v>
      </c>
      <c r="C13" s="294" t="s">
        <v>13</v>
      </c>
      <c r="D13" s="294" t="s">
        <v>14</v>
      </c>
      <c r="E13" s="294">
        <v>98</v>
      </c>
      <c r="F13" s="295">
        <v>562.79200000000003</v>
      </c>
      <c r="G13" s="295">
        <v>565.49900000000002</v>
      </c>
      <c r="H13" s="294" t="s">
        <v>32</v>
      </c>
      <c r="I13" s="294" t="s">
        <v>33</v>
      </c>
      <c r="J13" s="294" t="s">
        <v>17</v>
      </c>
      <c r="K13" s="296" t="s">
        <v>18</v>
      </c>
    </row>
    <row r="14" spans="1:14">
      <c r="A14" s="297" t="s">
        <v>11</v>
      </c>
      <c r="B14" s="298" t="s">
        <v>12</v>
      </c>
      <c r="C14" s="298" t="s">
        <v>13</v>
      </c>
      <c r="D14" s="298" t="s">
        <v>14</v>
      </c>
      <c r="E14" s="298">
        <v>98</v>
      </c>
      <c r="F14" s="299">
        <v>562.79200000000003</v>
      </c>
      <c r="G14" s="299">
        <v>565.49900000000002</v>
      </c>
      <c r="H14" s="298" t="s">
        <v>32</v>
      </c>
      <c r="I14" s="298" t="s">
        <v>34</v>
      </c>
      <c r="J14" s="298" t="s">
        <v>17</v>
      </c>
      <c r="K14" s="300" t="s">
        <v>18</v>
      </c>
    </row>
    <row r="15" spans="1:14">
      <c r="A15" s="293" t="s">
        <v>11</v>
      </c>
      <c r="B15" s="294" t="s">
        <v>12</v>
      </c>
      <c r="C15" s="294" t="s">
        <v>13</v>
      </c>
      <c r="D15" s="294" t="s">
        <v>14</v>
      </c>
      <c r="E15" s="294">
        <v>98</v>
      </c>
      <c r="F15" s="295">
        <v>565.49900000000002</v>
      </c>
      <c r="G15" s="295">
        <v>575</v>
      </c>
      <c r="H15" s="294" t="s">
        <v>35</v>
      </c>
      <c r="I15" s="294" t="s">
        <v>36</v>
      </c>
      <c r="J15" s="294" t="s">
        <v>17</v>
      </c>
      <c r="K15" s="296" t="s">
        <v>18</v>
      </c>
    </row>
    <row r="16" spans="1:14">
      <c r="A16" s="297" t="s">
        <v>11</v>
      </c>
      <c r="B16" s="298" t="s">
        <v>12</v>
      </c>
      <c r="C16" s="298" t="s">
        <v>13</v>
      </c>
      <c r="D16" s="298" t="s">
        <v>14</v>
      </c>
      <c r="E16" s="298">
        <v>98</v>
      </c>
      <c r="F16" s="299">
        <v>575</v>
      </c>
      <c r="G16" s="299">
        <v>585</v>
      </c>
      <c r="H16" s="298" t="s">
        <v>35</v>
      </c>
      <c r="I16" s="298">
        <v>575585</v>
      </c>
      <c r="J16" s="298" t="s">
        <v>17</v>
      </c>
      <c r="K16" s="300" t="s">
        <v>18</v>
      </c>
    </row>
    <row r="17" spans="1:11">
      <c r="A17" s="293" t="s">
        <v>11</v>
      </c>
      <c r="B17" s="294" t="s">
        <v>12</v>
      </c>
      <c r="C17" s="294" t="s">
        <v>13</v>
      </c>
      <c r="D17" s="294" t="s">
        <v>14</v>
      </c>
      <c r="E17" s="294">
        <v>98</v>
      </c>
      <c r="F17" s="295">
        <v>585</v>
      </c>
      <c r="G17" s="295">
        <v>596.16099999999994</v>
      </c>
      <c r="H17" s="294" t="s">
        <v>35</v>
      </c>
      <c r="I17" s="294" t="s">
        <v>37</v>
      </c>
      <c r="J17" s="294" t="s">
        <v>17</v>
      </c>
      <c r="K17" s="296" t="s">
        <v>18</v>
      </c>
    </row>
    <row r="18" spans="1:11">
      <c r="A18" s="297" t="s">
        <v>11</v>
      </c>
      <c r="B18" s="298" t="s">
        <v>12</v>
      </c>
      <c r="C18" s="298" t="s">
        <v>13</v>
      </c>
      <c r="D18" s="298" t="s">
        <v>14</v>
      </c>
      <c r="E18" s="298">
        <v>98</v>
      </c>
      <c r="F18" s="299">
        <v>596.16099999999994</v>
      </c>
      <c r="G18" s="299">
        <v>599.19899999999996</v>
      </c>
      <c r="H18" s="298" t="s">
        <v>38</v>
      </c>
      <c r="I18" s="298" t="s">
        <v>39</v>
      </c>
      <c r="J18" s="298" t="s">
        <v>17</v>
      </c>
      <c r="K18" s="300" t="s">
        <v>18</v>
      </c>
    </row>
    <row r="19" spans="1:11">
      <c r="A19" s="293" t="s">
        <v>11</v>
      </c>
      <c r="B19" s="294" t="s">
        <v>12</v>
      </c>
      <c r="C19" s="294" t="s">
        <v>13</v>
      </c>
      <c r="D19" s="294" t="s">
        <v>14</v>
      </c>
      <c r="E19" s="294">
        <v>98</v>
      </c>
      <c r="F19" s="295">
        <v>596.16099999999994</v>
      </c>
      <c r="G19" s="295">
        <v>599.19899999999996</v>
      </c>
      <c r="H19" s="294" t="s">
        <v>38</v>
      </c>
      <c r="I19" s="294" t="s">
        <v>40</v>
      </c>
      <c r="J19" s="294" t="s">
        <v>17</v>
      </c>
      <c r="K19" s="296" t="s">
        <v>18</v>
      </c>
    </row>
    <row r="20" spans="1:11">
      <c r="A20" s="297" t="s">
        <v>11</v>
      </c>
      <c r="B20" s="298" t="s">
        <v>12</v>
      </c>
      <c r="C20" s="298" t="s">
        <v>13</v>
      </c>
      <c r="D20" s="298" t="s">
        <v>14</v>
      </c>
      <c r="E20" s="298">
        <v>98</v>
      </c>
      <c r="F20" s="299">
        <v>599.19899999999996</v>
      </c>
      <c r="G20" s="299">
        <v>612.44899999999996</v>
      </c>
      <c r="H20" s="298" t="s">
        <v>41</v>
      </c>
      <c r="I20" s="298" t="s">
        <v>42</v>
      </c>
      <c r="J20" s="298" t="s">
        <v>17</v>
      </c>
      <c r="K20" s="300" t="s">
        <v>18</v>
      </c>
    </row>
    <row r="21" spans="1:11">
      <c r="A21" s="293" t="s">
        <v>11</v>
      </c>
      <c r="B21" s="294" t="s">
        <v>12</v>
      </c>
      <c r="C21" s="294" t="s">
        <v>13</v>
      </c>
      <c r="D21" s="294" t="s">
        <v>14</v>
      </c>
      <c r="E21" s="294">
        <v>98</v>
      </c>
      <c r="F21" s="295">
        <v>612.44899999999996</v>
      </c>
      <c r="G21" s="295">
        <v>614.60799999999995</v>
      </c>
      <c r="H21" s="294" t="s">
        <v>43</v>
      </c>
      <c r="I21" s="294" t="s">
        <v>44</v>
      </c>
      <c r="J21" s="294" t="s">
        <v>17</v>
      </c>
      <c r="K21" s="296" t="s">
        <v>18</v>
      </c>
    </row>
    <row r="22" spans="1:11">
      <c r="A22" s="297" t="s">
        <v>11</v>
      </c>
      <c r="B22" s="298" t="s">
        <v>12</v>
      </c>
      <c r="C22" s="298" t="s">
        <v>13</v>
      </c>
      <c r="D22" s="298" t="s">
        <v>14</v>
      </c>
      <c r="E22" s="298">
        <v>98</v>
      </c>
      <c r="F22" s="299">
        <v>612.44899999999996</v>
      </c>
      <c r="G22" s="299">
        <v>614.60799999999995</v>
      </c>
      <c r="H22" s="298" t="s">
        <v>43</v>
      </c>
      <c r="I22" s="298" t="s">
        <v>45</v>
      </c>
      <c r="J22" s="298" t="s">
        <v>17</v>
      </c>
      <c r="K22" s="300" t="s">
        <v>18</v>
      </c>
    </row>
    <row r="23" spans="1:11">
      <c r="A23" s="293" t="s">
        <v>11</v>
      </c>
      <c r="B23" s="294" t="s">
        <v>12</v>
      </c>
      <c r="C23" s="294" t="s">
        <v>13</v>
      </c>
      <c r="D23" s="294" t="s">
        <v>14</v>
      </c>
      <c r="E23" s="294">
        <v>98</v>
      </c>
      <c r="F23" s="295">
        <v>614.60799999999995</v>
      </c>
      <c r="G23" s="295">
        <v>615.40800000000002</v>
      </c>
      <c r="H23" s="294" t="s">
        <v>46</v>
      </c>
      <c r="I23" s="294" t="s">
        <v>47</v>
      </c>
      <c r="J23" s="294" t="s">
        <v>17</v>
      </c>
      <c r="K23" s="296" t="s">
        <v>18</v>
      </c>
    </row>
    <row r="24" spans="1:11">
      <c r="A24" s="297" t="s">
        <v>11</v>
      </c>
      <c r="B24" s="298" t="s">
        <v>12</v>
      </c>
      <c r="C24" s="298" t="s">
        <v>13</v>
      </c>
      <c r="D24" s="298" t="s">
        <v>14</v>
      </c>
      <c r="E24" s="298">
        <v>98</v>
      </c>
      <c r="F24" s="299">
        <v>614.60799999999995</v>
      </c>
      <c r="G24" s="299">
        <v>615.40800000000002</v>
      </c>
      <c r="H24" s="298" t="s">
        <v>46</v>
      </c>
      <c r="I24" s="298" t="s">
        <v>48</v>
      </c>
      <c r="J24" s="298" t="s">
        <v>17</v>
      </c>
      <c r="K24" s="300" t="s">
        <v>18</v>
      </c>
    </row>
    <row r="25" spans="1:11">
      <c r="A25" s="293" t="s">
        <v>11</v>
      </c>
      <c r="B25" s="294" t="s">
        <v>12</v>
      </c>
      <c r="C25" s="294" t="s">
        <v>13</v>
      </c>
      <c r="D25" s="294" t="s">
        <v>14</v>
      </c>
      <c r="E25" s="294">
        <v>98</v>
      </c>
      <c r="F25" s="295">
        <v>615.40800000000002</v>
      </c>
      <c r="G25" s="295">
        <v>617.928</v>
      </c>
      <c r="H25" s="294" t="s">
        <v>49</v>
      </c>
      <c r="I25" s="294" t="s">
        <v>50</v>
      </c>
      <c r="J25" s="294" t="s">
        <v>17</v>
      </c>
      <c r="K25" s="296" t="s">
        <v>18</v>
      </c>
    </row>
    <row r="26" spans="1:11">
      <c r="A26" s="297" t="s">
        <v>11</v>
      </c>
      <c r="B26" s="298" t="s">
        <v>12</v>
      </c>
      <c r="C26" s="298" t="s">
        <v>13</v>
      </c>
      <c r="D26" s="298" t="s">
        <v>14</v>
      </c>
      <c r="E26" s="298">
        <v>98</v>
      </c>
      <c r="F26" s="299">
        <v>615.40800000000002</v>
      </c>
      <c r="G26" s="299">
        <v>617.928</v>
      </c>
      <c r="H26" s="298" t="s">
        <v>49</v>
      </c>
      <c r="I26" s="298" t="s">
        <v>51</v>
      </c>
      <c r="J26" s="298" t="s">
        <v>17</v>
      </c>
      <c r="K26" s="300" t="s">
        <v>18</v>
      </c>
    </row>
    <row r="27" spans="1:11">
      <c r="A27" s="293" t="s">
        <v>11</v>
      </c>
      <c r="B27" s="294" t="s">
        <v>12</v>
      </c>
      <c r="C27" s="294" t="s">
        <v>13</v>
      </c>
      <c r="D27" s="294" t="s">
        <v>14</v>
      </c>
      <c r="E27" s="294">
        <v>98</v>
      </c>
      <c r="F27" s="295">
        <v>617.928</v>
      </c>
      <c r="G27" s="295">
        <v>630.08600000000001</v>
      </c>
      <c r="H27" s="294" t="s">
        <v>52</v>
      </c>
      <c r="I27" s="294" t="s">
        <v>53</v>
      </c>
      <c r="J27" s="294" t="s">
        <v>17</v>
      </c>
      <c r="K27" s="296" t="s">
        <v>18</v>
      </c>
    </row>
    <row r="28" spans="1:11">
      <c r="A28" s="297" t="s">
        <v>11</v>
      </c>
      <c r="B28" s="298" t="s">
        <v>12</v>
      </c>
      <c r="C28" s="298" t="s">
        <v>13</v>
      </c>
      <c r="D28" s="298" t="s">
        <v>14</v>
      </c>
      <c r="E28" s="298">
        <v>98</v>
      </c>
      <c r="F28" s="299">
        <v>630.08600000000001</v>
      </c>
      <c r="G28" s="299">
        <v>633.15800000000002</v>
      </c>
      <c r="H28" s="298" t="s">
        <v>54</v>
      </c>
      <c r="I28" s="298" t="s">
        <v>55</v>
      </c>
      <c r="J28" s="298" t="s">
        <v>17</v>
      </c>
      <c r="K28" s="300" t="s">
        <v>18</v>
      </c>
    </row>
    <row r="29" spans="1:11">
      <c r="A29" s="293" t="s">
        <v>11</v>
      </c>
      <c r="B29" s="294" t="s">
        <v>12</v>
      </c>
      <c r="C29" s="294" t="s">
        <v>13</v>
      </c>
      <c r="D29" s="294" t="s">
        <v>14</v>
      </c>
      <c r="E29" s="294">
        <v>98</v>
      </c>
      <c r="F29" s="295">
        <v>630.08600000000001</v>
      </c>
      <c r="G29" s="295">
        <v>633.15800000000002</v>
      </c>
      <c r="H29" s="294" t="s">
        <v>54</v>
      </c>
      <c r="I29" s="294" t="s">
        <v>56</v>
      </c>
      <c r="J29" s="294" t="s">
        <v>17</v>
      </c>
      <c r="K29" s="296" t="s">
        <v>18</v>
      </c>
    </row>
    <row r="30" spans="1:11">
      <c r="A30" s="297" t="s">
        <v>11</v>
      </c>
      <c r="B30" s="298" t="s">
        <v>12</v>
      </c>
      <c r="C30" s="298" t="s">
        <v>13</v>
      </c>
      <c r="D30" s="298" t="s">
        <v>14</v>
      </c>
      <c r="E30" s="298">
        <v>98</v>
      </c>
      <c r="F30" s="299">
        <v>633.15800000000002</v>
      </c>
      <c r="G30" s="299">
        <v>643</v>
      </c>
      <c r="H30" s="298" t="s">
        <v>57</v>
      </c>
      <c r="I30" s="298" t="s">
        <v>58</v>
      </c>
      <c r="J30" s="298" t="s">
        <v>17</v>
      </c>
      <c r="K30" s="300" t="s">
        <v>18</v>
      </c>
    </row>
    <row r="31" spans="1:11">
      <c r="A31" s="293" t="s">
        <v>11</v>
      </c>
      <c r="B31" s="294" t="s">
        <v>12</v>
      </c>
      <c r="C31" s="294" t="s">
        <v>13</v>
      </c>
      <c r="D31" s="294" t="s">
        <v>14</v>
      </c>
      <c r="E31" s="294">
        <v>98</v>
      </c>
      <c r="F31" s="295">
        <v>643</v>
      </c>
      <c r="G31" s="295">
        <v>651</v>
      </c>
      <c r="H31" s="294" t="s">
        <v>57</v>
      </c>
      <c r="I31" s="294">
        <v>643651</v>
      </c>
      <c r="J31" s="294" t="s">
        <v>17</v>
      </c>
      <c r="K31" s="296" t="s">
        <v>18</v>
      </c>
    </row>
    <row r="32" spans="1:11">
      <c r="A32" s="297" t="s">
        <v>11</v>
      </c>
      <c r="B32" s="298" t="s">
        <v>12</v>
      </c>
      <c r="C32" s="298" t="s">
        <v>13</v>
      </c>
      <c r="D32" s="298" t="s">
        <v>14</v>
      </c>
      <c r="E32" s="298">
        <v>98</v>
      </c>
      <c r="F32" s="299">
        <v>651</v>
      </c>
      <c r="G32" s="299">
        <v>659.65</v>
      </c>
      <c r="H32" s="298" t="s">
        <v>57</v>
      </c>
      <c r="I32" s="298" t="s">
        <v>59</v>
      </c>
      <c r="J32" s="298" t="s">
        <v>17</v>
      </c>
      <c r="K32" s="300" t="s">
        <v>18</v>
      </c>
    </row>
    <row r="33" spans="1:11">
      <c r="A33" s="293" t="s">
        <v>11</v>
      </c>
      <c r="B33" s="294" t="s">
        <v>12</v>
      </c>
      <c r="C33" s="294" t="s">
        <v>13</v>
      </c>
      <c r="D33" s="294" t="s">
        <v>14</v>
      </c>
      <c r="E33" s="294">
        <v>98</v>
      </c>
      <c r="F33" s="295">
        <v>659.65</v>
      </c>
      <c r="G33" s="295">
        <v>662.37</v>
      </c>
      <c r="H33" s="294" t="s">
        <v>60</v>
      </c>
      <c r="I33" s="294" t="s">
        <v>61</v>
      </c>
      <c r="J33" s="294" t="s">
        <v>17</v>
      </c>
      <c r="K33" s="296" t="s">
        <v>18</v>
      </c>
    </row>
    <row r="34" spans="1:11">
      <c r="A34" s="297" t="s">
        <v>11</v>
      </c>
      <c r="B34" s="298" t="s">
        <v>12</v>
      </c>
      <c r="C34" s="298" t="s">
        <v>13</v>
      </c>
      <c r="D34" s="298" t="s">
        <v>14</v>
      </c>
      <c r="E34" s="298">
        <v>98</v>
      </c>
      <c r="F34" s="299">
        <v>659.65</v>
      </c>
      <c r="G34" s="299">
        <v>662.37</v>
      </c>
      <c r="H34" s="298" t="s">
        <v>60</v>
      </c>
      <c r="I34" s="298" t="s">
        <v>62</v>
      </c>
      <c r="J34" s="298" t="s">
        <v>17</v>
      </c>
      <c r="K34" s="300" t="s">
        <v>18</v>
      </c>
    </row>
    <row r="35" spans="1:11">
      <c r="A35" s="293" t="s">
        <v>11</v>
      </c>
      <c r="B35" s="294" t="s">
        <v>12</v>
      </c>
      <c r="C35" s="294" t="s">
        <v>13</v>
      </c>
      <c r="D35" s="294" t="s">
        <v>14</v>
      </c>
      <c r="E35" s="294">
        <v>98</v>
      </c>
      <c r="F35" s="295">
        <v>662.37</v>
      </c>
      <c r="G35" s="295">
        <v>671</v>
      </c>
      <c r="H35" s="294" t="s">
        <v>63</v>
      </c>
      <c r="I35" s="294" t="s">
        <v>64</v>
      </c>
      <c r="J35" s="294" t="s">
        <v>17</v>
      </c>
      <c r="K35" s="296" t="s">
        <v>18</v>
      </c>
    </row>
    <row r="36" spans="1:11">
      <c r="A36" s="297" t="s">
        <v>11</v>
      </c>
      <c r="B36" s="298" t="s">
        <v>12</v>
      </c>
      <c r="C36" s="298" t="s">
        <v>13</v>
      </c>
      <c r="D36" s="298" t="s">
        <v>14</v>
      </c>
      <c r="E36" s="298">
        <v>98</v>
      </c>
      <c r="F36" s="299">
        <v>671</v>
      </c>
      <c r="G36" s="299">
        <v>677</v>
      </c>
      <c r="H36" s="298" t="s">
        <v>63</v>
      </c>
      <c r="I36" s="298">
        <v>671677</v>
      </c>
      <c r="J36" s="298" t="s">
        <v>17</v>
      </c>
      <c r="K36" s="300" t="s">
        <v>18</v>
      </c>
    </row>
    <row r="37" spans="1:11">
      <c r="A37" s="293" t="s">
        <v>11</v>
      </c>
      <c r="B37" s="294" t="s">
        <v>12</v>
      </c>
      <c r="C37" s="294" t="s">
        <v>13</v>
      </c>
      <c r="D37" s="294" t="s">
        <v>14</v>
      </c>
      <c r="E37" s="294">
        <v>98</v>
      </c>
      <c r="F37" s="295">
        <v>677</v>
      </c>
      <c r="G37" s="295">
        <v>688.38199999999995</v>
      </c>
      <c r="H37" s="294" t="s">
        <v>63</v>
      </c>
      <c r="I37" s="294" t="s">
        <v>65</v>
      </c>
      <c r="J37" s="294" t="s">
        <v>17</v>
      </c>
      <c r="K37" s="296" t="s">
        <v>18</v>
      </c>
    </row>
    <row r="38" spans="1:11">
      <c r="A38" s="297" t="s">
        <v>11</v>
      </c>
      <c r="B38" s="298" t="s">
        <v>12</v>
      </c>
      <c r="C38" s="298" t="s">
        <v>13</v>
      </c>
      <c r="D38" s="298" t="s">
        <v>14</v>
      </c>
      <c r="E38" s="298">
        <v>98</v>
      </c>
      <c r="F38" s="299">
        <v>688.38199999999995</v>
      </c>
      <c r="G38" s="299">
        <v>691.12900000000002</v>
      </c>
      <c r="H38" s="298" t="s">
        <v>66</v>
      </c>
      <c r="I38" s="298" t="s">
        <v>67</v>
      </c>
      <c r="J38" s="298" t="s">
        <v>17</v>
      </c>
      <c r="K38" s="300" t="s">
        <v>18</v>
      </c>
    </row>
    <row r="39" spans="1:11">
      <c r="A39" s="293" t="s">
        <v>11</v>
      </c>
      <c r="B39" s="294" t="s">
        <v>12</v>
      </c>
      <c r="C39" s="294" t="s">
        <v>13</v>
      </c>
      <c r="D39" s="294" t="s">
        <v>14</v>
      </c>
      <c r="E39" s="294">
        <v>98</v>
      </c>
      <c r="F39" s="295">
        <v>688.38199999999995</v>
      </c>
      <c r="G39" s="295">
        <v>691.12900000000002</v>
      </c>
      <c r="H39" s="294" t="s">
        <v>66</v>
      </c>
      <c r="I39" s="294" t="s">
        <v>68</v>
      </c>
      <c r="J39" s="294" t="s">
        <v>17</v>
      </c>
      <c r="K39" s="296" t="s">
        <v>18</v>
      </c>
    </row>
    <row r="40" spans="1:11">
      <c r="A40" s="297" t="s">
        <v>11</v>
      </c>
      <c r="B40" s="298" t="s">
        <v>12</v>
      </c>
      <c r="C40" s="298" t="s">
        <v>13</v>
      </c>
      <c r="D40" s="298" t="s">
        <v>14</v>
      </c>
      <c r="E40" s="298">
        <v>98</v>
      </c>
      <c r="F40" s="299">
        <v>691.12900000000002</v>
      </c>
      <c r="G40" s="299">
        <v>699</v>
      </c>
      <c r="H40" s="298" t="s">
        <v>69</v>
      </c>
      <c r="I40" s="298" t="s">
        <v>70</v>
      </c>
      <c r="J40" s="298" t="s">
        <v>17</v>
      </c>
      <c r="K40" s="300" t="s">
        <v>18</v>
      </c>
    </row>
    <row r="41" spans="1:11">
      <c r="A41" s="293" t="s">
        <v>11</v>
      </c>
      <c r="B41" s="294" t="s">
        <v>12</v>
      </c>
      <c r="C41" s="294" t="s">
        <v>13</v>
      </c>
      <c r="D41" s="294" t="s">
        <v>14</v>
      </c>
      <c r="E41" s="294">
        <v>98</v>
      </c>
      <c r="F41" s="295">
        <v>699</v>
      </c>
      <c r="G41" s="295">
        <v>710</v>
      </c>
      <c r="H41" s="294" t="s">
        <v>69</v>
      </c>
      <c r="I41" s="294">
        <v>699710</v>
      </c>
      <c r="J41" s="294" t="s">
        <v>17</v>
      </c>
      <c r="K41" s="296" t="s">
        <v>18</v>
      </c>
    </row>
    <row r="42" spans="1:11">
      <c r="A42" s="297" t="s">
        <v>11</v>
      </c>
      <c r="B42" s="298" t="s">
        <v>12</v>
      </c>
      <c r="C42" s="298" t="s">
        <v>13</v>
      </c>
      <c r="D42" s="298" t="s">
        <v>14</v>
      </c>
      <c r="E42" s="298">
        <v>98</v>
      </c>
      <c r="F42" s="299">
        <v>710</v>
      </c>
      <c r="G42" s="299">
        <v>719.14099999999996</v>
      </c>
      <c r="H42" s="298" t="s">
        <v>69</v>
      </c>
      <c r="I42" s="298" t="s">
        <v>71</v>
      </c>
      <c r="J42" s="298" t="s">
        <v>17</v>
      </c>
      <c r="K42" s="300" t="s">
        <v>18</v>
      </c>
    </row>
    <row r="43" spans="1:11">
      <c r="A43" s="293" t="s">
        <v>11</v>
      </c>
      <c r="B43" s="294" t="s">
        <v>12</v>
      </c>
      <c r="C43" s="294" t="s">
        <v>13</v>
      </c>
      <c r="D43" s="294" t="s">
        <v>14</v>
      </c>
      <c r="E43" s="294">
        <v>98</v>
      </c>
      <c r="F43" s="295">
        <v>719.14099999999996</v>
      </c>
      <c r="G43" s="295">
        <v>721.86699999999996</v>
      </c>
      <c r="H43" s="294" t="s">
        <v>72</v>
      </c>
      <c r="I43" s="294" t="s">
        <v>73</v>
      </c>
      <c r="J43" s="294" t="s">
        <v>17</v>
      </c>
      <c r="K43" s="296" t="s">
        <v>18</v>
      </c>
    </row>
    <row r="44" spans="1:11">
      <c r="A44" s="297" t="s">
        <v>11</v>
      </c>
      <c r="B44" s="298" t="s">
        <v>12</v>
      </c>
      <c r="C44" s="298" t="s">
        <v>13</v>
      </c>
      <c r="D44" s="298" t="s">
        <v>14</v>
      </c>
      <c r="E44" s="298">
        <v>98</v>
      </c>
      <c r="F44" s="299">
        <v>719.14099999999996</v>
      </c>
      <c r="G44" s="299">
        <v>721.86699999999996</v>
      </c>
      <c r="H44" s="298" t="s">
        <v>72</v>
      </c>
      <c r="I44" s="298" t="s">
        <v>74</v>
      </c>
      <c r="J44" s="298" t="s">
        <v>17</v>
      </c>
      <c r="K44" s="300" t="s">
        <v>18</v>
      </c>
    </row>
    <row r="45" spans="1:11">
      <c r="A45" s="293" t="s">
        <v>11</v>
      </c>
      <c r="B45" s="294" t="s">
        <v>12</v>
      </c>
      <c r="C45" s="294" t="s">
        <v>13</v>
      </c>
      <c r="D45" s="294" t="s">
        <v>14</v>
      </c>
      <c r="E45" s="294">
        <v>98</v>
      </c>
      <c r="F45" s="295">
        <v>721.86699999999996</v>
      </c>
      <c r="G45" s="295">
        <v>732</v>
      </c>
      <c r="H45" s="294" t="s">
        <v>75</v>
      </c>
      <c r="I45" s="294" t="s">
        <v>76</v>
      </c>
      <c r="J45" s="294" t="s">
        <v>17</v>
      </c>
      <c r="K45" s="296" t="s">
        <v>18</v>
      </c>
    </row>
    <row r="46" spans="1:11">
      <c r="A46" s="297" t="s">
        <v>11</v>
      </c>
      <c r="B46" s="298" t="s">
        <v>12</v>
      </c>
      <c r="C46" s="298" t="s">
        <v>13</v>
      </c>
      <c r="D46" s="298" t="s">
        <v>14</v>
      </c>
      <c r="E46" s="298">
        <v>98</v>
      </c>
      <c r="F46" s="299">
        <v>732</v>
      </c>
      <c r="G46" s="299">
        <v>744</v>
      </c>
      <c r="H46" s="298" t="s">
        <v>75</v>
      </c>
      <c r="I46" s="298">
        <v>732744</v>
      </c>
      <c r="J46" s="298" t="s">
        <v>17</v>
      </c>
      <c r="K46" s="300" t="s">
        <v>18</v>
      </c>
    </row>
    <row r="47" spans="1:11">
      <c r="A47" s="293" t="s">
        <v>11</v>
      </c>
      <c r="B47" s="294" t="s">
        <v>12</v>
      </c>
      <c r="C47" s="294" t="s">
        <v>13</v>
      </c>
      <c r="D47" s="294" t="s">
        <v>14</v>
      </c>
      <c r="E47" s="294">
        <v>98</v>
      </c>
      <c r="F47" s="295">
        <v>744</v>
      </c>
      <c r="G47" s="295">
        <v>751.5</v>
      </c>
      <c r="H47" s="294" t="s">
        <v>75</v>
      </c>
      <c r="I47" s="294" t="s">
        <v>77</v>
      </c>
      <c r="J47" s="294" t="s">
        <v>17</v>
      </c>
      <c r="K47" s="296" t="s">
        <v>18</v>
      </c>
    </row>
    <row r="48" spans="1:11">
      <c r="A48" s="297" t="s">
        <v>11</v>
      </c>
      <c r="B48" s="298" t="s">
        <v>12</v>
      </c>
      <c r="C48" s="298" t="s">
        <v>13</v>
      </c>
      <c r="D48" s="298" t="s">
        <v>14</v>
      </c>
      <c r="E48" s="298">
        <v>98</v>
      </c>
      <c r="F48" s="299">
        <v>751.5</v>
      </c>
      <c r="G48" s="299">
        <v>754.15599999999995</v>
      </c>
      <c r="H48" s="298" t="s">
        <v>75</v>
      </c>
      <c r="I48" s="298" t="s">
        <v>78</v>
      </c>
      <c r="J48" s="298" t="s">
        <v>17</v>
      </c>
      <c r="K48" s="300" t="s">
        <v>18</v>
      </c>
    </row>
    <row r="49" spans="1:11">
      <c r="A49" s="293" t="s">
        <v>11</v>
      </c>
      <c r="B49" s="294" t="s">
        <v>12</v>
      </c>
      <c r="C49" s="294" t="s">
        <v>13</v>
      </c>
      <c r="D49" s="294" t="s">
        <v>14</v>
      </c>
      <c r="E49" s="294">
        <v>98</v>
      </c>
      <c r="F49" s="295">
        <v>751.56500000000005</v>
      </c>
      <c r="G49" s="295">
        <v>754.15599999999995</v>
      </c>
      <c r="H49" s="294" t="s">
        <v>75</v>
      </c>
      <c r="I49" s="294" t="s">
        <v>79</v>
      </c>
      <c r="J49" s="294" t="s">
        <v>17</v>
      </c>
      <c r="K49" s="296" t="s">
        <v>18</v>
      </c>
    </row>
    <row r="50" spans="1:11">
      <c r="A50" s="297" t="s">
        <v>11</v>
      </c>
      <c r="B50" s="298" t="s">
        <v>12</v>
      </c>
      <c r="C50" s="298" t="s">
        <v>13</v>
      </c>
      <c r="D50" s="298" t="s">
        <v>14</v>
      </c>
      <c r="E50" s="298">
        <v>98</v>
      </c>
      <c r="F50" s="299">
        <v>754.15599999999995</v>
      </c>
      <c r="G50" s="299">
        <v>759.3</v>
      </c>
      <c r="H50" s="298" t="s">
        <v>80</v>
      </c>
      <c r="I50" s="298" t="s">
        <v>81</v>
      </c>
      <c r="J50" s="298" t="s">
        <v>17</v>
      </c>
      <c r="K50" s="300" t="s">
        <v>18</v>
      </c>
    </row>
    <row r="51" spans="1:11">
      <c r="A51" s="293" t="s">
        <v>11</v>
      </c>
      <c r="B51" s="294" t="s">
        <v>12</v>
      </c>
      <c r="C51" s="294" t="s">
        <v>13</v>
      </c>
      <c r="D51" s="294" t="s">
        <v>14</v>
      </c>
      <c r="E51" s="294">
        <v>98</v>
      </c>
      <c r="F51" s="295">
        <v>754.15599999999995</v>
      </c>
      <c r="G51" s="295">
        <v>757.66499999999996</v>
      </c>
      <c r="H51" s="294" t="s">
        <v>80</v>
      </c>
      <c r="I51" s="294" t="s">
        <v>82</v>
      </c>
      <c r="J51" s="294" t="s">
        <v>17</v>
      </c>
      <c r="K51" s="296" t="s">
        <v>18</v>
      </c>
    </row>
    <row r="52" spans="1:11">
      <c r="A52" s="297" t="s">
        <v>11</v>
      </c>
      <c r="B52" s="298" t="s">
        <v>83</v>
      </c>
      <c r="C52" s="298" t="s">
        <v>84</v>
      </c>
      <c r="D52" s="298" t="s">
        <v>85</v>
      </c>
      <c r="E52" s="298">
        <v>101</v>
      </c>
      <c r="F52" s="299">
        <v>717.93700000000001</v>
      </c>
      <c r="G52" s="299">
        <v>718.27099999999996</v>
      </c>
      <c r="H52" s="298" t="s">
        <v>86</v>
      </c>
      <c r="I52" s="298" t="s">
        <v>87</v>
      </c>
      <c r="J52" s="298" t="s">
        <v>88</v>
      </c>
      <c r="K52" s="300" t="s">
        <v>89</v>
      </c>
    </row>
    <row r="53" spans="1:11">
      <c r="A53" s="293" t="s">
        <v>11</v>
      </c>
      <c r="B53" s="294" t="s">
        <v>83</v>
      </c>
      <c r="C53" s="294" t="s">
        <v>84</v>
      </c>
      <c r="D53" s="294" t="s">
        <v>85</v>
      </c>
      <c r="E53" s="294">
        <v>101</v>
      </c>
      <c r="F53" s="295">
        <v>718.27099999999996</v>
      </c>
      <c r="G53" s="295">
        <v>719.50400000000002</v>
      </c>
      <c r="H53" s="294" t="s">
        <v>86</v>
      </c>
      <c r="I53" s="294" t="s">
        <v>90</v>
      </c>
      <c r="J53" s="294" t="s">
        <v>88</v>
      </c>
      <c r="K53" s="296" t="s">
        <v>89</v>
      </c>
    </row>
    <row r="54" spans="1:11">
      <c r="A54" s="297" t="s">
        <v>11</v>
      </c>
      <c r="B54" s="298" t="s">
        <v>83</v>
      </c>
      <c r="C54" s="298" t="s">
        <v>84</v>
      </c>
      <c r="D54" s="298" t="s">
        <v>85</v>
      </c>
      <c r="E54" s="298">
        <v>101</v>
      </c>
      <c r="F54" s="299">
        <v>719.50400000000002</v>
      </c>
      <c r="G54" s="299">
        <v>719.92200000000003</v>
      </c>
      <c r="H54" s="298" t="s">
        <v>86</v>
      </c>
      <c r="I54" s="298" t="s">
        <v>91</v>
      </c>
      <c r="J54" s="298" t="s">
        <v>88</v>
      </c>
      <c r="K54" s="300" t="s">
        <v>89</v>
      </c>
    </row>
    <row r="55" spans="1:11">
      <c r="A55" s="293" t="s">
        <v>11</v>
      </c>
      <c r="B55" s="294" t="s">
        <v>83</v>
      </c>
      <c r="C55" s="294" t="s">
        <v>84</v>
      </c>
      <c r="D55" s="294" t="s">
        <v>85</v>
      </c>
      <c r="E55" s="294">
        <v>101</v>
      </c>
      <c r="F55" s="295">
        <v>719.92200000000003</v>
      </c>
      <c r="G55" s="295">
        <v>724.01700000000005</v>
      </c>
      <c r="H55" s="294" t="s">
        <v>92</v>
      </c>
      <c r="I55" s="294" t="s">
        <v>93</v>
      </c>
      <c r="J55" s="294" t="s">
        <v>88</v>
      </c>
      <c r="K55" s="296" t="s">
        <v>89</v>
      </c>
    </row>
    <row r="56" spans="1:11">
      <c r="A56" s="297" t="s">
        <v>11</v>
      </c>
      <c r="B56" s="298" t="s">
        <v>83</v>
      </c>
      <c r="C56" s="298" t="s">
        <v>84</v>
      </c>
      <c r="D56" s="298" t="s">
        <v>85</v>
      </c>
      <c r="E56" s="298">
        <v>101</v>
      </c>
      <c r="F56" s="299">
        <v>719.92200000000003</v>
      </c>
      <c r="G56" s="299">
        <v>724.01700000000005</v>
      </c>
      <c r="H56" s="298" t="s">
        <v>92</v>
      </c>
      <c r="I56" s="298" t="s">
        <v>94</v>
      </c>
      <c r="J56" s="298" t="s">
        <v>88</v>
      </c>
      <c r="K56" s="300" t="s">
        <v>89</v>
      </c>
    </row>
    <row r="57" spans="1:11">
      <c r="A57" s="293" t="s">
        <v>11</v>
      </c>
      <c r="B57" s="294" t="s">
        <v>83</v>
      </c>
      <c r="C57" s="294" t="s">
        <v>84</v>
      </c>
      <c r="D57" s="294" t="s">
        <v>85</v>
      </c>
      <c r="E57" s="294">
        <v>101</v>
      </c>
      <c r="F57" s="295">
        <v>724.01700000000005</v>
      </c>
      <c r="G57" s="295">
        <v>726</v>
      </c>
      <c r="H57" s="294" t="s">
        <v>92</v>
      </c>
      <c r="I57" s="294" t="s">
        <v>95</v>
      </c>
      <c r="J57" s="294" t="s">
        <v>88</v>
      </c>
      <c r="K57" s="296" t="s">
        <v>89</v>
      </c>
    </row>
    <row r="58" spans="1:11">
      <c r="A58" s="297" t="s">
        <v>11</v>
      </c>
      <c r="B58" s="298" t="s">
        <v>83</v>
      </c>
      <c r="C58" s="298" t="s">
        <v>84</v>
      </c>
      <c r="D58" s="298" t="s">
        <v>85</v>
      </c>
      <c r="E58" s="298">
        <v>101</v>
      </c>
      <c r="F58" s="299">
        <v>726</v>
      </c>
      <c r="G58" s="299">
        <v>747.34299999999996</v>
      </c>
      <c r="H58" s="298" t="s">
        <v>96</v>
      </c>
      <c r="I58" s="298" t="s">
        <v>97</v>
      </c>
      <c r="J58" s="298" t="s">
        <v>88</v>
      </c>
      <c r="K58" s="300" t="s">
        <v>89</v>
      </c>
    </row>
    <row r="59" spans="1:11">
      <c r="A59" s="293" t="s">
        <v>11</v>
      </c>
      <c r="B59" s="294" t="s">
        <v>83</v>
      </c>
      <c r="C59" s="294" t="s">
        <v>84</v>
      </c>
      <c r="D59" s="294" t="s">
        <v>85</v>
      </c>
      <c r="E59" s="294">
        <v>101</v>
      </c>
      <c r="F59" s="295">
        <v>747.34299999999996</v>
      </c>
      <c r="G59" s="295">
        <v>749.721</v>
      </c>
      <c r="H59" s="294" t="s">
        <v>98</v>
      </c>
      <c r="I59" s="294" t="s">
        <v>99</v>
      </c>
      <c r="J59" s="294" t="s">
        <v>88</v>
      </c>
      <c r="K59" s="296" t="s">
        <v>89</v>
      </c>
    </row>
    <row r="60" spans="1:11">
      <c r="A60" s="297" t="s">
        <v>11</v>
      </c>
      <c r="B60" s="298" t="s">
        <v>83</v>
      </c>
      <c r="C60" s="298" t="s">
        <v>84</v>
      </c>
      <c r="D60" s="298" t="s">
        <v>85</v>
      </c>
      <c r="E60" s="298">
        <v>101</v>
      </c>
      <c r="F60" s="299">
        <v>747.34299999999996</v>
      </c>
      <c r="G60" s="299">
        <v>749.721</v>
      </c>
      <c r="H60" s="298" t="s">
        <v>98</v>
      </c>
      <c r="I60" s="298" t="s">
        <v>100</v>
      </c>
      <c r="J60" s="298" t="s">
        <v>88</v>
      </c>
      <c r="K60" s="300" t="s">
        <v>89</v>
      </c>
    </row>
    <row r="61" spans="1:11">
      <c r="A61" s="293" t="s">
        <v>11</v>
      </c>
      <c r="B61" s="294" t="s">
        <v>83</v>
      </c>
      <c r="C61" s="294" t="s">
        <v>84</v>
      </c>
      <c r="D61" s="294" t="s">
        <v>85</v>
      </c>
      <c r="E61" s="294">
        <v>101</v>
      </c>
      <c r="F61" s="295">
        <v>749.721</v>
      </c>
      <c r="G61" s="295">
        <v>794.49400000000003</v>
      </c>
      <c r="H61" s="294" t="s">
        <v>101</v>
      </c>
      <c r="I61" s="294" t="s">
        <v>102</v>
      </c>
      <c r="J61" s="294" t="s">
        <v>88</v>
      </c>
      <c r="K61" s="296" t="s">
        <v>89</v>
      </c>
    </row>
    <row r="62" spans="1:11">
      <c r="A62" s="297" t="s">
        <v>11</v>
      </c>
      <c r="B62" s="298" t="s">
        <v>83</v>
      </c>
      <c r="C62" s="298" t="s">
        <v>84</v>
      </c>
      <c r="D62" s="298" t="s">
        <v>85</v>
      </c>
      <c r="E62" s="298">
        <v>101</v>
      </c>
      <c r="F62" s="299">
        <v>794.49400000000003</v>
      </c>
      <c r="G62" s="299">
        <v>796.53099999999995</v>
      </c>
      <c r="H62" s="298" t="s">
        <v>103</v>
      </c>
      <c r="I62" s="298" t="s">
        <v>104</v>
      </c>
      <c r="J62" s="298" t="s">
        <v>88</v>
      </c>
      <c r="K62" s="300" t="s">
        <v>89</v>
      </c>
    </row>
    <row r="63" spans="1:11">
      <c r="A63" s="293" t="s">
        <v>11</v>
      </c>
      <c r="B63" s="294" t="s">
        <v>83</v>
      </c>
      <c r="C63" s="294" t="s">
        <v>84</v>
      </c>
      <c r="D63" s="294" t="s">
        <v>85</v>
      </c>
      <c r="E63" s="294">
        <v>101</v>
      </c>
      <c r="F63" s="295">
        <v>794.49400000000003</v>
      </c>
      <c r="G63" s="295">
        <v>796.53099999999995</v>
      </c>
      <c r="H63" s="294" t="s">
        <v>103</v>
      </c>
      <c r="I63" s="294" t="s">
        <v>105</v>
      </c>
      <c r="J63" s="294" t="s">
        <v>88</v>
      </c>
      <c r="K63" s="296" t="s">
        <v>89</v>
      </c>
    </row>
    <row r="64" spans="1:11">
      <c r="A64" s="297" t="s">
        <v>11</v>
      </c>
      <c r="B64" s="298" t="s">
        <v>83</v>
      </c>
      <c r="C64" s="298" t="s">
        <v>84</v>
      </c>
      <c r="D64" s="298" t="s">
        <v>85</v>
      </c>
      <c r="E64" s="298">
        <v>101</v>
      </c>
      <c r="F64" s="299">
        <v>796.53099999999995</v>
      </c>
      <c r="G64" s="299">
        <v>841.83199999999999</v>
      </c>
      <c r="H64" s="298" t="s">
        <v>106</v>
      </c>
      <c r="I64" s="298" t="s">
        <v>107</v>
      </c>
      <c r="J64" s="298" t="s">
        <v>88</v>
      </c>
      <c r="K64" s="300" t="s">
        <v>89</v>
      </c>
    </row>
    <row r="65" spans="1:11">
      <c r="A65" s="293" t="s">
        <v>11</v>
      </c>
      <c r="B65" s="294" t="s">
        <v>83</v>
      </c>
      <c r="C65" s="294" t="s">
        <v>84</v>
      </c>
      <c r="D65" s="294" t="s">
        <v>85</v>
      </c>
      <c r="E65" s="294">
        <v>101</v>
      </c>
      <c r="F65" s="295">
        <v>841.83199999999999</v>
      </c>
      <c r="G65" s="295">
        <v>843.66700000000003</v>
      </c>
      <c r="H65" s="294" t="s">
        <v>108</v>
      </c>
      <c r="I65" s="294" t="s">
        <v>109</v>
      </c>
      <c r="J65" s="294" t="s">
        <v>88</v>
      </c>
      <c r="K65" s="296" t="s">
        <v>89</v>
      </c>
    </row>
    <row r="66" spans="1:11">
      <c r="A66" s="297" t="s">
        <v>11</v>
      </c>
      <c r="B66" s="298" t="s">
        <v>83</v>
      </c>
      <c r="C66" s="298" t="s">
        <v>84</v>
      </c>
      <c r="D66" s="298" t="s">
        <v>85</v>
      </c>
      <c r="E66" s="298">
        <v>101</v>
      </c>
      <c r="F66" s="299">
        <v>841.83199999999999</v>
      </c>
      <c r="G66" s="299">
        <v>843.66700000000003</v>
      </c>
      <c r="H66" s="298" t="s">
        <v>108</v>
      </c>
      <c r="I66" s="298" t="s">
        <v>110</v>
      </c>
      <c r="J66" s="298" t="s">
        <v>88</v>
      </c>
      <c r="K66" s="300" t="s">
        <v>89</v>
      </c>
    </row>
    <row r="67" spans="1:11">
      <c r="A67" s="293" t="s">
        <v>11</v>
      </c>
      <c r="B67" s="294" t="s">
        <v>83</v>
      </c>
      <c r="C67" s="294" t="s">
        <v>84</v>
      </c>
      <c r="D67" s="294" t="s">
        <v>85</v>
      </c>
      <c r="E67" s="294">
        <v>101</v>
      </c>
      <c r="F67" s="295">
        <v>843.66700000000003</v>
      </c>
      <c r="G67" s="295">
        <v>890.08</v>
      </c>
      <c r="H67" s="294" t="s">
        <v>111</v>
      </c>
      <c r="I67" s="294" t="s">
        <v>112</v>
      </c>
      <c r="J67" s="294" t="s">
        <v>88</v>
      </c>
      <c r="K67" s="296" t="s">
        <v>89</v>
      </c>
    </row>
    <row r="68" spans="1:11">
      <c r="A68" s="297" t="s">
        <v>11</v>
      </c>
      <c r="B68" s="298" t="s">
        <v>83</v>
      </c>
      <c r="C68" s="298" t="s">
        <v>84</v>
      </c>
      <c r="D68" s="298" t="s">
        <v>85</v>
      </c>
      <c r="E68" s="298">
        <v>101</v>
      </c>
      <c r="F68" s="299">
        <v>890.08</v>
      </c>
      <c r="G68" s="299">
        <v>892.09400000000005</v>
      </c>
      <c r="H68" s="298" t="s">
        <v>113</v>
      </c>
      <c r="I68" s="298" t="s">
        <v>114</v>
      </c>
      <c r="J68" s="298" t="s">
        <v>88</v>
      </c>
      <c r="K68" s="300" t="s">
        <v>89</v>
      </c>
    </row>
    <row r="69" spans="1:11">
      <c r="A69" s="293" t="s">
        <v>11</v>
      </c>
      <c r="B69" s="294" t="s">
        <v>83</v>
      </c>
      <c r="C69" s="294" t="s">
        <v>84</v>
      </c>
      <c r="D69" s="294" t="s">
        <v>85</v>
      </c>
      <c r="E69" s="294">
        <v>101</v>
      </c>
      <c r="F69" s="295">
        <v>890.08</v>
      </c>
      <c r="G69" s="295">
        <v>892.09400000000005</v>
      </c>
      <c r="H69" s="294" t="s">
        <v>113</v>
      </c>
      <c r="I69" s="294" t="s">
        <v>115</v>
      </c>
      <c r="J69" s="294" t="s">
        <v>88</v>
      </c>
      <c r="K69" s="296" t="s">
        <v>89</v>
      </c>
    </row>
    <row r="70" spans="1:11">
      <c r="A70" s="297" t="s">
        <v>11</v>
      </c>
      <c r="B70" s="298" t="s">
        <v>83</v>
      </c>
      <c r="C70" s="298" t="s">
        <v>84</v>
      </c>
      <c r="D70" s="298" t="s">
        <v>85</v>
      </c>
      <c r="E70" s="298">
        <v>101</v>
      </c>
      <c r="F70" s="299">
        <v>892.09400000000005</v>
      </c>
      <c r="G70" s="299">
        <v>937.95899999999995</v>
      </c>
      <c r="H70" s="298" t="s">
        <v>116</v>
      </c>
      <c r="I70" s="298" t="s">
        <v>117</v>
      </c>
      <c r="J70" s="298" t="s">
        <v>88</v>
      </c>
      <c r="K70" s="300" t="s">
        <v>89</v>
      </c>
    </row>
    <row r="71" spans="1:11">
      <c r="A71" s="293" t="s">
        <v>11</v>
      </c>
      <c r="B71" s="294" t="s">
        <v>83</v>
      </c>
      <c r="C71" s="294" t="s">
        <v>84</v>
      </c>
      <c r="D71" s="294" t="s">
        <v>85</v>
      </c>
      <c r="E71" s="294">
        <v>101</v>
      </c>
      <c r="F71" s="295">
        <v>937.95899999999995</v>
      </c>
      <c r="G71" s="295">
        <v>940.71400000000006</v>
      </c>
      <c r="H71" s="294" t="s">
        <v>118</v>
      </c>
      <c r="I71" s="294" t="s">
        <v>119</v>
      </c>
      <c r="J71" s="294" t="s">
        <v>88</v>
      </c>
      <c r="K71" s="296" t="s">
        <v>89</v>
      </c>
    </row>
    <row r="72" spans="1:11">
      <c r="A72" s="297" t="s">
        <v>11</v>
      </c>
      <c r="B72" s="298" t="s">
        <v>83</v>
      </c>
      <c r="C72" s="298" t="s">
        <v>84</v>
      </c>
      <c r="D72" s="298" t="s">
        <v>85</v>
      </c>
      <c r="E72" s="298">
        <v>101</v>
      </c>
      <c r="F72" s="299">
        <v>937.95899999999995</v>
      </c>
      <c r="G72" s="299">
        <v>940.71400000000006</v>
      </c>
      <c r="H72" s="298" t="s">
        <v>118</v>
      </c>
      <c r="I72" s="298" t="s">
        <v>120</v>
      </c>
      <c r="J72" s="298" t="s">
        <v>88</v>
      </c>
      <c r="K72" s="300" t="s">
        <v>89</v>
      </c>
    </row>
    <row r="73" spans="1:11">
      <c r="A73" s="293" t="s">
        <v>11</v>
      </c>
      <c r="B73" s="294" t="s">
        <v>83</v>
      </c>
      <c r="C73" s="294" t="s">
        <v>84</v>
      </c>
      <c r="D73" s="294" t="s">
        <v>85</v>
      </c>
      <c r="E73" s="294">
        <v>101</v>
      </c>
      <c r="F73" s="295">
        <v>940.71400000000006</v>
      </c>
      <c r="G73" s="295">
        <v>987.22199999999998</v>
      </c>
      <c r="H73" s="294" t="s">
        <v>121</v>
      </c>
      <c r="I73" s="294" t="s">
        <v>122</v>
      </c>
      <c r="J73" s="294" t="s">
        <v>88</v>
      </c>
      <c r="K73" s="296" t="s">
        <v>89</v>
      </c>
    </row>
    <row r="74" spans="1:11">
      <c r="A74" s="297" t="s">
        <v>11</v>
      </c>
      <c r="B74" s="298" t="s">
        <v>83</v>
      </c>
      <c r="C74" s="298" t="s">
        <v>84</v>
      </c>
      <c r="D74" s="298" t="s">
        <v>85</v>
      </c>
      <c r="E74" s="298">
        <v>101</v>
      </c>
      <c r="F74" s="299">
        <v>987.22199999999998</v>
      </c>
      <c r="G74" s="299">
        <v>989.50800000000004</v>
      </c>
      <c r="H74" s="298" t="s">
        <v>123</v>
      </c>
      <c r="I74" s="298" t="s">
        <v>124</v>
      </c>
      <c r="J74" s="298" t="s">
        <v>88</v>
      </c>
      <c r="K74" s="300" t="s">
        <v>89</v>
      </c>
    </row>
    <row r="75" spans="1:11">
      <c r="A75" s="293" t="s">
        <v>11</v>
      </c>
      <c r="B75" s="294" t="s">
        <v>83</v>
      </c>
      <c r="C75" s="294" t="s">
        <v>84</v>
      </c>
      <c r="D75" s="294" t="s">
        <v>85</v>
      </c>
      <c r="E75" s="294">
        <v>101</v>
      </c>
      <c r="F75" s="295">
        <v>987.22199999999998</v>
      </c>
      <c r="G75" s="295">
        <v>989.50800000000004</v>
      </c>
      <c r="H75" s="294" t="s">
        <v>123</v>
      </c>
      <c r="I75" s="294" t="s">
        <v>125</v>
      </c>
      <c r="J75" s="294" t="s">
        <v>88</v>
      </c>
      <c r="K75" s="296" t="s">
        <v>89</v>
      </c>
    </row>
    <row r="76" spans="1:11">
      <c r="A76" s="297" t="s">
        <v>11</v>
      </c>
      <c r="B76" s="298" t="s">
        <v>83</v>
      </c>
      <c r="C76" s="298" t="s">
        <v>84</v>
      </c>
      <c r="D76" s="298" t="s">
        <v>85</v>
      </c>
      <c r="E76" s="298">
        <v>101</v>
      </c>
      <c r="F76" s="299">
        <v>989.50800000000004</v>
      </c>
      <c r="G76" s="299">
        <v>1008.2859999999999</v>
      </c>
      <c r="H76" s="298" t="s">
        <v>126</v>
      </c>
      <c r="I76" s="298" t="s">
        <v>127</v>
      </c>
      <c r="J76" s="298" t="s">
        <v>88</v>
      </c>
      <c r="K76" s="300" t="s">
        <v>89</v>
      </c>
    </row>
    <row r="77" spans="1:11">
      <c r="A77" s="293" t="s">
        <v>11</v>
      </c>
      <c r="B77" s="294" t="s">
        <v>83</v>
      </c>
      <c r="C77" s="294" t="s">
        <v>84</v>
      </c>
      <c r="D77" s="294" t="s">
        <v>85</v>
      </c>
      <c r="E77" s="294">
        <v>101</v>
      </c>
      <c r="F77" s="295">
        <v>1008.2859999999999</v>
      </c>
      <c r="G77" s="295">
        <v>1040.482</v>
      </c>
      <c r="H77" s="294" t="s">
        <v>128</v>
      </c>
      <c r="I77" s="294" t="s">
        <v>129</v>
      </c>
      <c r="J77" s="294" t="s">
        <v>88</v>
      </c>
      <c r="K77" s="296" t="s">
        <v>89</v>
      </c>
    </row>
    <row r="78" spans="1:11">
      <c r="A78" s="297" t="s">
        <v>11</v>
      </c>
      <c r="B78" s="298" t="s">
        <v>83</v>
      </c>
      <c r="C78" s="298" t="s">
        <v>84</v>
      </c>
      <c r="D78" s="298" t="s">
        <v>85</v>
      </c>
      <c r="E78" s="298">
        <v>101</v>
      </c>
      <c r="F78" s="299">
        <v>1040.482</v>
      </c>
      <c r="G78" s="299">
        <v>1042.4680000000001</v>
      </c>
      <c r="H78" s="298" t="s">
        <v>130</v>
      </c>
      <c r="I78" s="298" t="s">
        <v>131</v>
      </c>
      <c r="J78" s="298" t="s">
        <v>88</v>
      </c>
      <c r="K78" s="300" t="s">
        <v>89</v>
      </c>
    </row>
    <row r="79" spans="1:11">
      <c r="A79" s="293" t="s">
        <v>11</v>
      </c>
      <c r="B79" s="294" t="s">
        <v>83</v>
      </c>
      <c r="C79" s="294" t="s">
        <v>84</v>
      </c>
      <c r="D79" s="294" t="s">
        <v>85</v>
      </c>
      <c r="E79" s="294">
        <v>101</v>
      </c>
      <c r="F79" s="295">
        <v>1040.482</v>
      </c>
      <c r="G79" s="295">
        <v>1042.4680000000001</v>
      </c>
      <c r="H79" s="294" t="s">
        <v>130</v>
      </c>
      <c r="I79" s="294" t="s">
        <v>132</v>
      </c>
      <c r="J79" s="294" t="s">
        <v>88</v>
      </c>
      <c r="K79" s="296" t="s">
        <v>89</v>
      </c>
    </row>
    <row r="80" spans="1:11">
      <c r="A80" s="297" t="s">
        <v>11</v>
      </c>
      <c r="B80" s="298" t="s">
        <v>83</v>
      </c>
      <c r="C80" s="298" t="s">
        <v>84</v>
      </c>
      <c r="D80" s="298" t="s">
        <v>85</v>
      </c>
      <c r="E80" s="298">
        <v>101</v>
      </c>
      <c r="F80" s="299">
        <v>1042.4680000000001</v>
      </c>
      <c r="G80" s="299">
        <v>1097.702</v>
      </c>
      <c r="H80" s="298" t="s">
        <v>133</v>
      </c>
      <c r="I80" s="298" t="s">
        <v>134</v>
      </c>
      <c r="J80" s="298" t="s">
        <v>88</v>
      </c>
      <c r="K80" s="300" t="s">
        <v>89</v>
      </c>
    </row>
    <row r="81" spans="1:11">
      <c r="A81" s="293" t="s">
        <v>11</v>
      </c>
      <c r="B81" s="294" t="s">
        <v>83</v>
      </c>
      <c r="C81" s="294" t="s">
        <v>84</v>
      </c>
      <c r="D81" s="294" t="s">
        <v>85</v>
      </c>
      <c r="E81" s="294">
        <v>101</v>
      </c>
      <c r="F81" s="295">
        <v>1097.702</v>
      </c>
      <c r="G81" s="295">
        <v>1099.663</v>
      </c>
      <c r="H81" s="294" t="s">
        <v>135</v>
      </c>
      <c r="I81" s="294" t="s">
        <v>136</v>
      </c>
      <c r="J81" s="294" t="s">
        <v>88</v>
      </c>
      <c r="K81" s="296" t="s">
        <v>89</v>
      </c>
    </row>
    <row r="82" spans="1:11">
      <c r="A82" s="297" t="s">
        <v>11</v>
      </c>
      <c r="B82" s="298" t="s">
        <v>83</v>
      </c>
      <c r="C82" s="298" t="s">
        <v>84</v>
      </c>
      <c r="D82" s="298" t="s">
        <v>85</v>
      </c>
      <c r="E82" s="298">
        <v>101</v>
      </c>
      <c r="F82" s="299">
        <v>1097.702</v>
      </c>
      <c r="G82" s="299">
        <v>1099.663</v>
      </c>
      <c r="H82" s="298" t="s">
        <v>135</v>
      </c>
      <c r="I82" s="298" t="s">
        <v>137</v>
      </c>
      <c r="J82" s="298" t="s">
        <v>88</v>
      </c>
      <c r="K82" s="300" t="s">
        <v>89</v>
      </c>
    </row>
    <row r="83" spans="1:11">
      <c r="A83" s="293" t="s">
        <v>11</v>
      </c>
      <c r="B83" s="294" t="s">
        <v>83</v>
      </c>
      <c r="C83" s="294" t="s">
        <v>84</v>
      </c>
      <c r="D83" s="294" t="s">
        <v>85</v>
      </c>
      <c r="E83" s="294">
        <v>101</v>
      </c>
      <c r="F83" s="295">
        <v>1099.663</v>
      </c>
      <c r="G83" s="295">
        <v>1142.702</v>
      </c>
      <c r="H83" s="294" t="s">
        <v>138</v>
      </c>
      <c r="I83" s="294" t="s">
        <v>139</v>
      </c>
      <c r="J83" s="294" t="s">
        <v>88</v>
      </c>
      <c r="K83" s="296" t="s">
        <v>89</v>
      </c>
    </row>
    <row r="84" spans="1:11">
      <c r="A84" s="297" t="s">
        <v>11</v>
      </c>
      <c r="B84" s="298" t="s">
        <v>83</v>
      </c>
      <c r="C84" s="298" t="s">
        <v>84</v>
      </c>
      <c r="D84" s="298" t="s">
        <v>85</v>
      </c>
      <c r="E84" s="298">
        <v>101</v>
      </c>
      <c r="F84" s="299">
        <v>1142.702</v>
      </c>
      <c r="G84" s="299">
        <v>1144.771</v>
      </c>
      <c r="H84" s="298" t="s">
        <v>140</v>
      </c>
      <c r="I84" s="298" t="s">
        <v>141</v>
      </c>
      <c r="J84" s="298" t="s">
        <v>88</v>
      </c>
      <c r="K84" s="300" t="s">
        <v>89</v>
      </c>
    </row>
    <row r="85" spans="1:11">
      <c r="A85" s="293" t="s">
        <v>11</v>
      </c>
      <c r="B85" s="294" t="s">
        <v>83</v>
      </c>
      <c r="C85" s="294" t="s">
        <v>84</v>
      </c>
      <c r="D85" s="294" t="s">
        <v>85</v>
      </c>
      <c r="E85" s="294">
        <v>101</v>
      </c>
      <c r="F85" s="295">
        <v>1142.702</v>
      </c>
      <c r="G85" s="295">
        <v>1144.771</v>
      </c>
      <c r="H85" s="294" t="s">
        <v>140</v>
      </c>
      <c r="I85" s="294" t="s">
        <v>142</v>
      </c>
      <c r="J85" s="294" t="s">
        <v>88</v>
      </c>
      <c r="K85" s="296" t="s">
        <v>89</v>
      </c>
    </row>
    <row r="86" spans="1:11">
      <c r="A86" s="297" t="s">
        <v>11</v>
      </c>
      <c r="B86" s="298" t="s">
        <v>83</v>
      </c>
      <c r="C86" s="298" t="s">
        <v>84</v>
      </c>
      <c r="D86" s="298" t="s">
        <v>85</v>
      </c>
      <c r="E86" s="298">
        <v>101</v>
      </c>
      <c r="F86" s="299">
        <v>1144.771</v>
      </c>
      <c r="G86" s="299">
        <v>1185.557</v>
      </c>
      <c r="H86" s="298" t="s">
        <v>143</v>
      </c>
      <c r="I86" s="298" t="s">
        <v>144</v>
      </c>
      <c r="J86" s="298" t="s">
        <v>88</v>
      </c>
      <c r="K86" s="300" t="s">
        <v>89</v>
      </c>
    </row>
    <row r="87" spans="1:11">
      <c r="A87" s="293" t="s">
        <v>11</v>
      </c>
      <c r="B87" s="294" t="s">
        <v>83</v>
      </c>
      <c r="C87" s="294" t="s">
        <v>84</v>
      </c>
      <c r="D87" s="294" t="s">
        <v>85</v>
      </c>
      <c r="E87" s="294">
        <v>101</v>
      </c>
      <c r="F87" s="295">
        <v>1185.557</v>
      </c>
      <c r="G87" s="295">
        <v>1187.587</v>
      </c>
      <c r="H87" s="294" t="s">
        <v>145</v>
      </c>
      <c r="I87" s="294" t="s">
        <v>146</v>
      </c>
      <c r="J87" s="294" t="s">
        <v>88</v>
      </c>
      <c r="K87" s="296" t="s">
        <v>89</v>
      </c>
    </row>
    <row r="88" spans="1:11">
      <c r="A88" s="297" t="s">
        <v>11</v>
      </c>
      <c r="B88" s="298" t="s">
        <v>83</v>
      </c>
      <c r="C88" s="298" t="s">
        <v>84</v>
      </c>
      <c r="D88" s="298" t="s">
        <v>85</v>
      </c>
      <c r="E88" s="298">
        <v>101</v>
      </c>
      <c r="F88" s="299">
        <v>1185.557</v>
      </c>
      <c r="G88" s="299">
        <v>1187.587</v>
      </c>
      <c r="H88" s="298" t="s">
        <v>145</v>
      </c>
      <c r="I88" s="298" t="s">
        <v>147</v>
      </c>
      <c r="J88" s="298" t="s">
        <v>88</v>
      </c>
      <c r="K88" s="300" t="s">
        <v>89</v>
      </c>
    </row>
    <row r="89" spans="1:11">
      <c r="A89" s="293" t="s">
        <v>11</v>
      </c>
      <c r="B89" s="294" t="s">
        <v>83</v>
      </c>
      <c r="C89" s="294" t="s">
        <v>84</v>
      </c>
      <c r="D89" s="294" t="s">
        <v>85</v>
      </c>
      <c r="E89" s="294">
        <v>101</v>
      </c>
      <c r="F89" s="295">
        <v>1187.587</v>
      </c>
      <c r="G89" s="295">
        <v>1238.712</v>
      </c>
      <c r="H89" s="294" t="s">
        <v>148</v>
      </c>
      <c r="I89" s="294" t="s">
        <v>149</v>
      </c>
      <c r="J89" s="294" t="s">
        <v>88</v>
      </c>
      <c r="K89" s="296" t="s">
        <v>89</v>
      </c>
    </row>
    <row r="90" spans="1:11">
      <c r="A90" s="297" t="s">
        <v>11</v>
      </c>
      <c r="B90" s="298" t="s">
        <v>83</v>
      </c>
      <c r="C90" s="298" t="s">
        <v>84</v>
      </c>
      <c r="D90" s="298" t="s">
        <v>85</v>
      </c>
      <c r="E90" s="298">
        <v>101</v>
      </c>
      <c r="F90" s="299">
        <v>1238.712</v>
      </c>
      <c r="G90" s="299">
        <v>1241.008</v>
      </c>
      <c r="H90" s="298" t="s">
        <v>150</v>
      </c>
      <c r="I90" s="298" t="s">
        <v>151</v>
      </c>
      <c r="J90" s="298" t="s">
        <v>88</v>
      </c>
      <c r="K90" s="300" t="s">
        <v>89</v>
      </c>
    </row>
    <row r="91" spans="1:11">
      <c r="A91" s="293" t="s">
        <v>11</v>
      </c>
      <c r="B91" s="294" t="s">
        <v>83</v>
      </c>
      <c r="C91" s="294" t="s">
        <v>84</v>
      </c>
      <c r="D91" s="294" t="s">
        <v>85</v>
      </c>
      <c r="E91" s="294">
        <v>101</v>
      </c>
      <c r="F91" s="295">
        <v>1238.712</v>
      </c>
      <c r="G91" s="295">
        <v>1241.008</v>
      </c>
      <c r="H91" s="294" t="s">
        <v>150</v>
      </c>
      <c r="I91" s="294" t="s">
        <v>152</v>
      </c>
      <c r="J91" s="294" t="s">
        <v>88</v>
      </c>
      <c r="K91" s="296" t="s">
        <v>89</v>
      </c>
    </row>
    <row r="92" spans="1:11">
      <c r="A92" s="297" t="s">
        <v>11</v>
      </c>
      <c r="B92" s="298" t="s">
        <v>83</v>
      </c>
      <c r="C92" s="298" t="s">
        <v>84</v>
      </c>
      <c r="D92" s="298" t="s">
        <v>85</v>
      </c>
      <c r="E92" s="298">
        <v>101</v>
      </c>
      <c r="F92" s="299">
        <v>1241.008</v>
      </c>
      <c r="G92" s="299">
        <v>1290.7059999999999</v>
      </c>
      <c r="H92" s="298" t="s">
        <v>153</v>
      </c>
      <c r="I92" s="298" t="s">
        <v>154</v>
      </c>
      <c r="J92" s="298" t="s">
        <v>88</v>
      </c>
      <c r="K92" s="300" t="s">
        <v>89</v>
      </c>
    </row>
    <row r="93" spans="1:11">
      <c r="A93" s="293" t="s">
        <v>11</v>
      </c>
      <c r="B93" s="294" t="s">
        <v>83</v>
      </c>
      <c r="C93" s="294" t="s">
        <v>84</v>
      </c>
      <c r="D93" s="294" t="s">
        <v>85</v>
      </c>
      <c r="E93" s="294">
        <v>101</v>
      </c>
      <c r="F93" s="295">
        <v>1290.7059999999999</v>
      </c>
      <c r="G93" s="295">
        <v>1292.7239999999999</v>
      </c>
      <c r="H93" s="294" t="s">
        <v>155</v>
      </c>
      <c r="I93" s="294" t="s">
        <v>156</v>
      </c>
      <c r="J93" s="294" t="s">
        <v>88</v>
      </c>
      <c r="K93" s="296" t="s">
        <v>89</v>
      </c>
    </row>
    <row r="94" spans="1:11">
      <c r="A94" s="297" t="s">
        <v>11</v>
      </c>
      <c r="B94" s="298" t="s">
        <v>83</v>
      </c>
      <c r="C94" s="298" t="s">
        <v>84</v>
      </c>
      <c r="D94" s="298" t="s">
        <v>85</v>
      </c>
      <c r="E94" s="298">
        <v>101</v>
      </c>
      <c r="F94" s="299">
        <v>1290.7059999999999</v>
      </c>
      <c r="G94" s="299">
        <v>1292.7239999999999</v>
      </c>
      <c r="H94" s="298" t="s">
        <v>155</v>
      </c>
      <c r="I94" s="298" t="s">
        <v>157</v>
      </c>
      <c r="J94" s="298" t="s">
        <v>88</v>
      </c>
      <c r="K94" s="300" t="s">
        <v>89</v>
      </c>
    </row>
    <row r="95" spans="1:11">
      <c r="A95" s="293" t="s">
        <v>11</v>
      </c>
      <c r="B95" s="294" t="s">
        <v>83</v>
      </c>
      <c r="C95" s="294" t="s">
        <v>84</v>
      </c>
      <c r="D95" s="294" t="s">
        <v>85</v>
      </c>
      <c r="E95" s="294">
        <v>101</v>
      </c>
      <c r="F95" s="295">
        <v>1292.7239999999999</v>
      </c>
      <c r="G95" s="295">
        <v>1345.366</v>
      </c>
      <c r="H95" s="294" t="s">
        <v>158</v>
      </c>
      <c r="I95" s="294" t="s">
        <v>159</v>
      </c>
      <c r="J95" s="294" t="s">
        <v>88</v>
      </c>
      <c r="K95" s="296" t="s">
        <v>89</v>
      </c>
    </row>
    <row r="96" spans="1:11">
      <c r="A96" s="297" t="s">
        <v>11</v>
      </c>
      <c r="B96" s="298" t="s">
        <v>83</v>
      </c>
      <c r="C96" s="298" t="s">
        <v>84</v>
      </c>
      <c r="D96" s="298" t="s">
        <v>85</v>
      </c>
      <c r="E96" s="298">
        <v>101</v>
      </c>
      <c r="F96" s="299">
        <v>1345.366</v>
      </c>
      <c r="G96" s="299">
        <v>1347.146</v>
      </c>
      <c r="H96" s="298" t="s">
        <v>160</v>
      </c>
      <c r="I96" s="298" t="s">
        <v>161</v>
      </c>
      <c r="J96" s="298" t="s">
        <v>88</v>
      </c>
      <c r="K96" s="300" t="s">
        <v>89</v>
      </c>
    </row>
    <row r="97" spans="1:11">
      <c r="A97" s="293" t="s">
        <v>11</v>
      </c>
      <c r="B97" s="294" t="s">
        <v>83</v>
      </c>
      <c r="C97" s="294" t="s">
        <v>84</v>
      </c>
      <c r="D97" s="294" t="s">
        <v>85</v>
      </c>
      <c r="E97" s="294">
        <v>101</v>
      </c>
      <c r="F97" s="295">
        <v>1345.366</v>
      </c>
      <c r="G97" s="295">
        <v>1347.146</v>
      </c>
      <c r="H97" s="294" t="s">
        <v>160</v>
      </c>
      <c r="I97" s="294" t="s">
        <v>162</v>
      </c>
      <c r="J97" s="294" t="s">
        <v>88</v>
      </c>
      <c r="K97" s="296" t="s">
        <v>89</v>
      </c>
    </row>
    <row r="98" spans="1:11">
      <c r="A98" s="297" t="s">
        <v>11</v>
      </c>
      <c r="B98" s="298" t="s">
        <v>83</v>
      </c>
      <c r="C98" s="298" t="s">
        <v>84</v>
      </c>
      <c r="D98" s="298" t="s">
        <v>85</v>
      </c>
      <c r="E98" s="298">
        <v>101</v>
      </c>
      <c r="F98" s="299">
        <v>1347.146</v>
      </c>
      <c r="G98" s="299">
        <v>1399.7339999999999</v>
      </c>
      <c r="H98" s="298" t="s">
        <v>163</v>
      </c>
      <c r="I98" s="298" t="s">
        <v>164</v>
      </c>
      <c r="J98" s="298" t="s">
        <v>88</v>
      </c>
      <c r="K98" s="300" t="s">
        <v>89</v>
      </c>
    </row>
    <row r="99" spans="1:11">
      <c r="A99" s="293" t="s">
        <v>11</v>
      </c>
      <c r="B99" s="294" t="s">
        <v>83</v>
      </c>
      <c r="C99" s="294" t="s">
        <v>84</v>
      </c>
      <c r="D99" s="294" t="s">
        <v>85</v>
      </c>
      <c r="E99" s="294">
        <v>101</v>
      </c>
      <c r="F99" s="295">
        <v>1399.7339999999999</v>
      </c>
      <c r="G99" s="295">
        <v>1401.8109999999999</v>
      </c>
      <c r="H99" s="294" t="s">
        <v>165</v>
      </c>
      <c r="I99" s="294" t="s">
        <v>166</v>
      </c>
      <c r="J99" s="294" t="s">
        <v>88</v>
      </c>
      <c r="K99" s="296" t="s">
        <v>89</v>
      </c>
    </row>
    <row r="100" spans="1:11">
      <c r="A100" s="297" t="s">
        <v>11</v>
      </c>
      <c r="B100" s="298" t="s">
        <v>83</v>
      </c>
      <c r="C100" s="298" t="s">
        <v>84</v>
      </c>
      <c r="D100" s="298" t="s">
        <v>85</v>
      </c>
      <c r="E100" s="298">
        <v>101</v>
      </c>
      <c r="F100" s="299">
        <v>1399.7339999999999</v>
      </c>
      <c r="G100" s="299">
        <v>1401.8109999999999</v>
      </c>
      <c r="H100" s="298" t="s">
        <v>165</v>
      </c>
      <c r="I100" s="298" t="s">
        <v>167</v>
      </c>
      <c r="J100" s="298" t="s">
        <v>88</v>
      </c>
      <c r="K100" s="300" t="s">
        <v>89</v>
      </c>
    </row>
    <row r="101" spans="1:11">
      <c r="A101" s="293" t="s">
        <v>11</v>
      </c>
      <c r="B101" s="294" t="s">
        <v>83</v>
      </c>
      <c r="C101" s="294" t="s">
        <v>84</v>
      </c>
      <c r="D101" s="294" t="s">
        <v>85</v>
      </c>
      <c r="E101" s="294">
        <v>101</v>
      </c>
      <c r="F101" s="295">
        <v>1401.8109999999999</v>
      </c>
      <c r="G101" s="295">
        <v>1434.83</v>
      </c>
      <c r="H101" s="294" t="s">
        <v>168</v>
      </c>
      <c r="I101" s="294" t="s">
        <v>169</v>
      </c>
      <c r="J101" s="294" t="s">
        <v>88</v>
      </c>
      <c r="K101" s="296" t="s">
        <v>89</v>
      </c>
    </row>
    <row r="102" spans="1:11">
      <c r="A102" s="297" t="s">
        <v>11</v>
      </c>
      <c r="B102" s="298" t="s">
        <v>83</v>
      </c>
      <c r="C102" s="298" t="s">
        <v>84</v>
      </c>
      <c r="D102" s="298" t="s">
        <v>85</v>
      </c>
      <c r="E102" s="298">
        <v>101</v>
      </c>
      <c r="F102" s="299">
        <v>1434.83</v>
      </c>
      <c r="G102" s="299">
        <v>1436.7760000000001</v>
      </c>
      <c r="H102" s="298" t="s">
        <v>170</v>
      </c>
      <c r="I102" s="298" t="s">
        <v>171</v>
      </c>
      <c r="J102" s="298" t="s">
        <v>88</v>
      </c>
      <c r="K102" s="300" t="s">
        <v>89</v>
      </c>
    </row>
    <row r="103" spans="1:11">
      <c r="A103" s="293" t="s">
        <v>11</v>
      </c>
      <c r="B103" s="294" t="s">
        <v>83</v>
      </c>
      <c r="C103" s="294" t="s">
        <v>84</v>
      </c>
      <c r="D103" s="294" t="s">
        <v>85</v>
      </c>
      <c r="E103" s="294">
        <v>101</v>
      </c>
      <c r="F103" s="295">
        <v>1434.83</v>
      </c>
      <c r="G103" s="295">
        <v>1436.7760000000001</v>
      </c>
      <c r="H103" s="294" t="s">
        <v>170</v>
      </c>
      <c r="I103" s="294" t="s">
        <v>172</v>
      </c>
      <c r="J103" s="294" t="s">
        <v>88</v>
      </c>
      <c r="K103" s="296" t="s">
        <v>89</v>
      </c>
    </row>
    <row r="104" spans="1:11">
      <c r="A104" s="297" t="s">
        <v>11</v>
      </c>
      <c r="B104" s="298" t="s">
        <v>83</v>
      </c>
      <c r="C104" s="298" t="s">
        <v>84</v>
      </c>
      <c r="D104" s="298" t="s">
        <v>85</v>
      </c>
      <c r="E104" s="298">
        <v>101</v>
      </c>
      <c r="F104" s="299">
        <v>1436.7760000000001</v>
      </c>
      <c r="G104" s="299">
        <v>1471.0350000000001</v>
      </c>
      <c r="H104" s="298" t="s">
        <v>173</v>
      </c>
      <c r="I104" s="298" t="s">
        <v>174</v>
      </c>
      <c r="J104" s="298" t="s">
        <v>88</v>
      </c>
      <c r="K104" s="300" t="s">
        <v>89</v>
      </c>
    </row>
    <row r="105" spans="1:11">
      <c r="A105" s="293" t="s">
        <v>11</v>
      </c>
      <c r="B105" s="294" t="s">
        <v>83</v>
      </c>
      <c r="C105" s="294" t="s">
        <v>84</v>
      </c>
      <c r="D105" s="294" t="s">
        <v>85</v>
      </c>
      <c r="E105" s="294">
        <v>101</v>
      </c>
      <c r="F105" s="295">
        <v>1471.0350000000001</v>
      </c>
      <c r="G105" s="295">
        <v>1473.0119999999999</v>
      </c>
      <c r="H105" s="294" t="s">
        <v>175</v>
      </c>
      <c r="I105" s="294" t="s">
        <v>176</v>
      </c>
      <c r="J105" s="294" t="s">
        <v>88</v>
      </c>
      <c r="K105" s="296" t="s">
        <v>89</v>
      </c>
    </row>
    <row r="106" spans="1:11">
      <c r="A106" s="297" t="s">
        <v>11</v>
      </c>
      <c r="B106" s="298" t="s">
        <v>83</v>
      </c>
      <c r="C106" s="298" t="s">
        <v>84</v>
      </c>
      <c r="D106" s="298" t="s">
        <v>85</v>
      </c>
      <c r="E106" s="298">
        <v>101</v>
      </c>
      <c r="F106" s="299">
        <v>1471.0350000000001</v>
      </c>
      <c r="G106" s="299">
        <v>1473.0119999999999</v>
      </c>
      <c r="H106" s="298" t="s">
        <v>175</v>
      </c>
      <c r="I106" s="298" t="s">
        <v>177</v>
      </c>
      <c r="J106" s="298" t="s">
        <v>88</v>
      </c>
      <c r="K106" s="300" t="s">
        <v>89</v>
      </c>
    </row>
    <row r="107" spans="1:11">
      <c r="A107" s="293" t="s">
        <v>11</v>
      </c>
      <c r="B107" s="294" t="s">
        <v>83</v>
      </c>
      <c r="C107" s="294" t="s">
        <v>84</v>
      </c>
      <c r="D107" s="294" t="s">
        <v>85</v>
      </c>
      <c r="E107" s="294">
        <v>101</v>
      </c>
      <c r="F107" s="295">
        <v>1473.0119999999999</v>
      </c>
      <c r="G107" s="295">
        <v>1524.9829999999999</v>
      </c>
      <c r="H107" s="294" t="s">
        <v>178</v>
      </c>
      <c r="I107" s="294" t="s">
        <v>179</v>
      </c>
      <c r="J107" s="294" t="s">
        <v>88</v>
      </c>
      <c r="K107" s="296" t="s">
        <v>89</v>
      </c>
    </row>
    <row r="108" spans="1:11">
      <c r="A108" s="297" t="s">
        <v>11</v>
      </c>
      <c r="B108" s="298" t="s">
        <v>180</v>
      </c>
      <c r="C108" s="298" t="s">
        <v>181</v>
      </c>
      <c r="D108" s="298" t="s">
        <v>14</v>
      </c>
      <c r="E108" s="298">
        <v>74</v>
      </c>
      <c r="F108" s="299">
        <v>73</v>
      </c>
      <c r="G108" s="299">
        <v>84.073999999999998</v>
      </c>
      <c r="H108" s="298" t="s">
        <v>182</v>
      </c>
      <c r="I108" s="298" t="s">
        <v>183</v>
      </c>
      <c r="J108" s="298" t="s">
        <v>184</v>
      </c>
      <c r="K108" s="300" t="s">
        <v>185</v>
      </c>
    </row>
    <row r="109" spans="1:11">
      <c r="A109" s="293" t="s">
        <v>11</v>
      </c>
      <c r="B109" s="294" t="s">
        <v>180</v>
      </c>
      <c r="C109" s="294" t="s">
        <v>181</v>
      </c>
      <c r="D109" s="294" t="s">
        <v>14</v>
      </c>
      <c r="E109" s="294">
        <v>74</v>
      </c>
      <c r="F109" s="295">
        <v>118</v>
      </c>
      <c r="G109" s="295">
        <v>124.181</v>
      </c>
      <c r="H109" s="294" t="s">
        <v>186</v>
      </c>
      <c r="I109" s="294" t="s">
        <v>187</v>
      </c>
      <c r="J109" s="294" t="s">
        <v>184</v>
      </c>
      <c r="K109" s="296" t="s">
        <v>185</v>
      </c>
    </row>
    <row r="110" spans="1:11">
      <c r="A110" s="297" t="s">
        <v>11</v>
      </c>
      <c r="B110" s="298" t="s">
        <v>180</v>
      </c>
      <c r="C110" s="298" t="s">
        <v>181</v>
      </c>
      <c r="D110" s="298" t="s">
        <v>14</v>
      </c>
      <c r="E110" s="298">
        <v>74</v>
      </c>
      <c r="F110" s="299">
        <v>155</v>
      </c>
      <c r="G110" s="299">
        <v>164.11600000000001</v>
      </c>
      <c r="H110" s="298" t="s">
        <v>188</v>
      </c>
      <c r="I110" s="298" t="s">
        <v>189</v>
      </c>
      <c r="J110" s="298" t="s">
        <v>184</v>
      </c>
      <c r="K110" s="300" t="s">
        <v>185</v>
      </c>
    </row>
    <row r="111" spans="1:11">
      <c r="A111" s="293" t="s">
        <v>11</v>
      </c>
      <c r="B111" s="294" t="s">
        <v>180</v>
      </c>
      <c r="C111" s="294" t="s">
        <v>181</v>
      </c>
      <c r="D111" s="294" t="s">
        <v>14</v>
      </c>
      <c r="E111" s="294">
        <v>74</v>
      </c>
      <c r="F111" s="295">
        <v>201</v>
      </c>
      <c r="G111" s="295">
        <v>213</v>
      </c>
      <c r="H111" s="294" t="s">
        <v>190</v>
      </c>
      <c r="I111" s="294">
        <v>201213</v>
      </c>
      <c r="J111" s="294" t="s">
        <v>184</v>
      </c>
      <c r="K111" s="296" t="s">
        <v>185</v>
      </c>
    </row>
    <row r="112" spans="1:11">
      <c r="A112" s="297" t="s">
        <v>11</v>
      </c>
      <c r="B112" s="298" t="s">
        <v>180</v>
      </c>
      <c r="C112" s="298" t="s">
        <v>181</v>
      </c>
      <c r="D112" s="298" t="s">
        <v>14</v>
      </c>
      <c r="E112" s="298">
        <v>74</v>
      </c>
      <c r="F112" s="299">
        <v>213</v>
      </c>
      <c r="G112" s="299">
        <v>225.24700000000001</v>
      </c>
      <c r="H112" s="298" t="s">
        <v>190</v>
      </c>
      <c r="I112" s="298" t="s">
        <v>191</v>
      </c>
      <c r="J112" s="298" t="s">
        <v>184</v>
      </c>
      <c r="K112" s="300" t="s">
        <v>185</v>
      </c>
    </row>
    <row r="113" spans="1:11">
      <c r="A113" s="293" t="s">
        <v>11</v>
      </c>
      <c r="B113" s="294" t="s">
        <v>180</v>
      </c>
      <c r="C113" s="294" t="s">
        <v>181</v>
      </c>
      <c r="D113" s="294" t="s">
        <v>14</v>
      </c>
      <c r="E113" s="294">
        <v>74</v>
      </c>
      <c r="F113" s="295">
        <v>326</v>
      </c>
      <c r="G113" s="295">
        <v>335.31</v>
      </c>
      <c r="H113" s="294" t="s">
        <v>192</v>
      </c>
      <c r="I113" s="294" t="s">
        <v>193</v>
      </c>
      <c r="J113" s="294" t="s">
        <v>184</v>
      </c>
      <c r="K113" s="296" t="s">
        <v>194</v>
      </c>
    </row>
    <row r="114" spans="1:11">
      <c r="A114" s="297" t="s">
        <v>11</v>
      </c>
      <c r="B114" s="298" t="s">
        <v>195</v>
      </c>
      <c r="C114" s="298" t="s">
        <v>181</v>
      </c>
      <c r="D114" s="298" t="s">
        <v>14</v>
      </c>
      <c r="E114" s="298">
        <v>74</v>
      </c>
      <c r="F114" s="299">
        <v>0</v>
      </c>
      <c r="G114" s="299">
        <v>5.77</v>
      </c>
      <c r="H114" s="298" t="s">
        <v>196</v>
      </c>
      <c r="I114" s="298" t="s">
        <v>197</v>
      </c>
      <c r="J114" s="298" t="s">
        <v>184</v>
      </c>
      <c r="K114" s="300" t="s">
        <v>185</v>
      </c>
    </row>
    <row r="115" spans="1:11">
      <c r="A115" s="293" t="s">
        <v>11</v>
      </c>
      <c r="B115" s="294" t="s">
        <v>180</v>
      </c>
      <c r="C115" s="294" t="s">
        <v>181</v>
      </c>
      <c r="D115" s="294" t="s">
        <v>14</v>
      </c>
      <c r="E115" s="294">
        <v>74</v>
      </c>
      <c r="F115" s="295">
        <v>5.77</v>
      </c>
      <c r="G115" s="295">
        <v>8.4480000000000004</v>
      </c>
      <c r="H115" s="294" t="s">
        <v>198</v>
      </c>
      <c r="I115" s="294" t="s">
        <v>199</v>
      </c>
      <c r="J115" s="294" t="s">
        <v>184</v>
      </c>
      <c r="K115" s="296" t="s">
        <v>185</v>
      </c>
    </row>
    <row r="116" spans="1:11">
      <c r="A116" s="297" t="s">
        <v>11</v>
      </c>
      <c r="B116" s="298" t="s">
        <v>180</v>
      </c>
      <c r="C116" s="298" t="s">
        <v>181</v>
      </c>
      <c r="D116" s="298" t="s">
        <v>14</v>
      </c>
      <c r="E116" s="298">
        <v>74</v>
      </c>
      <c r="F116" s="299">
        <v>5.77</v>
      </c>
      <c r="G116" s="299">
        <v>8.4480000000000004</v>
      </c>
      <c r="H116" s="298" t="s">
        <v>198</v>
      </c>
      <c r="I116" s="298" t="s">
        <v>200</v>
      </c>
      <c r="J116" s="298" t="s">
        <v>184</v>
      </c>
      <c r="K116" s="300" t="s">
        <v>185</v>
      </c>
    </row>
    <row r="117" spans="1:11">
      <c r="A117" s="293" t="s">
        <v>11</v>
      </c>
      <c r="B117" s="294" t="s">
        <v>180</v>
      </c>
      <c r="C117" s="294" t="s">
        <v>181</v>
      </c>
      <c r="D117" s="294" t="s">
        <v>14</v>
      </c>
      <c r="E117" s="294">
        <v>74</v>
      </c>
      <c r="F117" s="295">
        <v>8.4480000000000004</v>
      </c>
      <c r="G117" s="295">
        <v>11.754</v>
      </c>
      <c r="H117" s="294" t="s">
        <v>201</v>
      </c>
      <c r="I117" s="294" t="s">
        <v>202</v>
      </c>
      <c r="J117" s="294" t="s">
        <v>184</v>
      </c>
      <c r="K117" s="296" t="s">
        <v>185</v>
      </c>
    </row>
    <row r="118" spans="1:11">
      <c r="A118" s="297" t="s">
        <v>11</v>
      </c>
      <c r="B118" s="298" t="s">
        <v>180</v>
      </c>
      <c r="C118" s="298" t="s">
        <v>181</v>
      </c>
      <c r="D118" s="298" t="s">
        <v>14</v>
      </c>
      <c r="E118" s="298">
        <v>74</v>
      </c>
      <c r="F118" s="299">
        <v>11.754</v>
      </c>
      <c r="G118" s="299">
        <v>13.234999999999999</v>
      </c>
      <c r="H118" s="298" t="s">
        <v>201</v>
      </c>
      <c r="I118" s="298" t="s">
        <v>203</v>
      </c>
      <c r="J118" s="298" t="s">
        <v>184</v>
      </c>
      <c r="K118" s="300" t="s">
        <v>185</v>
      </c>
    </row>
    <row r="119" spans="1:11">
      <c r="A119" s="293" t="s">
        <v>11</v>
      </c>
      <c r="B119" s="294" t="s">
        <v>180</v>
      </c>
      <c r="C119" s="294" t="s">
        <v>181</v>
      </c>
      <c r="D119" s="294" t="s">
        <v>14</v>
      </c>
      <c r="E119" s="294">
        <v>74</v>
      </c>
      <c r="F119" s="295">
        <v>11.754</v>
      </c>
      <c r="G119" s="295">
        <v>13.694000000000001</v>
      </c>
      <c r="H119" s="294" t="s">
        <v>201</v>
      </c>
      <c r="I119" s="294" t="s">
        <v>204</v>
      </c>
      <c r="J119" s="294" t="s">
        <v>184</v>
      </c>
      <c r="K119" s="296" t="s">
        <v>185</v>
      </c>
    </row>
    <row r="120" spans="1:11">
      <c r="A120" s="297" t="s">
        <v>11</v>
      </c>
      <c r="B120" s="298" t="s">
        <v>180</v>
      </c>
      <c r="C120" s="298" t="s">
        <v>181</v>
      </c>
      <c r="D120" s="298" t="s">
        <v>14</v>
      </c>
      <c r="E120" s="298">
        <v>74</v>
      </c>
      <c r="F120" s="299">
        <v>13.234999999999999</v>
      </c>
      <c r="G120" s="299">
        <v>23.231999999999999</v>
      </c>
      <c r="H120" s="298" t="s">
        <v>201</v>
      </c>
      <c r="I120" s="298" t="s">
        <v>205</v>
      </c>
      <c r="J120" s="298" t="s">
        <v>184</v>
      </c>
      <c r="K120" s="300" t="s">
        <v>185</v>
      </c>
    </row>
    <row r="121" spans="1:11">
      <c r="A121" s="293" t="s">
        <v>11</v>
      </c>
      <c r="B121" s="294" t="s">
        <v>180</v>
      </c>
      <c r="C121" s="294" t="s">
        <v>181</v>
      </c>
      <c r="D121" s="294" t="s">
        <v>14</v>
      </c>
      <c r="E121" s="294">
        <v>74</v>
      </c>
      <c r="F121" s="295">
        <v>23.231999999999999</v>
      </c>
      <c r="G121" s="295">
        <v>26.449000000000002</v>
      </c>
      <c r="H121" s="294" t="s">
        <v>206</v>
      </c>
      <c r="I121" s="294" t="s">
        <v>207</v>
      </c>
      <c r="J121" s="294" t="s">
        <v>184</v>
      </c>
      <c r="K121" s="296" t="s">
        <v>185</v>
      </c>
    </row>
    <row r="122" spans="1:11">
      <c r="A122" s="297" t="s">
        <v>11</v>
      </c>
      <c r="B122" s="298" t="s">
        <v>180</v>
      </c>
      <c r="C122" s="298" t="s">
        <v>181</v>
      </c>
      <c r="D122" s="298" t="s">
        <v>14</v>
      </c>
      <c r="E122" s="298">
        <v>74</v>
      </c>
      <c r="F122" s="299">
        <v>23.231999999999999</v>
      </c>
      <c r="G122" s="299">
        <v>26.449000000000002</v>
      </c>
      <c r="H122" s="298" t="s">
        <v>206</v>
      </c>
      <c r="I122" s="298" t="s">
        <v>208</v>
      </c>
      <c r="J122" s="298" t="s">
        <v>184</v>
      </c>
      <c r="K122" s="300" t="s">
        <v>185</v>
      </c>
    </row>
    <row r="123" spans="1:11">
      <c r="A123" s="293" t="s">
        <v>11</v>
      </c>
      <c r="B123" s="294" t="s">
        <v>180</v>
      </c>
      <c r="C123" s="294" t="s">
        <v>181</v>
      </c>
      <c r="D123" s="294" t="s">
        <v>14</v>
      </c>
      <c r="E123" s="294">
        <v>74</v>
      </c>
      <c r="F123" s="295">
        <v>26.449000000000002</v>
      </c>
      <c r="G123" s="295">
        <v>35</v>
      </c>
      <c r="H123" s="294" t="s">
        <v>209</v>
      </c>
      <c r="I123" s="294" t="s">
        <v>210</v>
      </c>
      <c r="J123" s="294" t="s">
        <v>184</v>
      </c>
      <c r="K123" s="296" t="s">
        <v>185</v>
      </c>
    </row>
    <row r="124" spans="1:11">
      <c r="A124" s="297" t="s">
        <v>11</v>
      </c>
      <c r="B124" s="298" t="s">
        <v>180</v>
      </c>
      <c r="C124" s="298" t="s">
        <v>181</v>
      </c>
      <c r="D124" s="298" t="s">
        <v>14</v>
      </c>
      <c r="E124" s="298">
        <v>74</v>
      </c>
      <c r="F124" s="299">
        <v>35</v>
      </c>
      <c r="G124" s="299">
        <v>41.445999999999998</v>
      </c>
      <c r="H124" s="298" t="s">
        <v>209</v>
      </c>
      <c r="I124" s="298" t="s">
        <v>211</v>
      </c>
      <c r="J124" s="298" t="s">
        <v>184</v>
      </c>
      <c r="K124" s="300" t="s">
        <v>185</v>
      </c>
    </row>
    <row r="125" spans="1:11">
      <c r="A125" s="293" t="s">
        <v>11</v>
      </c>
      <c r="B125" s="294" t="s">
        <v>180</v>
      </c>
      <c r="C125" s="294" t="s">
        <v>181</v>
      </c>
      <c r="D125" s="294" t="s">
        <v>14</v>
      </c>
      <c r="E125" s="294">
        <v>74</v>
      </c>
      <c r="F125" s="295">
        <v>41.445999999999998</v>
      </c>
      <c r="G125" s="295">
        <v>44.125999999999998</v>
      </c>
      <c r="H125" s="294" t="s">
        <v>212</v>
      </c>
      <c r="I125" s="294" t="s">
        <v>213</v>
      </c>
      <c r="J125" s="294" t="s">
        <v>184</v>
      </c>
      <c r="K125" s="296" t="s">
        <v>185</v>
      </c>
    </row>
    <row r="126" spans="1:11">
      <c r="A126" s="297" t="s">
        <v>11</v>
      </c>
      <c r="B126" s="298" t="s">
        <v>180</v>
      </c>
      <c r="C126" s="298" t="s">
        <v>181</v>
      </c>
      <c r="D126" s="298" t="s">
        <v>14</v>
      </c>
      <c r="E126" s="298">
        <v>74</v>
      </c>
      <c r="F126" s="299">
        <v>41.445999999999998</v>
      </c>
      <c r="G126" s="299">
        <v>44.125999999999998</v>
      </c>
      <c r="H126" s="298" t="s">
        <v>212</v>
      </c>
      <c r="I126" s="298" t="s">
        <v>214</v>
      </c>
      <c r="J126" s="298" t="s">
        <v>184</v>
      </c>
      <c r="K126" s="300" t="s">
        <v>185</v>
      </c>
    </row>
    <row r="127" spans="1:11">
      <c r="A127" s="293" t="s">
        <v>11</v>
      </c>
      <c r="B127" s="294" t="s">
        <v>180</v>
      </c>
      <c r="C127" s="294" t="s">
        <v>181</v>
      </c>
      <c r="D127" s="294" t="s">
        <v>14</v>
      </c>
      <c r="E127" s="294">
        <v>74</v>
      </c>
      <c r="F127" s="295">
        <v>44.125999999999998</v>
      </c>
      <c r="G127" s="295">
        <v>52</v>
      </c>
      <c r="H127" s="294" t="s">
        <v>215</v>
      </c>
      <c r="I127" s="294" t="s">
        <v>216</v>
      </c>
      <c r="J127" s="294" t="s">
        <v>184</v>
      </c>
      <c r="K127" s="296" t="s">
        <v>185</v>
      </c>
    </row>
    <row r="128" spans="1:11">
      <c r="A128" s="297" t="s">
        <v>11</v>
      </c>
      <c r="B128" s="298" t="s">
        <v>180</v>
      </c>
      <c r="C128" s="298" t="s">
        <v>181</v>
      </c>
      <c r="D128" s="298" t="s">
        <v>14</v>
      </c>
      <c r="E128" s="298">
        <v>74</v>
      </c>
      <c r="F128" s="299">
        <v>52</v>
      </c>
      <c r="G128" s="299">
        <v>59.295000000000002</v>
      </c>
      <c r="H128" s="298" t="s">
        <v>215</v>
      </c>
      <c r="I128" s="298" t="s">
        <v>217</v>
      </c>
      <c r="J128" s="298" t="s">
        <v>184</v>
      </c>
      <c r="K128" s="300" t="s">
        <v>185</v>
      </c>
    </row>
    <row r="129" spans="1:11">
      <c r="A129" s="293" t="s">
        <v>11</v>
      </c>
      <c r="B129" s="294" t="s">
        <v>180</v>
      </c>
      <c r="C129" s="294" t="s">
        <v>181</v>
      </c>
      <c r="D129" s="294" t="s">
        <v>14</v>
      </c>
      <c r="E129" s="294">
        <v>74</v>
      </c>
      <c r="F129" s="295">
        <v>59.295000000000002</v>
      </c>
      <c r="G129" s="295">
        <v>62.311</v>
      </c>
      <c r="H129" s="294" t="s">
        <v>218</v>
      </c>
      <c r="I129" s="294" t="s">
        <v>219</v>
      </c>
      <c r="J129" s="294" t="s">
        <v>184</v>
      </c>
      <c r="K129" s="296" t="s">
        <v>185</v>
      </c>
    </row>
    <row r="130" spans="1:11">
      <c r="A130" s="297" t="s">
        <v>11</v>
      </c>
      <c r="B130" s="298" t="s">
        <v>180</v>
      </c>
      <c r="C130" s="298" t="s">
        <v>181</v>
      </c>
      <c r="D130" s="298" t="s">
        <v>14</v>
      </c>
      <c r="E130" s="298">
        <v>74</v>
      </c>
      <c r="F130" s="299">
        <v>59.295000000000002</v>
      </c>
      <c r="G130" s="299">
        <v>62.311</v>
      </c>
      <c r="H130" s="298" t="s">
        <v>218</v>
      </c>
      <c r="I130" s="298" t="s">
        <v>220</v>
      </c>
      <c r="J130" s="298" t="s">
        <v>184</v>
      </c>
      <c r="K130" s="300" t="s">
        <v>185</v>
      </c>
    </row>
    <row r="131" spans="1:11">
      <c r="A131" s="293" t="s">
        <v>11</v>
      </c>
      <c r="B131" s="294" t="s">
        <v>180</v>
      </c>
      <c r="C131" s="294" t="s">
        <v>181</v>
      </c>
      <c r="D131" s="294" t="s">
        <v>14</v>
      </c>
      <c r="E131" s="294">
        <v>74</v>
      </c>
      <c r="F131" s="295">
        <v>62.311</v>
      </c>
      <c r="G131" s="295">
        <v>73</v>
      </c>
      <c r="H131" s="294" t="s">
        <v>182</v>
      </c>
      <c r="I131" s="294" t="s">
        <v>221</v>
      </c>
      <c r="J131" s="294" t="s">
        <v>184</v>
      </c>
      <c r="K131" s="296" t="s">
        <v>185</v>
      </c>
    </row>
    <row r="132" spans="1:11">
      <c r="A132" s="297" t="s">
        <v>11</v>
      </c>
      <c r="B132" s="298" t="s">
        <v>180</v>
      </c>
      <c r="C132" s="298" t="s">
        <v>181</v>
      </c>
      <c r="D132" s="298" t="s">
        <v>14</v>
      </c>
      <c r="E132" s="298">
        <v>74</v>
      </c>
      <c r="F132" s="299">
        <v>84.073999999999998</v>
      </c>
      <c r="G132" s="299">
        <v>87.271000000000001</v>
      </c>
      <c r="H132" s="298" t="s">
        <v>222</v>
      </c>
      <c r="I132" s="298" t="s">
        <v>223</v>
      </c>
      <c r="J132" s="298" t="s">
        <v>184</v>
      </c>
      <c r="K132" s="300" t="s">
        <v>185</v>
      </c>
    </row>
    <row r="133" spans="1:11">
      <c r="A133" s="293" t="s">
        <v>11</v>
      </c>
      <c r="B133" s="294" t="s">
        <v>180</v>
      </c>
      <c r="C133" s="294" t="s">
        <v>181</v>
      </c>
      <c r="D133" s="294" t="s">
        <v>14</v>
      </c>
      <c r="E133" s="294">
        <v>74</v>
      </c>
      <c r="F133" s="295">
        <v>84.073999999999998</v>
      </c>
      <c r="G133" s="295">
        <v>87.271000000000001</v>
      </c>
      <c r="H133" s="294" t="s">
        <v>222</v>
      </c>
      <c r="I133" s="294" t="s">
        <v>224</v>
      </c>
      <c r="J133" s="294" t="s">
        <v>184</v>
      </c>
      <c r="K133" s="296" t="s">
        <v>185</v>
      </c>
    </row>
    <row r="134" spans="1:11">
      <c r="A134" s="297" t="s">
        <v>11</v>
      </c>
      <c r="B134" s="298" t="s">
        <v>180</v>
      </c>
      <c r="C134" s="298" t="s">
        <v>181</v>
      </c>
      <c r="D134" s="298" t="s">
        <v>14</v>
      </c>
      <c r="E134" s="298">
        <v>74</v>
      </c>
      <c r="F134" s="299">
        <v>87.271000000000001</v>
      </c>
      <c r="G134" s="299">
        <v>97</v>
      </c>
      <c r="H134" s="298" t="s">
        <v>225</v>
      </c>
      <c r="I134" s="298" t="s">
        <v>226</v>
      </c>
      <c r="J134" s="298" t="s">
        <v>184</v>
      </c>
      <c r="K134" s="300" t="s">
        <v>185</v>
      </c>
    </row>
    <row r="135" spans="1:11">
      <c r="A135" s="293" t="s">
        <v>11</v>
      </c>
      <c r="B135" s="294" t="s">
        <v>180</v>
      </c>
      <c r="C135" s="294" t="s">
        <v>181</v>
      </c>
      <c r="D135" s="294" t="s">
        <v>14</v>
      </c>
      <c r="E135" s="294">
        <v>74</v>
      </c>
      <c r="F135" s="295">
        <v>97</v>
      </c>
      <c r="G135" s="295">
        <v>107.709</v>
      </c>
      <c r="H135" s="294" t="s">
        <v>225</v>
      </c>
      <c r="I135" s="294" t="s">
        <v>227</v>
      </c>
      <c r="J135" s="294" t="s">
        <v>184</v>
      </c>
      <c r="K135" s="296" t="s">
        <v>185</v>
      </c>
    </row>
    <row r="136" spans="1:11">
      <c r="A136" s="297" t="s">
        <v>11</v>
      </c>
      <c r="B136" s="298" t="s">
        <v>180</v>
      </c>
      <c r="C136" s="298" t="s">
        <v>181</v>
      </c>
      <c r="D136" s="298" t="s">
        <v>14</v>
      </c>
      <c r="E136" s="298">
        <v>74</v>
      </c>
      <c r="F136" s="299">
        <v>107.709</v>
      </c>
      <c r="G136" s="299">
        <v>111.369</v>
      </c>
      <c r="H136" s="298" t="s">
        <v>228</v>
      </c>
      <c r="I136" s="298" t="s">
        <v>229</v>
      </c>
      <c r="J136" s="298" t="s">
        <v>184</v>
      </c>
      <c r="K136" s="300" t="s">
        <v>185</v>
      </c>
    </row>
    <row r="137" spans="1:11">
      <c r="A137" s="293" t="s">
        <v>11</v>
      </c>
      <c r="B137" s="294" t="s">
        <v>180</v>
      </c>
      <c r="C137" s="294" t="s">
        <v>181</v>
      </c>
      <c r="D137" s="294" t="s">
        <v>14</v>
      </c>
      <c r="E137" s="294">
        <v>74</v>
      </c>
      <c r="F137" s="295">
        <v>107.709</v>
      </c>
      <c r="G137" s="295">
        <v>111.369</v>
      </c>
      <c r="H137" s="294" t="s">
        <v>228</v>
      </c>
      <c r="I137" s="294" t="s">
        <v>230</v>
      </c>
      <c r="J137" s="294" t="s">
        <v>184</v>
      </c>
      <c r="K137" s="296" t="s">
        <v>185</v>
      </c>
    </row>
    <row r="138" spans="1:11">
      <c r="A138" s="297" t="s">
        <v>11</v>
      </c>
      <c r="B138" s="298" t="s">
        <v>180</v>
      </c>
      <c r="C138" s="298" t="s">
        <v>181</v>
      </c>
      <c r="D138" s="298" t="s">
        <v>14</v>
      </c>
      <c r="E138" s="298">
        <v>74</v>
      </c>
      <c r="F138" s="299">
        <v>111.369</v>
      </c>
      <c r="G138" s="299">
        <v>112.855</v>
      </c>
      <c r="H138" s="298" t="s">
        <v>186</v>
      </c>
      <c r="I138" s="298" t="s">
        <v>231</v>
      </c>
      <c r="J138" s="298" t="s">
        <v>184</v>
      </c>
      <c r="K138" s="300" t="s">
        <v>185</v>
      </c>
    </row>
    <row r="139" spans="1:11">
      <c r="A139" s="293" t="s">
        <v>11</v>
      </c>
      <c r="B139" s="294" t="s">
        <v>180</v>
      </c>
      <c r="C139" s="294" t="s">
        <v>181</v>
      </c>
      <c r="D139" s="294" t="s">
        <v>14</v>
      </c>
      <c r="E139" s="294">
        <v>74</v>
      </c>
      <c r="F139" s="295">
        <v>112.855</v>
      </c>
      <c r="G139" s="295">
        <v>118</v>
      </c>
      <c r="H139" s="294" t="s">
        <v>186</v>
      </c>
      <c r="I139" s="294">
        <v>113118</v>
      </c>
      <c r="J139" s="294" t="s">
        <v>184</v>
      </c>
      <c r="K139" s="296" t="s">
        <v>185</v>
      </c>
    </row>
    <row r="140" spans="1:11">
      <c r="A140" s="297" t="s">
        <v>11</v>
      </c>
      <c r="B140" s="298" t="s">
        <v>180</v>
      </c>
      <c r="C140" s="298" t="s">
        <v>181</v>
      </c>
      <c r="D140" s="298" t="s">
        <v>14</v>
      </c>
      <c r="E140" s="298">
        <v>74</v>
      </c>
      <c r="F140" s="299">
        <v>124.181</v>
      </c>
      <c r="G140" s="299">
        <v>126.899</v>
      </c>
      <c r="H140" s="298" t="s">
        <v>232</v>
      </c>
      <c r="I140" s="298" t="s">
        <v>233</v>
      </c>
      <c r="J140" s="298" t="s">
        <v>184</v>
      </c>
      <c r="K140" s="300" t="s">
        <v>185</v>
      </c>
    </row>
    <row r="141" spans="1:11">
      <c r="A141" s="293" t="s">
        <v>11</v>
      </c>
      <c r="B141" s="294" t="s">
        <v>180</v>
      </c>
      <c r="C141" s="294" t="s">
        <v>181</v>
      </c>
      <c r="D141" s="294" t="s">
        <v>14</v>
      </c>
      <c r="E141" s="294">
        <v>74</v>
      </c>
      <c r="F141" s="295">
        <v>124.181</v>
      </c>
      <c r="G141" s="295">
        <v>126.899</v>
      </c>
      <c r="H141" s="294" t="s">
        <v>232</v>
      </c>
      <c r="I141" s="294" t="s">
        <v>234</v>
      </c>
      <c r="J141" s="294" t="s">
        <v>184</v>
      </c>
      <c r="K141" s="296" t="s">
        <v>185</v>
      </c>
    </row>
    <row r="142" spans="1:11">
      <c r="A142" s="297" t="s">
        <v>11</v>
      </c>
      <c r="B142" s="298" t="s">
        <v>180</v>
      </c>
      <c r="C142" s="298" t="s">
        <v>181</v>
      </c>
      <c r="D142" s="298" t="s">
        <v>14</v>
      </c>
      <c r="E142" s="298">
        <v>74</v>
      </c>
      <c r="F142" s="299">
        <v>126.899</v>
      </c>
      <c r="G142" s="299">
        <v>135</v>
      </c>
      <c r="H142" s="298" t="s">
        <v>235</v>
      </c>
      <c r="I142" s="298" t="s">
        <v>236</v>
      </c>
      <c r="J142" s="298" t="s">
        <v>184</v>
      </c>
      <c r="K142" s="300" t="s">
        <v>185</v>
      </c>
    </row>
    <row r="143" spans="1:11">
      <c r="A143" s="293" t="s">
        <v>11</v>
      </c>
      <c r="B143" s="294" t="s">
        <v>180</v>
      </c>
      <c r="C143" s="294" t="s">
        <v>181</v>
      </c>
      <c r="D143" s="294" t="s">
        <v>14</v>
      </c>
      <c r="E143" s="294">
        <v>74</v>
      </c>
      <c r="F143" s="295">
        <v>135</v>
      </c>
      <c r="G143" s="295">
        <v>143.268</v>
      </c>
      <c r="H143" s="294" t="s">
        <v>235</v>
      </c>
      <c r="I143" s="294" t="s">
        <v>237</v>
      </c>
      <c r="J143" s="294" t="s">
        <v>184</v>
      </c>
      <c r="K143" s="296" t="s">
        <v>185</v>
      </c>
    </row>
    <row r="144" spans="1:11">
      <c r="A144" s="297" t="s">
        <v>11</v>
      </c>
      <c r="B144" s="298" t="s">
        <v>180</v>
      </c>
      <c r="C144" s="298" t="s">
        <v>181</v>
      </c>
      <c r="D144" s="298" t="s">
        <v>14</v>
      </c>
      <c r="E144" s="298">
        <v>74</v>
      </c>
      <c r="F144" s="299">
        <v>143.268</v>
      </c>
      <c r="G144" s="299">
        <v>146.21899999999999</v>
      </c>
      <c r="H144" s="298" t="s">
        <v>238</v>
      </c>
      <c r="I144" s="298" t="s">
        <v>239</v>
      </c>
      <c r="J144" s="298" t="s">
        <v>184</v>
      </c>
      <c r="K144" s="300" t="s">
        <v>185</v>
      </c>
    </row>
    <row r="145" spans="1:11">
      <c r="A145" s="293" t="s">
        <v>11</v>
      </c>
      <c r="B145" s="294" t="s">
        <v>180</v>
      </c>
      <c r="C145" s="294" t="s">
        <v>181</v>
      </c>
      <c r="D145" s="294" t="s">
        <v>14</v>
      </c>
      <c r="E145" s="294">
        <v>74</v>
      </c>
      <c r="F145" s="295">
        <v>143.268</v>
      </c>
      <c r="G145" s="295">
        <v>146.21899999999999</v>
      </c>
      <c r="H145" s="294" t="s">
        <v>238</v>
      </c>
      <c r="I145" s="294" t="s">
        <v>240</v>
      </c>
      <c r="J145" s="294" t="s">
        <v>184</v>
      </c>
      <c r="K145" s="296" t="s">
        <v>185</v>
      </c>
    </row>
    <row r="146" spans="1:11">
      <c r="A146" s="297" t="s">
        <v>11</v>
      </c>
      <c r="B146" s="298" t="s">
        <v>180</v>
      </c>
      <c r="C146" s="298" t="s">
        <v>181</v>
      </c>
      <c r="D146" s="298" t="s">
        <v>14</v>
      </c>
      <c r="E146" s="298">
        <v>74</v>
      </c>
      <c r="F146" s="299">
        <v>146.21899999999999</v>
      </c>
      <c r="G146" s="299">
        <v>155</v>
      </c>
      <c r="H146" s="298" t="s">
        <v>188</v>
      </c>
      <c r="I146" s="298" t="s">
        <v>241</v>
      </c>
      <c r="J146" s="298" t="s">
        <v>184</v>
      </c>
      <c r="K146" s="300" t="s">
        <v>185</v>
      </c>
    </row>
    <row r="147" spans="1:11">
      <c r="A147" s="293" t="s">
        <v>11</v>
      </c>
      <c r="B147" s="294" t="s">
        <v>180</v>
      </c>
      <c r="C147" s="294" t="s">
        <v>181</v>
      </c>
      <c r="D147" s="294" t="s">
        <v>14</v>
      </c>
      <c r="E147" s="294">
        <v>74</v>
      </c>
      <c r="F147" s="295">
        <v>164.11600000000001</v>
      </c>
      <c r="G147" s="295">
        <v>167.09700000000001</v>
      </c>
      <c r="H147" s="294" t="s">
        <v>242</v>
      </c>
      <c r="I147" s="294" t="s">
        <v>243</v>
      </c>
      <c r="J147" s="294" t="s">
        <v>184</v>
      </c>
      <c r="K147" s="296" t="s">
        <v>185</v>
      </c>
    </row>
    <row r="148" spans="1:11">
      <c r="A148" s="297" t="s">
        <v>11</v>
      </c>
      <c r="B148" s="298" t="s">
        <v>180</v>
      </c>
      <c r="C148" s="298" t="s">
        <v>181</v>
      </c>
      <c r="D148" s="298" t="s">
        <v>14</v>
      </c>
      <c r="E148" s="298">
        <v>74</v>
      </c>
      <c r="F148" s="299">
        <v>164.11600000000001</v>
      </c>
      <c r="G148" s="299">
        <v>167.09700000000001</v>
      </c>
      <c r="H148" s="298" t="s">
        <v>242</v>
      </c>
      <c r="I148" s="298" t="s">
        <v>244</v>
      </c>
      <c r="J148" s="298" t="s">
        <v>184</v>
      </c>
      <c r="K148" s="300" t="s">
        <v>185</v>
      </c>
    </row>
    <row r="149" spans="1:11">
      <c r="A149" s="293" t="s">
        <v>11</v>
      </c>
      <c r="B149" s="294" t="s">
        <v>180</v>
      </c>
      <c r="C149" s="294" t="s">
        <v>181</v>
      </c>
      <c r="D149" s="294" t="s">
        <v>14</v>
      </c>
      <c r="E149" s="294">
        <v>74</v>
      </c>
      <c r="F149" s="295">
        <v>167.09700000000001</v>
      </c>
      <c r="G149" s="295">
        <v>177</v>
      </c>
      <c r="H149" s="294" t="s">
        <v>245</v>
      </c>
      <c r="I149" s="294" t="s">
        <v>246</v>
      </c>
      <c r="J149" s="294" t="s">
        <v>184</v>
      </c>
      <c r="K149" s="296" t="s">
        <v>185</v>
      </c>
    </row>
    <row r="150" spans="1:11">
      <c r="A150" s="297" t="s">
        <v>11</v>
      </c>
      <c r="B150" s="298" t="s">
        <v>180</v>
      </c>
      <c r="C150" s="298" t="s">
        <v>181</v>
      </c>
      <c r="D150" s="298" t="s">
        <v>14</v>
      </c>
      <c r="E150" s="298">
        <v>74</v>
      </c>
      <c r="F150" s="299">
        <v>177</v>
      </c>
      <c r="G150" s="299">
        <v>186.874</v>
      </c>
      <c r="H150" s="298" t="s">
        <v>245</v>
      </c>
      <c r="I150" s="298" t="s">
        <v>247</v>
      </c>
      <c r="J150" s="298" t="s">
        <v>184</v>
      </c>
      <c r="K150" s="300" t="s">
        <v>185</v>
      </c>
    </row>
    <row r="151" spans="1:11">
      <c r="A151" s="293" t="s">
        <v>11</v>
      </c>
      <c r="B151" s="294" t="s">
        <v>180</v>
      </c>
      <c r="C151" s="294" t="s">
        <v>181</v>
      </c>
      <c r="D151" s="294" t="s">
        <v>14</v>
      </c>
      <c r="E151" s="294">
        <v>74</v>
      </c>
      <c r="F151" s="295">
        <v>186.874</v>
      </c>
      <c r="G151" s="295">
        <v>189.96600000000001</v>
      </c>
      <c r="H151" s="294" t="s">
        <v>248</v>
      </c>
      <c r="I151" s="294" t="s">
        <v>249</v>
      </c>
      <c r="J151" s="294" t="s">
        <v>184</v>
      </c>
      <c r="K151" s="296" t="s">
        <v>185</v>
      </c>
    </row>
    <row r="152" spans="1:11">
      <c r="A152" s="297" t="s">
        <v>11</v>
      </c>
      <c r="B152" s="298" t="s">
        <v>180</v>
      </c>
      <c r="C152" s="298" t="s">
        <v>181</v>
      </c>
      <c r="D152" s="298" t="s">
        <v>14</v>
      </c>
      <c r="E152" s="298">
        <v>74</v>
      </c>
      <c r="F152" s="299">
        <v>186.874</v>
      </c>
      <c r="G152" s="299">
        <v>189.96600000000001</v>
      </c>
      <c r="H152" s="298" t="s">
        <v>248</v>
      </c>
      <c r="I152" s="298" t="s">
        <v>250</v>
      </c>
      <c r="J152" s="298" t="s">
        <v>184</v>
      </c>
      <c r="K152" s="300" t="s">
        <v>185</v>
      </c>
    </row>
    <row r="153" spans="1:11">
      <c r="A153" s="293" t="s">
        <v>11</v>
      </c>
      <c r="B153" s="294" t="s">
        <v>180</v>
      </c>
      <c r="C153" s="294" t="s">
        <v>181</v>
      </c>
      <c r="D153" s="294" t="s">
        <v>14</v>
      </c>
      <c r="E153" s="294">
        <v>74</v>
      </c>
      <c r="F153" s="295">
        <v>189.96600000000001</v>
      </c>
      <c r="G153" s="295">
        <v>201</v>
      </c>
      <c r="H153" s="294" t="s">
        <v>190</v>
      </c>
      <c r="I153" s="294" t="s">
        <v>251</v>
      </c>
      <c r="J153" s="294" t="s">
        <v>184</v>
      </c>
      <c r="K153" s="296" t="s">
        <v>185</v>
      </c>
    </row>
    <row r="154" spans="1:11">
      <c r="A154" s="297" t="s">
        <v>11</v>
      </c>
      <c r="B154" s="298" t="s">
        <v>180</v>
      </c>
      <c r="C154" s="298" t="s">
        <v>181</v>
      </c>
      <c r="D154" s="298" t="s">
        <v>14</v>
      </c>
      <c r="E154" s="298">
        <v>74</v>
      </c>
      <c r="F154" s="299">
        <v>225.24700000000001</v>
      </c>
      <c r="G154" s="299">
        <v>227.952</v>
      </c>
      <c r="H154" s="298" t="s">
        <v>252</v>
      </c>
      <c r="I154" s="298" t="s">
        <v>253</v>
      </c>
      <c r="J154" s="298" t="s">
        <v>184</v>
      </c>
      <c r="K154" s="300" t="s">
        <v>185</v>
      </c>
    </row>
    <row r="155" spans="1:11">
      <c r="A155" s="293" t="s">
        <v>11</v>
      </c>
      <c r="B155" s="294" t="s">
        <v>180</v>
      </c>
      <c r="C155" s="294" t="s">
        <v>181</v>
      </c>
      <c r="D155" s="294" t="s">
        <v>14</v>
      </c>
      <c r="E155" s="294">
        <v>74</v>
      </c>
      <c r="F155" s="295">
        <v>225.24700000000001</v>
      </c>
      <c r="G155" s="295">
        <v>227.952</v>
      </c>
      <c r="H155" s="294" t="s">
        <v>252</v>
      </c>
      <c r="I155" s="294" t="s">
        <v>254</v>
      </c>
      <c r="J155" s="294" t="s">
        <v>184</v>
      </c>
      <c r="K155" s="296" t="s">
        <v>185</v>
      </c>
    </row>
    <row r="156" spans="1:11">
      <c r="A156" s="297" t="s">
        <v>11</v>
      </c>
      <c r="B156" s="298" t="s">
        <v>180</v>
      </c>
      <c r="C156" s="298" t="s">
        <v>181</v>
      </c>
      <c r="D156" s="298" t="s">
        <v>14</v>
      </c>
      <c r="E156" s="298">
        <v>74</v>
      </c>
      <c r="F156" s="299">
        <v>227.952</v>
      </c>
      <c r="G156" s="299">
        <v>239</v>
      </c>
      <c r="H156" s="298" t="s">
        <v>255</v>
      </c>
      <c r="I156" s="298" t="s">
        <v>256</v>
      </c>
      <c r="J156" s="298" t="s">
        <v>184</v>
      </c>
      <c r="K156" s="300" t="s">
        <v>185</v>
      </c>
    </row>
    <row r="157" spans="1:11">
      <c r="A157" s="293" t="s">
        <v>11</v>
      </c>
      <c r="B157" s="294" t="s">
        <v>180</v>
      </c>
      <c r="C157" s="294" t="s">
        <v>181</v>
      </c>
      <c r="D157" s="294" t="s">
        <v>14</v>
      </c>
      <c r="E157" s="294">
        <v>74</v>
      </c>
      <c r="F157" s="295">
        <v>239</v>
      </c>
      <c r="G157" s="295">
        <v>251</v>
      </c>
      <c r="H157" s="294" t="s">
        <v>255</v>
      </c>
      <c r="I157" s="294">
        <v>239251</v>
      </c>
      <c r="J157" s="294" t="s">
        <v>184</v>
      </c>
      <c r="K157" s="296" t="s">
        <v>185</v>
      </c>
    </row>
    <row r="158" spans="1:11">
      <c r="A158" s="297" t="s">
        <v>11</v>
      </c>
      <c r="B158" s="298" t="s">
        <v>180</v>
      </c>
      <c r="C158" s="298" t="s">
        <v>181</v>
      </c>
      <c r="D158" s="298" t="s">
        <v>14</v>
      </c>
      <c r="E158" s="298">
        <v>74</v>
      </c>
      <c r="F158" s="299">
        <v>251</v>
      </c>
      <c r="G158" s="299">
        <v>262.67399999999998</v>
      </c>
      <c r="H158" s="298" t="s">
        <v>255</v>
      </c>
      <c r="I158" s="298" t="s">
        <v>257</v>
      </c>
      <c r="J158" s="298" t="s">
        <v>184</v>
      </c>
      <c r="K158" s="300" t="s">
        <v>185</v>
      </c>
    </row>
    <row r="159" spans="1:11">
      <c r="A159" s="293" t="s">
        <v>11</v>
      </c>
      <c r="B159" s="294" t="s">
        <v>180</v>
      </c>
      <c r="C159" s="294" t="s">
        <v>181</v>
      </c>
      <c r="D159" s="294" t="s">
        <v>14</v>
      </c>
      <c r="E159" s="294">
        <v>74</v>
      </c>
      <c r="F159" s="295">
        <v>262.67399999999998</v>
      </c>
      <c r="G159" s="295">
        <v>265.63200000000001</v>
      </c>
      <c r="H159" s="294" t="s">
        <v>258</v>
      </c>
      <c r="I159" s="294" t="s">
        <v>259</v>
      </c>
      <c r="J159" s="294" t="s">
        <v>184</v>
      </c>
      <c r="K159" s="296" t="s">
        <v>185</v>
      </c>
    </row>
    <row r="160" spans="1:11">
      <c r="A160" s="297" t="s">
        <v>11</v>
      </c>
      <c r="B160" s="298" t="s">
        <v>180</v>
      </c>
      <c r="C160" s="298" t="s">
        <v>181</v>
      </c>
      <c r="D160" s="298" t="s">
        <v>14</v>
      </c>
      <c r="E160" s="298">
        <v>74</v>
      </c>
      <c r="F160" s="299">
        <v>262.67399999999998</v>
      </c>
      <c r="G160" s="299">
        <v>265.63200000000001</v>
      </c>
      <c r="H160" s="298" t="s">
        <v>258</v>
      </c>
      <c r="I160" s="298" t="s">
        <v>260</v>
      </c>
      <c r="J160" s="298" t="s">
        <v>184</v>
      </c>
      <c r="K160" s="300" t="s">
        <v>185</v>
      </c>
    </row>
    <row r="161" spans="1:11">
      <c r="A161" s="293" t="s">
        <v>11</v>
      </c>
      <c r="B161" s="294" t="s">
        <v>180</v>
      </c>
      <c r="C161" s="294" t="s">
        <v>181</v>
      </c>
      <c r="D161" s="294" t="s">
        <v>14</v>
      </c>
      <c r="E161" s="294">
        <v>74</v>
      </c>
      <c r="F161" s="295">
        <v>265.63200000000001</v>
      </c>
      <c r="G161" s="295">
        <v>277</v>
      </c>
      <c r="H161" s="294" t="s">
        <v>261</v>
      </c>
      <c r="I161" s="294" t="s">
        <v>262</v>
      </c>
      <c r="J161" s="294" t="s">
        <v>184</v>
      </c>
      <c r="K161" s="296" t="s">
        <v>185</v>
      </c>
    </row>
    <row r="162" spans="1:11">
      <c r="A162" s="297" t="s">
        <v>11</v>
      </c>
      <c r="B162" s="298" t="s">
        <v>180</v>
      </c>
      <c r="C162" s="298" t="s">
        <v>181</v>
      </c>
      <c r="D162" s="298" t="s">
        <v>14</v>
      </c>
      <c r="E162" s="298">
        <v>74</v>
      </c>
      <c r="F162" s="299">
        <v>277</v>
      </c>
      <c r="G162" s="299">
        <v>287.983</v>
      </c>
      <c r="H162" s="298" t="s">
        <v>261</v>
      </c>
      <c r="I162" s="298" t="s">
        <v>263</v>
      </c>
      <c r="J162" s="298" t="s">
        <v>184</v>
      </c>
      <c r="K162" s="300" t="s">
        <v>185</v>
      </c>
    </row>
    <row r="163" spans="1:11">
      <c r="A163" s="293" t="s">
        <v>11</v>
      </c>
      <c r="B163" s="294" t="s">
        <v>180</v>
      </c>
      <c r="C163" s="294" t="s">
        <v>181</v>
      </c>
      <c r="D163" s="294" t="s">
        <v>14</v>
      </c>
      <c r="E163" s="294">
        <v>74</v>
      </c>
      <c r="F163" s="295">
        <v>287.983</v>
      </c>
      <c r="G163" s="295">
        <v>290.75099999999998</v>
      </c>
      <c r="H163" s="294" t="s">
        <v>264</v>
      </c>
      <c r="I163" s="294" t="s">
        <v>265</v>
      </c>
      <c r="J163" s="294" t="s">
        <v>184</v>
      </c>
      <c r="K163" s="296" t="s">
        <v>185</v>
      </c>
    </row>
    <row r="164" spans="1:11">
      <c r="A164" s="297" t="s">
        <v>11</v>
      </c>
      <c r="B164" s="298" t="s">
        <v>180</v>
      </c>
      <c r="C164" s="298" t="s">
        <v>181</v>
      </c>
      <c r="D164" s="298" t="s">
        <v>14</v>
      </c>
      <c r="E164" s="298">
        <v>74</v>
      </c>
      <c r="F164" s="299">
        <v>287.983</v>
      </c>
      <c r="G164" s="299">
        <v>290.75099999999998</v>
      </c>
      <c r="H164" s="298" t="s">
        <v>264</v>
      </c>
      <c r="I164" s="298" t="s">
        <v>266</v>
      </c>
      <c r="J164" s="298" t="s">
        <v>184</v>
      </c>
      <c r="K164" s="300" t="s">
        <v>185</v>
      </c>
    </row>
    <row r="165" spans="1:11">
      <c r="A165" s="293" t="s">
        <v>11</v>
      </c>
      <c r="B165" s="294" t="s">
        <v>267</v>
      </c>
      <c r="C165" s="294" t="s">
        <v>268</v>
      </c>
      <c r="D165" s="294" t="s">
        <v>85</v>
      </c>
      <c r="E165" s="294">
        <v>102</v>
      </c>
      <c r="F165" s="295">
        <v>6.3E-2</v>
      </c>
      <c r="G165" s="295">
        <v>1.901</v>
      </c>
      <c r="H165" s="294" t="s">
        <v>269</v>
      </c>
      <c r="I165" s="294" t="s">
        <v>270</v>
      </c>
      <c r="J165" s="294" t="s">
        <v>271</v>
      </c>
      <c r="K165" s="296" t="s">
        <v>272</v>
      </c>
    </row>
    <row r="166" spans="1:11">
      <c r="A166" s="297" t="s">
        <v>11</v>
      </c>
      <c r="B166" s="298" t="s">
        <v>267</v>
      </c>
      <c r="C166" s="298" t="s">
        <v>268</v>
      </c>
      <c r="D166" s="298" t="s">
        <v>85</v>
      </c>
      <c r="E166" s="298">
        <v>102</v>
      </c>
      <c r="F166" s="299">
        <v>6.3E-2</v>
      </c>
      <c r="G166" s="299">
        <v>1.901</v>
      </c>
      <c r="H166" s="298" t="s">
        <v>269</v>
      </c>
      <c r="I166" s="298" t="s">
        <v>273</v>
      </c>
      <c r="J166" s="298" t="s">
        <v>271</v>
      </c>
      <c r="K166" s="300" t="s">
        <v>272</v>
      </c>
    </row>
    <row r="167" spans="1:11">
      <c r="A167" s="293" t="s">
        <v>11</v>
      </c>
      <c r="B167" s="294" t="s">
        <v>267</v>
      </c>
      <c r="C167" s="294" t="s">
        <v>268</v>
      </c>
      <c r="D167" s="294" t="s">
        <v>85</v>
      </c>
      <c r="E167" s="294">
        <v>102</v>
      </c>
      <c r="F167" s="295">
        <v>1.901</v>
      </c>
      <c r="G167" s="295">
        <v>44.243000000000002</v>
      </c>
      <c r="H167" s="294" t="s">
        <v>274</v>
      </c>
      <c r="I167" s="294" t="s">
        <v>275</v>
      </c>
      <c r="J167" s="294" t="s">
        <v>271</v>
      </c>
      <c r="K167" s="296" t="s">
        <v>272</v>
      </c>
    </row>
    <row r="168" spans="1:11">
      <c r="A168" s="297" t="s">
        <v>11</v>
      </c>
      <c r="B168" s="298" t="s">
        <v>267</v>
      </c>
      <c r="C168" s="298" t="s">
        <v>268</v>
      </c>
      <c r="D168" s="298" t="s">
        <v>85</v>
      </c>
      <c r="E168" s="298">
        <v>102</v>
      </c>
      <c r="F168" s="299">
        <v>44.243000000000002</v>
      </c>
      <c r="G168" s="299">
        <v>46.752000000000002</v>
      </c>
      <c r="H168" s="298" t="s">
        <v>276</v>
      </c>
      <c r="I168" s="298" t="s">
        <v>277</v>
      </c>
      <c r="J168" s="298" t="s">
        <v>271</v>
      </c>
      <c r="K168" s="300" t="s">
        <v>272</v>
      </c>
    </row>
    <row r="169" spans="1:11">
      <c r="A169" s="293" t="s">
        <v>11</v>
      </c>
      <c r="B169" s="294" t="s">
        <v>267</v>
      </c>
      <c r="C169" s="294" t="s">
        <v>268</v>
      </c>
      <c r="D169" s="294" t="s">
        <v>85</v>
      </c>
      <c r="E169" s="294">
        <v>102</v>
      </c>
      <c r="F169" s="295">
        <v>46.752000000000002</v>
      </c>
      <c r="G169" s="295">
        <v>50.84</v>
      </c>
      <c r="H169" s="294" t="s">
        <v>278</v>
      </c>
      <c r="I169" s="294" t="s">
        <v>279</v>
      </c>
      <c r="J169" s="294" t="s">
        <v>271</v>
      </c>
      <c r="K169" s="296" t="s">
        <v>272</v>
      </c>
    </row>
    <row r="170" spans="1:11">
      <c r="A170" s="297" t="s">
        <v>11</v>
      </c>
      <c r="B170" s="298" t="s">
        <v>267</v>
      </c>
      <c r="C170" s="298" t="s">
        <v>268</v>
      </c>
      <c r="D170" s="298" t="s">
        <v>85</v>
      </c>
      <c r="E170" s="298">
        <v>102</v>
      </c>
      <c r="F170" s="299">
        <v>50.84</v>
      </c>
      <c r="G170" s="299">
        <v>52.296999999999997</v>
      </c>
      <c r="H170" s="298" t="s">
        <v>280</v>
      </c>
      <c r="I170" s="298" t="s">
        <v>281</v>
      </c>
      <c r="J170" s="298" t="s">
        <v>271</v>
      </c>
      <c r="K170" s="300" t="s">
        <v>272</v>
      </c>
    </row>
    <row r="171" spans="1:11">
      <c r="A171" s="293" t="s">
        <v>11</v>
      </c>
      <c r="B171" s="294" t="s">
        <v>267</v>
      </c>
      <c r="C171" s="294" t="s">
        <v>268</v>
      </c>
      <c r="D171" s="294" t="s">
        <v>85</v>
      </c>
      <c r="E171" s="294">
        <v>103</v>
      </c>
      <c r="F171" s="295">
        <v>1524.9829999999999</v>
      </c>
      <c r="G171" s="295">
        <v>1527.52</v>
      </c>
      <c r="H171" s="294" t="s">
        <v>282</v>
      </c>
      <c r="I171" s="294" t="s">
        <v>283</v>
      </c>
      <c r="J171" s="294" t="s">
        <v>284</v>
      </c>
      <c r="K171" s="296" t="s">
        <v>272</v>
      </c>
    </row>
    <row r="172" spans="1:11">
      <c r="A172" s="297" t="s">
        <v>11</v>
      </c>
      <c r="B172" s="298" t="s">
        <v>267</v>
      </c>
      <c r="C172" s="298" t="s">
        <v>268</v>
      </c>
      <c r="D172" s="298" t="s">
        <v>85</v>
      </c>
      <c r="E172" s="298">
        <v>103</v>
      </c>
      <c r="F172" s="299">
        <v>1525.184</v>
      </c>
      <c r="G172" s="299">
        <v>1527.52</v>
      </c>
      <c r="H172" s="298" t="s">
        <v>282</v>
      </c>
      <c r="I172" s="298" t="s">
        <v>285</v>
      </c>
      <c r="J172" s="298" t="s">
        <v>284</v>
      </c>
      <c r="K172" s="300" t="s">
        <v>272</v>
      </c>
    </row>
    <row r="173" spans="1:11">
      <c r="A173" s="293" t="s">
        <v>11</v>
      </c>
      <c r="B173" s="294" t="s">
        <v>267</v>
      </c>
      <c r="C173" s="294" t="s">
        <v>268</v>
      </c>
      <c r="D173" s="294" t="s">
        <v>85</v>
      </c>
      <c r="E173" s="294">
        <v>103</v>
      </c>
      <c r="F173" s="295">
        <v>1527.52</v>
      </c>
      <c r="G173" s="295">
        <v>1538.921</v>
      </c>
      <c r="H173" s="294" t="s">
        <v>286</v>
      </c>
      <c r="I173" s="294" t="s">
        <v>287</v>
      </c>
      <c r="J173" s="294" t="s">
        <v>284</v>
      </c>
      <c r="K173" s="296" t="s">
        <v>272</v>
      </c>
    </row>
    <row r="174" spans="1:11">
      <c r="A174" s="297" t="s">
        <v>11</v>
      </c>
      <c r="B174" s="298" t="s">
        <v>267</v>
      </c>
      <c r="C174" s="298" t="s">
        <v>268</v>
      </c>
      <c r="D174" s="298" t="s">
        <v>85</v>
      </c>
      <c r="E174" s="298">
        <v>103</v>
      </c>
      <c r="F174" s="299">
        <v>1538.921</v>
      </c>
      <c r="G174" s="299">
        <v>1541.0340000000001</v>
      </c>
      <c r="H174" s="298" t="s">
        <v>288</v>
      </c>
      <c r="I174" s="298" t="s">
        <v>289</v>
      </c>
      <c r="J174" s="298" t="s">
        <v>284</v>
      </c>
      <c r="K174" s="300" t="s">
        <v>272</v>
      </c>
    </row>
    <row r="175" spans="1:11">
      <c r="A175" s="293" t="s">
        <v>11</v>
      </c>
      <c r="B175" s="294" t="s">
        <v>267</v>
      </c>
      <c r="C175" s="294" t="s">
        <v>268</v>
      </c>
      <c r="D175" s="294" t="s">
        <v>85</v>
      </c>
      <c r="E175" s="294">
        <v>103</v>
      </c>
      <c r="F175" s="295">
        <v>1541.0340000000001</v>
      </c>
      <c r="G175" s="295">
        <v>1585.672</v>
      </c>
      <c r="H175" s="294" t="s">
        <v>290</v>
      </c>
      <c r="I175" s="294" t="s">
        <v>291</v>
      </c>
      <c r="J175" s="294" t="s">
        <v>284</v>
      </c>
      <c r="K175" s="296" t="s">
        <v>272</v>
      </c>
    </row>
    <row r="176" spans="1:11">
      <c r="A176" s="297" t="s">
        <v>11</v>
      </c>
      <c r="B176" s="298" t="s">
        <v>267</v>
      </c>
      <c r="C176" s="298" t="s">
        <v>268</v>
      </c>
      <c r="D176" s="298" t="s">
        <v>85</v>
      </c>
      <c r="E176" s="298">
        <v>103</v>
      </c>
      <c r="F176" s="299">
        <v>1585.672</v>
      </c>
      <c r="G176" s="299">
        <v>1587.8</v>
      </c>
      <c r="H176" s="298" t="s">
        <v>292</v>
      </c>
      <c r="I176" s="298" t="s">
        <v>293</v>
      </c>
      <c r="J176" s="298" t="s">
        <v>284</v>
      </c>
      <c r="K176" s="300" t="s">
        <v>272</v>
      </c>
    </row>
    <row r="177" spans="1:11">
      <c r="A177" s="293" t="s">
        <v>11</v>
      </c>
      <c r="B177" s="294" t="s">
        <v>267</v>
      </c>
      <c r="C177" s="294" t="s">
        <v>268</v>
      </c>
      <c r="D177" s="294" t="s">
        <v>85</v>
      </c>
      <c r="E177" s="294">
        <v>103</v>
      </c>
      <c r="F177" s="295">
        <v>1585.672</v>
      </c>
      <c r="G177" s="295">
        <v>1587.8</v>
      </c>
      <c r="H177" s="294" t="s">
        <v>292</v>
      </c>
      <c r="I177" s="294" t="s">
        <v>294</v>
      </c>
      <c r="J177" s="294" t="s">
        <v>284</v>
      </c>
      <c r="K177" s="296" t="s">
        <v>272</v>
      </c>
    </row>
    <row r="178" spans="1:11">
      <c r="A178" s="297" t="s">
        <v>11</v>
      </c>
      <c r="B178" s="298" t="s">
        <v>267</v>
      </c>
      <c r="C178" s="298" t="s">
        <v>268</v>
      </c>
      <c r="D178" s="298" t="s">
        <v>85</v>
      </c>
      <c r="E178" s="298">
        <v>103</v>
      </c>
      <c r="F178" s="299">
        <v>1587.8</v>
      </c>
      <c r="G178" s="299">
        <v>1643.8</v>
      </c>
      <c r="H178" s="298" t="s">
        <v>295</v>
      </c>
      <c r="I178" s="298" t="s">
        <v>296</v>
      </c>
      <c r="J178" s="298" t="s">
        <v>284</v>
      </c>
      <c r="K178" s="300" t="s">
        <v>272</v>
      </c>
    </row>
    <row r="179" spans="1:11">
      <c r="A179" s="293" t="s">
        <v>11</v>
      </c>
      <c r="B179" s="294" t="s">
        <v>267</v>
      </c>
      <c r="C179" s="294" t="s">
        <v>268</v>
      </c>
      <c r="D179" s="294" t="s">
        <v>85</v>
      </c>
      <c r="E179" s="294">
        <v>103</v>
      </c>
      <c r="F179" s="295">
        <v>1643.8</v>
      </c>
      <c r="G179" s="295">
        <v>1645.895</v>
      </c>
      <c r="H179" s="294" t="s">
        <v>297</v>
      </c>
      <c r="I179" s="294" t="s">
        <v>298</v>
      </c>
      <c r="J179" s="294" t="s">
        <v>284</v>
      </c>
      <c r="K179" s="296" t="s">
        <v>272</v>
      </c>
    </row>
    <row r="180" spans="1:11">
      <c r="A180" s="297" t="s">
        <v>11</v>
      </c>
      <c r="B180" s="298" t="s">
        <v>267</v>
      </c>
      <c r="C180" s="298" t="s">
        <v>268</v>
      </c>
      <c r="D180" s="298" t="s">
        <v>85</v>
      </c>
      <c r="E180" s="298">
        <v>103</v>
      </c>
      <c r="F180" s="299">
        <v>1643.8</v>
      </c>
      <c r="G180" s="299">
        <v>1645.895</v>
      </c>
      <c r="H180" s="298" t="s">
        <v>297</v>
      </c>
      <c r="I180" s="298" t="s">
        <v>299</v>
      </c>
      <c r="J180" s="298" t="s">
        <v>284</v>
      </c>
      <c r="K180" s="300" t="s">
        <v>272</v>
      </c>
    </row>
    <row r="181" spans="1:11">
      <c r="A181" s="293" t="s">
        <v>11</v>
      </c>
      <c r="B181" s="294" t="s">
        <v>267</v>
      </c>
      <c r="C181" s="294" t="s">
        <v>268</v>
      </c>
      <c r="D181" s="294" t="s">
        <v>85</v>
      </c>
      <c r="E181" s="294">
        <v>103</v>
      </c>
      <c r="F181" s="295">
        <v>1645.895</v>
      </c>
      <c r="G181" s="295">
        <v>1724.2860000000001</v>
      </c>
      <c r="H181" s="294" t="s">
        <v>300</v>
      </c>
      <c r="I181" s="294" t="s">
        <v>301</v>
      </c>
      <c r="J181" s="294" t="s">
        <v>284</v>
      </c>
      <c r="K181" s="296" t="s">
        <v>272</v>
      </c>
    </row>
    <row r="182" spans="1:11">
      <c r="A182" s="297" t="s">
        <v>11</v>
      </c>
      <c r="B182" s="298" t="s">
        <v>267</v>
      </c>
      <c r="C182" s="298" t="s">
        <v>268</v>
      </c>
      <c r="D182" s="298" t="s">
        <v>85</v>
      </c>
      <c r="E182" s="298">
        <v>103</v>
      </c>
      <c r="F182" s="299">
        <v>1724.2860000000001</v>
      </c>
      <c r="G182" s="299">
        <v>1726.242</v>
      </c>
      <c r="H182" s="298" t="s">
        <v>302</v>
      </c>
      <c r="I182" s="298" t="s">
        <v>303</v>
      </c>
      <c r="J182" s="298" t="s">
        <v>284</v>
      </c>
      <c r="K182" s="300" t="s">
        <v>272</v>
      </c>
    </row>
    <row r="183" spans="1:11">
      <c r="A183" s="293" t="s">
        <v>11</v>
      </c>
      <c r="B183" s="294" t="s">
        <v>267</v>
      </c>
      <c r="C183" s="294" t="s">
        <v>268</v>
      </c>
      <c r="D183" s="294" t="s">
        <v>85</v>
      </c>
      <c r="E183" s="294">
        <v>103</v>
      </c>
      <c r="F183" s="295">
        <v>1724.2860000000001</v>
      </c>
      <c r="G183" s="295">
        <v>1726.242</v>
      </c>
      <c r="H183" s="294" t="s">
        <v>302</v>
      </c>
      <c r="I183" s="294" t="s">
        <v>304</v>
      </c>
      <c r="J183" s="294" t="s">
        <v>284</v>
      </c>
      <c r="K183" s="296" t="s">
        <v>272</v>
      </c>
    </row>
    <row r="184" spans="1:11">
      <c r="A184" s="297" t="s">
        <v>11</v>
      </c>
      <c r="B184" s="298" t="s">
        <v>267</v>
      </c>
      <c r="C184" s="298" t="s">
        <v>268</v>
      </c>
      <c r="D184" s="298" t="s">
        <v>85</v>
      </c>
      <c r="E184" s="298">
        <v>103</v>
      </c>
      <c r="F184" s="299">
        <v>1726.242</v>
      </c>
      <c r="G184" s="299">
        <v>1803.5129999999999</v>
      </c>
      <c r="H184" s="298" t="s">
        <v>305</v>
      </c>
      <c r="I184" s="298" t="s">
        <v>306</v>
      </c>
      <c r="J184" s="298" t="s">
        <v>284</v>
      </c>
      <c r="K184" s="300" t="s">
        <v>272</v>
      </c>
    </row>
    <row r="185" spans="1:11">
      <c r="A185" s="293" t="s">
        <v>11</v>
      </c>
      <c r="B185" s="294" t="s">
        <v>267</v>
      </c>
      <c r="C185" s="294" t="s">
        <v>268</v>
      </c>
      <c r="D185" s="294" t="s">
        <v>85</v>
      </c>
      <c r="E185" s="294">
        <v>103</v>
      </c>
      <c r="F185" s="295">
        <v>1803.5129999999999</v>
      </c>
      <c r="G185" s="295">
        <v>1806.6489999999999</v>
      </c>
      <c r="H185" s="294" t="s">
        <v>307</v>
      </c>
      <c r="I185" s="294" t="s">
        <v>308</v>
      </c>
      <c r="J185" s="294" t="s">
        <v>284</v>
      </c>
      <c r="K185" s="296" t="s">
        <v>272</v>
      </c>
    </row>
    <row r="186" spans="1:11">
      <c r="A186" s="297" t="s">
        <v>11</v>
      </c>
      <c r="B186" s="298" t="s">
        <v>267</v>
      </c>
      <c r="C186" s="298" t="s">
        <v>268</v>
      </c>
      <c r="D186" s="298" t="s">
        <v>85</v>
      </c>
      <c r="E186" s="298">
        <v>103</v>
      </c>
      <c r="F186" s="299">
        <v>1803.5129999999999</v>
      </c>
      <c r="G186" s="299">
        <v>1806.6489999999999</v>
      </c>
      <c r="H186" s="298" t="s">
        <v>307</v>
      </c>
      <c r="I186" s="298" t="s">
        <v>309</v>
      </c>
      <c r="J186" s="298" t="s">
        <v>284</v>
      </c>
      <c r="K186" s="300" t="s">
        <v>272</v>
      </c>
    </row>
    <row r="187" spans="1:11">
      <c r="A187" s="293" t="s">
        <v>11</v>
      </c>
      <c r="B187" s="294" t="s">
        <v>267</v>
      </c>
      <c r="C187" s="294" t="s">
        <v>268</v>
      </c>
      <c r="D187" s="294" t="s">
        <v>85</v>
      </c>
      <c r="E187" s="294">
        <v>103</v>
      </c>
      <c r="F187" s="295">
        <v>1806.6489999999999</v>
      </c>
      <c r="G187" s="295">
        <v>1813.345</v>
      </c>
      <c r="H187" s="294" t="s">
        <v>310</v>
      </c>
      <c r="I187" s="294" t="s">
        <v>311</v>
      </c>
      <c r="J187" s="294" t="s">
        <v>284</v>
      </c>
      <c r="K187" s="296" t="s">
        <v>272</v>
      </c>
    </row>
    <row r="188" spans="1:11">
      <c r="A188" s="297" t="s">
        <v>11</v>
      </c>
      <c r="B188" s="298" t="s">
        <v>267</v>
      </c>
      <c r="C188" s="298" t="s">
        <v>268</v>
      </c>
      <c r="D188" s="298" t="s">
        <v>85</v>
      </c>
      <c r="E188" s="298">
        <v>103</v>
      </c>
      <c r="F188" s="299">
        <v>1813.345</v>
      </c>
      <c r="G188" s="299">
        <v>1822.8620000000001</v>
      </c>
      <c r="H188" s="298" t="s">
        <v>312</v>
      </c>
      <c r="I188" s="298" t="s">
        <v>313</v>
      </c>
      <c r="J188" s="298" t="s">
        <v>284</v>
      </c>
      <c r="K188" s="300" t="s">
        <v>272</v>
      </c>
    </row>
    <row r="189" spans="1:11">
      <c r="A189" s="293" t="s">
        <v>11</v>
      </c>
      <c r="B189" s="294" t="s">
        <v>314</v>
      </c>
      <c r="C189" s="294" t="s">
        <v>315</v>
      </c>
      <c r="D189" s="294" t="s">
        <v>85</v>
      </c>
      <c r="E189" s="294">
        <v>103</v>
      </c>
      <c r="F189" s="295">
        <v>1822.8620000000001</v>
      </c>
      <c r="G189" s="295">
        <v>1825.5909999999999</v>
      </c>
      <c r="H189" s="294" t="s">
        <v>316</v>
      </c>
      <c r="I189" s="294" t="s">
        <v>317</v>
      </c>
      <c r="J189" s="294" t="s">
        <v>284</v>
      </c>
      <c r="K189" s="296" t="s">
        <v>318</v>
      </c>
    </row>
    <row r="190" spans="1:11">
      <c r="A190" s="297" t="s">
        <v>11</v>
      </c>
      <c r="B190" s="298" t="s">
        <v>314</v>
      </c>
      <c r="C190" s="298" t="s">
        <v>315</v>
      </c>
      <c r="D190" s="298" t="s">
        <v>85</v>
      </c>
      <c r="E190" s="298">
        <v>103</v>
      </c>
      <c r="F190" s="299">
        <v>1822.8620000000001</v>
      </c>
      <c r="G190" s="299">
        <v>1825.5909999999999</v>
      </c>
      <c r="H190" s="298" t="s">
        <v>316</v>
      </c>
      <c r="I190" s="298" t="s">
        <v>319</v>
      </c>
      <c r="J190" s="298" t="s">
        <v>284</v>
      </c>
      <c r="K190" s="300" t="s">
        <v>318</v>
      </c>
    </row>
    <row r="191" spans="1:11">
      <c r="A191" s="293" t="s">
        <v>11</v>
      </c>
      <c r="B191" s="294" t="s">
        <v>314</v>
      </c>
      <c r="C191" s="294" t="s">
        <v>315</v>
      </c>
      <c r="D191" s="294" t="s">
        <v>85</v>
      </c>
      <c r="E191" s="294">
        <v>103</v>
      </c>
      <c r="F191" s="295">
        <v>1825.5909999999999</v>
      </c>
      <c r="G191" s="295">
        <v>1850.855</v>
      </c>
      <c r="H191" s="294" t="s">
        <v>320</v>
      </c>
      <c r="I191" s="294" t="s">
        <v>321</v>
      </c>
      <c r="J191" s="294" t="s">
        <v>284</v>
      </c>
      <c r="K191" s="296" t="s">
        <v>318</v>
      </c>
    </row>
    <row r="192" spans="1:11">
      <c r="A192" s="297" t="s">
        <v>11</v>
      </c>
      <c r="B192" s="298" t="s">
        <v>314</v>
      </c>
      <c r="C192" s="298" t="s">
        <v>315</v>
      </c>
      <c r="D192" s="298" t="s">
        <v>85</v>
      </c>
      <c r="E192" s="298">
        <v>103</v>
      </c>
      <c r="F192" s="299">
        <v>1850.855</v>
      </c>
      <c r="G192" s="299">
        <v>1854.0170000000001</v>
      </c>
      <c r="H192" s="298" t="s">
        <v>322</v>
      </c>
      <c r="I192" s="298" t="s">
        <v>323</v>
      </c>
      <c r="J192" s="298" t="s">
        <v>284</v>
      </c>
      <c r="K192" s="300" t="s">
        <v>318</v>
      </c>
    </row>
    <row r="193" spans="1:11">
      <c r="A193" s="293" t="s">
        <v>11</v>
      </c>
      <c r="B193" s="294" t="s">
        <v>314</v>
      </c>
      <c r="C193" s="294" t="s">
        <v>315</v>
      </c>
      <c r="D193" s="294" t="s">
        <v>85</v>
      </c>
      <c r="E193" s="294">
        <v>103</v>
      </c>
      <c r="F193" s="295">
        <v>1850.855</v>
      </c>
      <c r="G193" s="295">
        <v>1854.0170000000001</v>
      </c>
      <c r="H193" s="294" t="s">
        <v>322</v>
      </c>
      <c r="I193" s="294" t="s">
        <v>324</v>
      </c>
      <c r="J193" s="294" t="s">
        <v>284</v>
      </c>
      <c r="K193" s="296" t="s">
        <v>318</v>
      </c>
    </row>
    <row r="194" spans="1:11">
      <c r="A194" s="297" t="s">
        <v>11</v>
      </c>
      <c r="B194" s="298" t="s">
        <v>314</v>
      </c>
      <c r="C194" s="298" t="s">
        <v>315</v>
      </c>
      <c r="D194" s="298" t="s">
        <v>85</v>
      </c>
      <c r="E194" s="298">
        <v>103</v>
      </c>
      <c r="F194" s="299">
        <v>1854.0170000000001</v>
      </c>
      <c r="G194" s="299">
        <v>1892.068</v>
      </c>
      <c r="H194" s="298" t="s">
        <v>325</v>
      </c>
      <c r="I194" s="298" t="s">
        <v>326</v>
      </c>
      <c r="J194" s="298" t="s">
        <v>284</v>
      </c>
      <c r="K194" s="300" t="s">
        <v>318</v>
      </c>
    </row>
    <row r="195" spans="1:11">
      <c r="A195" s="293" t="s">
        <v>11</v>
      </c>
      <c r="B195" s="294" t="s">
        <v>314</v>
      </c>
      <c r="C195" s="294" t="s">
        <v>315</v>
      </c>
      <c r="D195" s="294" t="s">
        <v>85</v>
      </c>
      <c r="E195" s="294">
        <v>103</v>
      </c>
      <c r="F195" s="295">
        <v>1892.068</v>
      </c>
      <c r="G195" s="295">
        <v>1894.85</v>
      </c>
      <c r="H195" s="294" t="s">
        <v>327</v>
      </c>
      <c r="I195" s="294" t="s">
        <v>328</v>
      </c>
      <c r="J195" s="294" t="s">
        <v>284</v>
      </c>
      <c r="K195" s="296" t="s">
        <v>318</v>
      </c>
    </row>
    <row r="196" spans="1:11">
      <c r="A196" s="297" t="s">
        <v>11</v>
      </c>
      <c r="B196" s="298" t="s">
        <v>314</v>
      </c>
      <c r="C196" s="298" t="s">
        <v>315</v>
      </c>
      <c r="D196" s="298" t="s">
        <v>85</v>
      </c>
      <c r="E196" s="298">
        <v>103</v>
      </c>
      <c r="F196" s="299">
        <v>1892.068</v>
      </c>
      <c r="G196" s="299">
        <v>1894.85</v>
      </c>
      <c r="H196" s="298" t="s">
        <v>327</v>
      </c>
      <c r="I196" s="298" t="s">
        <v>329</v>
      </c>
      <c r="J196" s="298" t="s">
        <v>284</v>
      </c>
      <c r="K196" s="300" t="s">
        <v>318</v>
      </c>
    </row>
    <row r="197" spans="1:11">
      <c r="A197" s="293" t="s">
        <v>11</v>
      </c>
      <c r="B197" s="294" t="s">
        <v>314</v>
      </c>
      <c r="C197" s="294" t="s">
        <v>315</v>
      </c>
      <c r="D197" s="294" t="s">
        <v>85</v>
      </c>
      <c r="E197" s="294">
        <v>103</v>
      </c>
      <c r="F197" s="295">
        <v>1894.85</v>
      </c>
      <c r="G197" s="295">
        <v>1934.7660000000001</v>
      </c>
      <c r="H197" s="294" t="s">
        <v>330</v>
      </c>
      <c r="I197" s="294" t="s">
        <v>331</v>
      </c>
      <c r="J197" s="294" t="s">
        <v>284</v>
      </c>
      <c r="K197" s="296" t="s">
        <v>318</v>
      </c>
    </row>
    <row r="198" spans="1:11">
      <c r="A198" s="297" t="s">
        <v>11</v>
      </c>
      <c r="B198" s="298" t="s">
        <v>314</v>
      </c>
      <c r="C198" s="298" t="s">
        <v>315</v>
      </c>
      <c r="D198" s="298" t="s">
        <v>85</v>
      </c>
      <c r="E198" s="298">
        <v>103</v>
      </c>
      <c r="F198" s="299">
        <v>1934.7660000000001</v>
      </c>
      <c r="G198" s="299">
        <v>1937.5050000000001</v>
      </c>
      <c r="H198" s="298" t="s">
        <v>332</v>
      </c>
      <c r="I198" s="298" t="s">
        <v>333</v>
      </c>
      <c r="J198" s="298" t="s">
        <v>284</v>
      </c>
      <c r="K198" s="300" t="s">
        <v>318</v>
      </c>
    </row>
    <row r="199" spans="1:11">
      <c r="A199" s="293" t="s">
        <v>11</v>
      </c>
      <c r="B199" s="294" t="s">
        <v>314</v>
      </c>
      <c r="C199" s="294" t="s">
        <v>315</v>
      </c>
      <c r="D199" s="294" t="s">
        <v>85</v>
      </c>
      <c r="E199" s="294">
        <v>103</v>
      </c>
      <c r="F199" s="295">
        <v>1934.7660000000001</v>
      </c>
      <c r="G199" s="295">
        <v>1937.5050000000001</v>
      </c>
      <c r="H199" s="294" t="s">
        <v>332</v>
      </c>
      <c r="I199" s="294" t="s">
        <v>334</v>
      </c>
      <c r="J199" s="294" t="s">
        <v>284</v>
      </c>
      <c r="K199" s="296" t="s">
        <v>318</v>
      </c>
    </row>
    <row r="200" spans="1:11">
      <c r="A200" s="297" t="s">
        <v>11</v>
      </c>
      <c r="B200" s="298" t="s">
        <v>314</v>
      </c>
      <c r="C200" s="298" t="s">
        <v>315</v>
      </c>
      <c r="D200" s="298" t="s">
        <v>85</v>
      </c>
      <c r="E200" s="298">
        <v>103</v>
      </c>
      <c r="F200" s="299">
        <v>1937.5050000000001</v>
      </c>
      <c r="G200" s="299">
        <v>1983.4059999999999</v>
      </c>
      <c r="H200" s="298" t="s">
        <v>335</v>
      </c>
      <c r="I200" s="298" t="s">
        <v>336</v>
      </c>
      <c r="J200" s="298" t="s">
        <v>284</v>
      </c>
      <c r="K200" s="300" t="s">
        <v>318</v>
      </c>
    </row>
    <row r="201" spans="1:11">
      <c r="A201" s="293" t="s">
        <v>11</v>
      </c>
      <c r="B201" s="294" t="s">
        <v>314</v>
      </c>
      <c r="C201" s="294" t="s">
        <v>315</v>
      </c>
      <c r="D201" s="294" t="s">
        <v>85</v>
      </c>
      <c r="E201" s="294">
        <v>103</v>
      </c>
      <c r="F201" s="295">
        <v>1983.4059999999999</v>
      </c>
      <c r="G201" s="295">
        <v>1986.088</v>
      </c>
      <c r="H201" s="294" t="s">
        <v>337</v>
      </c>
      <c r="I201" s="294" t="s">
        <v>338</v>
      </c>
      <c r="J201" s="294" t="s">
        <v>284</v>
      </c>
      <c r="K201" s="296" t="s">
        <v>318</v>
      </c>
    </row>
    <row r="202" spans="1:11">
      <c r="A202" s="297" t="s">
        <v>11</v>
      </c>
      <c r="B202" s="298" t="s">
        <v>314</v>
      </c>
      <c r="C202" s="298" t="s">
        <v>315</v>
      </c>
      <c r="D202" s="298" t="s">
        <v>85</v>
      </c>
      <c r="E202" s="298">
        <v>103</v>
      </c>
      <c r="F202" s="299">
        <v>1983.4059999999999</v>
      </c>
      <c r="G202" s="299">
        <v>1986.088</v>
      </c>
      <c r="H202" s="298" t="s">
        <v>337</v>
      </c>
      <c r="I202" s="298" t="s">
        <v>339</v>
      </c>
      <c r="J202" s="298" t="s">
        <v>284</v>
      </c>
      <c r="K202" s="300" t="s">
        <v>318</v>
      </c>
    </row>
    <row r="203" spans="1:11">
      <c r="A203" s="293" t="s">
        <v>11</v>
      </c>
      <c r="B203" s="294" t="s">
        <v>314</v>
      </c>
      <c r="C203" s="294" t="s">
        <v>315</v>
      </c>
      <c r="D203" s="294" t="s">
        <v>85</v>
      </c>
      <c r="E203" s="294">
        <v>103</v>
      </c>
      <c r="F203" s="295">
        <v>1986.088</v>
      </c>
      <c r="G203" s="295">
        <v>2018</v>
      </c>
      <c r="H203" s="294" t="s">
        <v>340</v>
      </c>
      <c r="I203" s="294" t="s">
        <v>341</v>
      </c>
      <c r="J203" s="294" t="s">
        <v>284</v>
      </c>
      <c r="K203" s="296" t="s">
        <v>318</v>
      </c>
    </row>
    <row r="204" spans="1:11">
      <c r="A204" s="297" t="s">
        <v>11</v>
      </c>
      <c r="B204" s="298" t="s">
        <v>314</v>
      </c>
      <c r="C204" s="298" t="s">
        <v>315</v>
      </c>
      <c r="D204" s="298" t="s">
        <v>85</v>
      </c>
      <c r="E204" s="298">
        <v>103</v>
      </c>
      <c r="F204" s="299">
        <v>2018</v>
      </c>
      <c r="G204" s="299">
        <v>2027.47</v>
      </c>
      <c r="H204" s="298" t="s">
        <v>342</v>
      </c>
      <c r="I204" s="298" t="s">
        <v>343</v>
      </c>
      <c r="J204" s="298" t="s">
        <v>284</v>
      </c>
      <c r="K204" s="300" t="s">
        <v>318</v>
      </c>
    </row>
    <row r="205" spans="1:11">
      <c r="A205" s="293" t="s">
        <v>11</v>
      </c>
      <c r="B205" s="294" t="s">
        <v>314</v>
      </c>
      <c r="C205" s="294" t="s">
        <v>315</v>
      </c>
      <c r="D205" s="294" t="s">
        <v>85</v>
      </c>
      <c r="E205" s="294">
        <v>103</v>
      </c>
      <c r="F205" s="295">
        <v>2027.47</v>
      </c>
      <c r="G205" s="295">
        <v>2030.586</v>
      </c>
      <c r="H205" s="294" t="s">
        <v>344</v>
      </c>
      <c r="I205" s="294" t="s">
        <v>345</v>
      </c>
      <c r="J205" s="294" t="s">
        <v>284</v>
      </c>
      <c r="K205" s="296" t="s">
        <v>318</v>
      </c>
    </row>
    <row r="206" spans="1:11">
      <c r="A206" s="297" t="s">
        <v>11</v>
      </c>
      <c r="B206" s="298" t="s">
        <v>314</v>
      </c>
      <c r="C206" s="298" t="s">
        <v>315</v>
      </c>
      <c r="D206" s="298" t="s">
        <v>85</v>
      </c>
      <c r="E206" s="298">
        <v>103</v>
      </c>
      <c r="F206" s="299">
        <v>2027.47</v>
      </c>
      <c r="G206" s="299">
        <v>2030.586</v>
      </c>
      <c r="H206" s="298" t="s">
        <v>344</v>
      </c>
      <c r="I206" s="298" t="s">
        <v>346</v>
      </c>
      <c r="J206" s="298" t="s">
        <v>284</v>
      </c>
      <c r="K206" s="300" t="s">
        <v>318</v>
      </c>
    </row>
    <row r="207" spans="1:11">
      <c r="A207" s="293" t="s">
        <v>11</v>
      </c>
      <c r="B207" s="294" t="s">
        <v>314</v>
      </c>
      <c r="C207" s="294" t="s">
        <v>315</v>
      </c>
      <c r="D207" s="294" t="s">
        <v>85</v>
      </c>
      <c r="E207" s="294">
        <v>103</v>
      </c>
      <c r="F207" s="295">
        <v>2030.586</v>
      </c>
      <c r="G207" s="295">
        <v>2033.424</v>
      </c>
      <c r="H207" s="294" t="s">
        <v>347</v>
      </c>
      <c r="I207" s="294" t="s">
        <v>348</v>
      </c>
      <c r="J207" s="294" t="s">
        <v>284</v>
      </c>
      <c r="K207" s="296" t="s">
        <v>318</v>
      </c>
    </row>
    <row r="208" spans="1:11">
      <c r="A208" s="297" t="s">
        <v>11</v>
      </c>
      <c r="B208" s="298" t="s">
        <v>314</v>
      </c>
      <c r="C208" s="298" t="s">
        <v>315</v>
      </c>
      <c r="D208" s="298" t="s">
        <v>85</v>
      </c>
      <c r="E208" s="298">
        <v>103</v>
      </c>
      <c r="F208" s="299">
        <v>2030.586</v>
      </c>
      <c r="G208" s="299">
        <v>2033.424</v>
      </c>
      <c r="H208" s="298" t="s">
        <v>347</v>
      </c>
      <c r="I208" s="298" t="s">
        <v>349</v>
      </c>
      <c r="J208" s="298" t="s">
        <v>284</v>
      </c>
      <c r="K208" s="300" t="s">
        <v>318</v>
      </c>
    </row>
    <row r="209" spans="1:11">
      <c r="A209" s="293" t="s">
        <v>11</v>
      </c>
      <c r="B209" s="294" t="s">
        <v>314</v>
      </c>
      <c r="C209" s="294" t="s">
        <v>315</v>
      </c>
      <c r="D209" s="294" t="s">
        <v>85</v>
      </c>
      <c r="E209" s="294">
        <v>103</v>
      </c>
      <c r="F209" s="295">
        <v>2033.424</v>
      </c>
      <c r="G209" s="295">
        <v>2038</v>
      </c>
      <c r="H209" s="294" t="s">
        <v>274</v>
      </c>
      <c r="I209" s="294" t="s">
        <v>350</v>
      </c>
      <c r="J209" s="294" t="s">
        <v>284</v>
      </c>
      <c r="K209" s="296" t="s">
        <v>318</v>
      </c>
    </row>
    <row r="210" spans="1:11">
      <c r="A210" s="297" t="s">
        <v>11</v>
      </c>
      <c r="B210" s="298" t="s">
        <v>314</v>
      </c>
      <c r="C210" s="298" t="s">
        <v>315</v>
      </c>
      <c r="D210" s="298" t="s">
        <v>85</v>
      </c>
      <c r="E210" s="298">
        <v>103</v>
      </c>
      <c r="F210" s="299">
        <v>2038</v>
      </c>
      <c r="G210" s="299">
        <v>2056</v>
      </c>
      <c r="H210" s="298" t="s">
        <v>280</v>
      </c>
      <c r="I210" s="298" t="s">
        <v>351</v>
      </c>
      <c r="J210" s="298" t="s">
        <v>284</v>
      </c>
      <c r="K210" s="300" t="s">
        <v>318</v>
      </c>
    </row>
    <row r="211" spans="1:11">
      <c r="A211" s="293" t="s">
        <v>11</v>
      </c>
      <c r="B211" s="294" t="s">
        <v>314</v>
      </c>
      <c r="C211" s="294" t="s">
        <v>315</v>
      </c>
      <c r="D211" s="294" t="s">
        <v>85</v>
      </c>
      <c r="E211" s="294">
        <v>103</v>
      </c>
      <c r="F211" s="295">
        <v>2056</v>
      </c>
      <c r="G211" s="295">
        <v>2075.86</v>
      </c>
      <c r="H211" s="294" t="s">
        <v>352</v>
      </c>
      <c r="I211" s="294" t="s">
        <v>353</v>
      </c>
      <c r="J211" s="294" t="s">
        <v>284</v>
      </c>
      <c r="K211" s="296" t="s">
        <v>318</v>
      </c>
    </row>
    <row r="212" spans="1:11">
      <c r="A212" s="297" t="s">
        <v>11</v>
      </c>
      <c r="B212" s="298" t="s">
        <v>314</v>
      </c>
      <c r="C212" s="298" t="s">
        <v>315</v>
      </c>
      <c r="D212" s="298" t="s">
        <v>85</v>
      </c>
      <c r="E212" s="298">
        <v>103</v>
      </c>
      <c r="F212" s="299">
        <v>2075.86</v>
      </c>
      <c r="G212" s="299">
        <v>2078.5169999999998</v>
      </c>
      <c r="H212" s="298" t="s">
        <v>354</v>
      </c>
      <c r="I212" s="298" t="s">
        <v>355</v>
      </c>
      <c r="J212" s="298" t="s">
        <v>284</v>
      </c>
      <c r="K212" s="300" t="s">
        <v>318</v>
      </c>
    </row>
    <row r="213" spans="1:11">
      <c r="A213" s="293" t="s">
        <v>11</v>
      </c>
      <c r="B213" s="294" t="s">
        <v>314</v>
      </c>
      <c r="C213" s="294" t="s">
        <v>315</v>
      </c>
      <c r="D213" s="294" t="s">
        <v>85</v>
      </c>
      <c r="E213" s="294">
        <v>103</v>
      </c>
      <c r="F213" s="295">
        <v>2075.86</v>
      </c>
      <c r="G213" s="295">
        <v>2078.5169999999998</v>
      </c>
      <c r="H213" s="294" t="s">
        <v>354</v>
      </c>
      <c r="I213" s="294" t="s">
        <v>356</v>
      </c>
      <c r="J213" s="294" t="s">
        <v>284</v>
      </c>
      <c r="K213" s="296" t="s">
        <v>318</v>
      </c>
    </row>
    <row r="214" spans="1:11">
      <c r="A214" s="297" t="s">
        <v>11</v>
      </c>
      <c r="B214" s="298" t="s">
        <v>314</v>
      </c>
      <c r="C214" s="298" t="s">
        <v>315</v>
      </c>
      <c r="D214" s="298" t="s">
        <v>85</v>
      </c>
      <c r="E214" s="298">
        <v>103</v>
      </c>
      <c r="F214" s="299">
        <v>2078.5169999999998</v>
      </c>
      <c r="G214" s="299">
        <v>2096</v>
      </c>
      <c r="H214" s="298" t="s">
        <v>280</v>
      </c>
      <c r="I214" s="298" t="s">
        <v>357</v>
      </c>
      <c r="J214" s="298" t="s">
        <v>284</v>
      </c>
      <c r="K214" s="300" t="s">
        <v>318</v>
      </c>
    </row>
    <row r="215" spans="1:11">
      <c r="A215" s="293" t="s">
        <v>11</v>
      </c>
      <c r="B215" s="294" t="s">
        <v>314</v>
      </c>
      <c r="C215" s="294" t="s">
        <v>315</v>
      </c>
      <c r="D215" s="294" t="s">
        <v>85</v>
      </c>
      <c r="E215" s="294">
        <v>103</v>
      </c>
      <c r="F215" s="295">
        <v>2096</v>
      </c>
      <c r="G215" s="295">
        <v>2115.7240000000002</v>
      </c>
      <c r="H215" s="294" t="s">
        <v>358</v>
      </c>
      <c r="I215" s="294" t="s">
        <v>359</v>
      </c>
      <c r="J215" s="294" t="s">
        <v>284</v>
      </c>
      <c r="K215" s="296" t="s">
        <v>318</v>
      </c>
    </row>
    <row r="216" spans="1:11">
      <c r="A216" s="297" t="s">
        <v>11</v>
      </c>
      <c r="B216" s="298" t="s">
        <v>314</v>
      </c>
      <c r="C216" s="298" t="s">
        <v>315</v>
      </c>
      <c r="D216" s="298" t="s">
        <v>85</v>
      </c>
      <c r="E216" s="298">
        <v>103</v>
      </c>
      <c r="F216" s="299">
        <v>2115.7240000000002</v>
      </c>
      <c r="G216" s="299">
        <v>2118.4</v>
      </c>
      <c r="H216" s="298" t="s">
        <v>360</v>
      </c>
      <c r="I216" s="298" t="s">
        <v>361</v>
      </c>
      <c r="J216" s="298" t="s">
        <v>284</v>
      </c>
      <c r="K216" s="300" t="s">
        <v>318</v>
      </c>
    </row>
    <row r="217" spans="1:11">
      <c r="A217" s="293" t="s">
        <v>11</v>
      </c>
      <c r="B217" s="294" t="s">
        <v>314</v>
      </c>
      <c r="C217" s="294" t="s">
        <v>315</v>
      </c>
      <c r="D217" s="294" t="s">
        <v>85</v>
      </c>
      <c r="E217" s="294">
        <v>103</v>
      </c>
      <c r="F217" s="295">
        <v>2115.7240000000002</v>
      </c>
      <c r="G217" s="295">
        <v>2118.4</v>
      </c>
      <c r="H217" s="294" t="s">
        <v>360</v>
      </c>
      <c r="I217" s="294" t="s">
        <v>362</v>
      </c>
      <c r="J217" s="294" t="s">
        <v>284</v>
      </c>
      <c r="K217" s="296" t="s">
        <v>318</v>
      </c>
    </row>
    <row r="218" spans="1:11">
      <c r="A218" s="297" t="s">
        <v>11</v>
      </c>
      <c r="B218" s="298" t="s">
        <v>314</v>
      </c>
      <c r="C218" s="298" t="s">
        <v>315</v>
      </c>
      <c r="D218" s="298" t="s">
        <v>85</v>
      </c>
      <c r="E218" s="298">
        <v>103</v>
      </c>
      <c r="F218" s="299">
        <v>2118.4</v>
      </c>
      <c r="G218" s="299">
        <v>2122.431</v>
      </c>
      <c r="H218" s="298" t="s">
        <v>340</v>
      </c>
      <c r="I218" s="298" t="s">
        <v>363</v>
      </c>
      <c r="J218" s="298" t="s">
        <v>284</v>
      </c>
      <c r="K218" s="300" t="s">
        <v>318</v>
      </c>
    </row>
    <row r="219" spans="1:11">
      <c r="A219" s="293" t="s">
        <v>11</v>
      </c>
      <c r="B219" s="294" t="s">
        <v>314</v>
      </c>
      <c r="C219" s="294" t="s">
        <v>315</v>
      </c>
      <c r="D219" s="294" t="s">
        <v>85</v>
      </c>
      <c r="E219" s="294">
        <v>103</v>
      </c>
      <c r="F219" s="295">
        <v>2122.431</v>
      </c>
      <c r="G219" s="295">
        <v>2128</v>
      </c>
      <c r="H219" s="294" t="s">
        <v>342</v>
      </c>
      <c r="I219" s="294" t="s">
        <v>364</v>
      </c>
      <c r="J219" s="294" t="s">
        <v>284</v>
      </c>
      <c r="K219" s="296" t="s">
        <v>318</v>
      </c>
    </row>
    <row r="220" spans="1:11">
      <c r="A220" s="297" t="s">
        <v>11</v>
      </c>
      <c r="B220" s="298" t="s">
        <v>314</v>
      </c>
      <c r="C220" s="298" t="s">
        <v>315</v>
      </c>
      <c r="D220" s="298" t="s">
        <v>85</v>
      </c>
      <c r="E220" s="298">
        <v>103</v>
      </c>
      <c r="F220" s="299">
        <v>2128</v>
      </c>
      <c r="G220" s="299">
        <v>2151.7240000000002</v>
      </c>
      <c r="H220" s="298" t="s">
        <v>365</v>
      </c>
      <c r="I220" s="298" t="s">
        <v>366</v>
      </c>
      <c r="J220" s="298" t="s">
        <v>284</v>
      </c>
      <c r="K220" s="300" t="s">
        <v>318</v>
      </c>
    </row>
    <row r="221" spans="1:11">
      <c r="A221" s="293" t="s">
        <v>11</v>
      </c>
      <c r="B221" s="294" t="s">
        <v>314</v>
      </c>
      <c r="C221" s="294" t="s">
        <v>315</v>
      </c>
      <c r="D221" s="294" t="s">
        <v>85</v>
      </c>
      <c r="E221" s="294">
        <v>103</v>
      </c>
      <c r="F221" s="295">
        <v>2151.7240000000002</v>
      </c>
      <c r="G221" s="295">
        <v>2154.395</v>
      </c>
      <c r="H221" s="294" t="s">
        <v>367</v>
      </c>
      <c r="I221" s="294" t="s">
        <v>368</v>
      </c>
      <c r="J221" s="294" t="s">
        <v>284</v>
      </c>
      <c r="K221" s="296" t="s">
        <v>318</v>
      </c>
    </row>
    <row r="222" spans="1:11">
      <c r="A222" s="297" t="s">
        <v>11</v>
      </c>
      <c r="B222" s="298" t="s">
        <v>314</v>
      </c>
      <c r="C222" s="298" t="s">
        <v>315</v>
      </c>
      <c r="D222" s="298" t="s">
        <v>85</v>
      </c>
      <c r="E222" s="298">
        <v>103</v>
      </c>
      <c r="F222" s="299">
        <v>2151.7240000000002</v>
      </c>
      <c r="G222" s="299">
        <v>2154.395</v>
      </c>
      <c r="H222" s="298" t="s">
        <v>367</v>
      </c>
      <c r="I222" s="298" t="s">
        <v>369</v>
      </c>
      <c r="J222" s="298" t="s">
        <v>284</v>
      </c>
      <c r="K222" s="300" t="s">
        <v>318</v>
      </c>
    </row>
    <row r="223" spans="1:11">
      <c r="A223" s="293" t="s">
        <v>11</v>
      </c>
      <c r="B223" s="294" t="s">
        <v>314</v>
      </c>
      <c r="C223" s="294" t="s">
        <v>315</v>
      </c>
      <c r="D223" s="294" t="s">
        <v>85</v>
      </c>
      <c r="E223" s="294">
        <v>103</v>
      </c>
      <c r="F223" s="295">
        <v>2154.395</v>
      </c>
      <c r="G223" s="295">
        <v>2175</v>
      </c>
      <c r="H223" s="294" t="s">
        <v>370</v>
      </c>
      <c r="I223" s="294" t="s">
        <v>371</v>
      </c>
      <c r="J223" s="294" t="s">
        <v>284</v>
      </c>
      <c r="K223" s="296" t="s">
        <v>318</v>
      </c>
    </row>
    <row r="224" spans="1:11">
      <c r="A224" s="297" t="s">
        <v>11</v>
      </c>
      <c r="B224" s="298" t="s">
        <v>314</v>
      </c>
      <c r="C224" s="298" t="s">
        <v>315</v>
      </c>
      <c r="D224" s="298" t="s">
        <v>85</v>
      </c>
      <c r="E224" s="298">
        <v>103</v>
      </c>
      <c r="F224" s="299">
        <v>2175</v>
      </c>
      <c r="G224" s="299">
        <v>2196.5650000000001</v>
      </c>
      <c r="H224" s="298" t="s">
        <v>372</v>
      </c>
      <c r="I224" s="298" t="s">
        <v>373</v>
      </c>
      <c r="J224" s="298" t="s">
        <v>284</v>
      </c>
      <c r="K224" s="300" t="s">
        <v>318</v>
      </c>
    </row>
    <row r="225" spans="1:11">
      <c r="A225" s="293" t="s">
        <v>11</v>
      </c>
      <c r="B225" s="294" t="s">
        <v>314</v>
      </c>
      <c r="C225" s="294" t="s">
        <v>315</v>
      </c>
      <c r="D225" s="294" t="s">
        <v>85</v>
      </c>
      <c r="E225" s="294">
        <v>103</v>
      </c>
      <c r="F225" s="295">
        <v>2196.5650000000001</v>
      </c>
      <c r="G225" s="295">
        <v>2199.4789999999998</v>
      </c>
      <c r="H225" s="294" t="s">
        <v>374</v>
      </c>
      <c r="I225" s="294" t="s">
        <v>375</v>
      </c>
      <c r="J225" s="294" t="s">
        <v>284</v>
      </c>
      <c r="K225" s="296" t="s">
        <v>318</v>
      </c>
    </row>
    <row r="226" spans="1:11">
      <c r="A226" s="297" t="s">
        <v>11</v>
      </c>
      <c r="B226" s="298" t="s">
        <v>314</v>
      </c>
      <c r="C226" s="298" t="s">
        <v>315</v>
      </c>
      <c r="D226" s="298" t="s">
        <v>85</v>
      </c>
      <c r="E226" s="298">
        <v>103</v>
      </c>
      <c r="F226" s="299">
        <v>2196.5650000000001</v>
      </c>
      <c r="G226" s="299">
        <v>2199.4789999999998</v>
      </c>
      <c r="H226" s="298" t="s">
        <v>374</v>
      </c>
      <c r="I226" s="298" t="s">
        <v>376</v>
      </c>
      <c r="J226" s="298" t="s">
        <v>284</v>
      </c>
      <c r="K226" s="300" t="s">
        <v>318</v>
      </c>
    </row>
    <row r="227" spans="1:11">
      <c r="A227" s="293" t="s">
        <v>11</v>
      </c>
      <c r="B227" s="294" t="s">
        <v>314</v>
      </c>
      <c r="C227" s="294" t="s">
        <v>315</v>
      </c>
      <c r="D227" s="294" t="s">
        <v>85</v>
      </c>
      <c r="E227" s="294">
        <v>103</v>
      </c>
      <c r="F227" s="295">
        <v>2199.4789999999998</v>
      </c>
      <c r="G227" s="295">
        <v>2203.627</v>
      </c>
      <c r="H227" s="294" t="s">
        <v>377</v>
      </c>
      <c r="I227" s="294" t="s">
        <v>378</v>
      </c>
      <c r="J227" s="294" t="s">
        <v>284</v>
      </c>
      <c r="K227" s="296" t="s">
        <v>318</v>
      </c>
    </row>
    <row r="228" spans="1:11">
      <c r="A228" s="297" t="s">
        <v>11</v>
      </c>
      <c r="B228" s="298" t="s">
        <v>379</v>
      </c>
      <c r="C228" s="298" t="s">
        <v>380</v>
      </c>
      <c r="D228" s="298" t="s">
        <v>85</v>
      </c>
      <c r="E228" s="298">
        <v>72</v>
      </c>
      <c r="F228" s="299">
        <v>255.5</v>
      </c>
      <c r="G228" s="299">
        <v>261.05399999999997</v>
      </c>
      <c r="H228" s="298" t="s">
        <v>381</v>
      </c>
      <c r="I228" s="298" t="s">
        <v>382</v>
      </c>
      <c r="J228" s="298" t="s">
        <v>383</v>
      </c>
      <c r="K228" s="300" t="s">
        <v>384</v>
      </c>
    </row>
    <row r="229" spans="1:11">
      <c r="A229" s="293" t="s">
        <v>11</v>
      </c>
      <c r="B229" s="294" t="s">
        <v>379</v>
      </c>
      <c r="C229" s="294" t="s">
        <v>380</v>
      </c>
      <c r="D229" s="294" t="s">
        <v>85</v>
      </c>
      <c r="E229" s="294">
        <v>72</v>
      </c>
      <c r="F229" s="295">
        <v>261.05399999999997</v>
      </c>
      <c r="G229" s="295">
        <v>264.98099999999999</v>
      </c>
      <c r="H229" s="294" t="s">
        <v>381</v>
      </c>
      <c r="I229" s="294" t="s">
        <v>385</v>
      </c>
      <c r="J229" s="294" t="s">
        <v>383</v>
      </c>
      <c r="K229" s="296" t="s">
        <v>384</v>
      </c>
    </row>
    <row r="230" spans="1:11">
      <c r="A230" s="297" t="s">
        <v>11</v>
      </c>
      <c r="B230" s="298" t="s">
        <v>379</v>
      </c>
      <c r="C230" s="298" t="s">
        <v>380</v>
      </c>
      <c r="D230" s="298" t="s">
        <v>85</v>
      </c>
      <c r="E230" s="298">
        <v>72</v>
      </c>
      <c r="F230" s="299">
        <v>264.98099999999999</v>
      </c>
      <c r="G230" s="299">
        <v>265.84500000000003</v>
      </c>
      <c r="H230" s="298" t="s">
        <v>386</v>
      </c>
      <c r="I230" s="298" t="s">
        <v>387</v>
      </c>
      <c r="J230" s="298" t="s">
        <v>383</v>
      </c>
      <c r="K230" s="300" t="s">
        <v>384</v>
      </c>
    </row>
    <row r="231" spans="1:11">
      <c r="A231" s="293" t="s">
        <v>11</v>
      </c>
      <c r="B231" s="294" t="s">
        <v>379</v>
      </c>
      <c r="C231" s="294" t="s">
        <v>380</v>
      </c>
      <c r="D231" s="294" t="s">
        <v>85</v>
      </c>
      <c r="E231" s="294">
        <v>72</v>
      </c>
      <c r="F231" s="295">
        <v>265.84500000000003</v>
      </c>
      <c r="G231" s="295">
        <v>285.25</v>
      </c>
      <c r="H231" s="294" t="s">
        <v>388</v>
      </c>
      <c r="I231" s="294" t="s">
        <v>389</v>
      </c>
      <c r="J231" s="294" t="s">
        <v>383</v>
      </c>
      <c r="K231" s="296" t="s">
        <v>384</v>
      </c>
    </row>
    <row r="232" spans="1:11">
      <c r="A232" s="297" t="s">
        <v>11</v>
      </c>
      <c r="B232" s="298" t="s">
        <v>379</v>
      </c>
      <c r="C232" s="298" t="s">
        <v>380</v>
      </c>
      <c r="D232" s="298" t="s">
        <v>85</v>
      </c>
      <c r="E232" s="298">
        <v>72</v>
      </c>
      <c r="F232" s="299">
        <v>285.25</v>
      </c>
      <c r="G232" s="299">
        <v>286.14800000000002</v>
      </c>
      <c r="H232" s="298" t="s">
        <v>390</v>
      </c>
      <c r="I232" s="298" t="s">
        <v>391</v>
      </c>
      <c r="J232" s="298" t="s">
        <v>383</v>
      </c>
      <c r="K232" s="300" t="s">
        <v>384</v>
      </c>
    </row>
    <row r="233" spans="1:11">
      <c r="A233" s="293" t="s">
        <v>11</v>
      </c>
      <c r="B233" s="294" t="s">
        <v>379</v>
      </c>
      <c r="C233" s="294" t="s">
        <v>380</v>
      </c>
      <c r="D233" s="294" t="s">
        <v>85</v>
      </c>
      <c r="E233" s="294">
        <v>72</v>
      </c>
      <c r="F233" s="295">
        <v>286</v>
      </c>
      <c r="G233" s="295">
        <v>286.14800000000002</v>
      </c>
      <c r="H233" s="294" t="s">
        <v>390</v>
      </c>
      <c r="I233" s="294" t="s">
        <v>392</v>
      </c>
      <c r="J233" s="294" t="s">
        <v>383</v>
      </c>
      <c r="K233" s="296" t="s">
        <v>384</v>
      </c>
    </row>
    <row r="234" spans="1:11">
      <c r="A234" s="297" t="s">
        <v>11</v>
      </c>
      <c r="B234" s="298" t="s">
        <v>379</v>
      </c>
      <c r="C234" s="298" t="s">
        <v>380</v>
      </c>
      <c r="D234" s="298" t="s">
        <v>85</v>
      </c>
      <c r="E234" s="298">
        <v>72</v>
      </c>
      <c r="F234" s="299">
        <v>286.14800000000002</v>
      </c>
      <c r="G234" s="299">
        <v>296.589</v>
      </c>
      <c r="H234" s="298" t="s">
        <v>393</v>
      </c>
      <c r="I234" s="298" t="s">
        <v>394</v>
      </c>
      <c r="J234" s="298" t="s">
        <v>383</v>
      </c>
      <c r="K234" s="300" t="s">
        <v>384</v>
      </c>
    </row>
    <row r="235" spans="1:11">
      <c r="A235" s="293" t="s">
        <v>11</v>
      </c>
      <c r="B235" s="294" t="s">
        <v>379</v>
      </c>
      <c r="C235" s="294" t="s">
        <v>380</v>
      </c>
      <c r="D235" s="294" t="s">
        <v>85</v>
      </c>
      <c r="E235" s="294">
        <v>72</v>
      </c>
      <c r="F235" s="295">
        <v>296.589</v>
      </c>
      <c r="G235" s="295">
        <v>297.62</v>
      </c>
      <c r="H235" s="294" t="s">
        <v>395</v>
      </c>
      <c r="I235" s="294" t="s">
        <v>396</v>
      </c>
      <c r="J235" s="294" t="s">
        <v>383</v>
      </c>
      <c r="K235" s="296" t="s">
        <v>384</v>
      </c>
    </row>
    <row r="236" spans="1:11">
      <c r="A236" s="297" t="s">
        <v>11</v>
      </c>
      <c r="B236" s="298" t="s">
        <v>379</v>
      </c>
      <c r="C236" s="298" t="s">
        <v>380</v>
      </c>
      <c r="D236" s="298" t="s">
        <v>85</v>
      </c>
      <c r="E236" s="298">
        <v>72</v>
      </c>
      <c r="F236" s="299">
        <v>297.62</v>
      </c>
      <c r="G236" s="299">
        <v>320.57</v>
      </c>
      <c r="H236" s="298" t="s">
        <v>397</v>
      </c>
      <c r="I236" s="298" t="s">
        <v>398</v>
      </c>
      <c r="J236" s="298" t="s">
        <v>383</v>
      </c>
      <c r="K236" s="300" t="s">
        <v>384</v>
      </c>
    </row>
    <row r="237" spans="1:11">
      <c r="A237" s="293" t="s">
        <v>11</v>
      </c>
      <c r="B237" s="294" t="s">
        <v>379</v>
      </c>
      <c r="C237" s="294" t="s">
        <v>380</v>
      </c>
      <c r="D237" s="294" t="s">
        <v>85</v>
      </c>
      <c r="E237" s="294">
        <v>72</v>
      </c>
      <c r="F237" s="295">
        <v>320.57</v>
      </c>
      <c r="G237" s="295">
        <v>320.714</v>
      </c>
      <c r="H237" s="294" t="s">
        <v>399</v>
      </c>
      <c r="I237" s="294" t="s">
        <v>400</v>
      </c>
      <c r="J237" s="294" t="s">
        <v>383</v>
      </c>
      <c r="K237" s="296" t="s">
        <v>384</v>
      </c>
    </row>
    <row r="238" spans="1:11">
      <c r="A238" s="297" t="s">
        <v>11</v>
      </c>
      <c r="B238" s="298" t="s">
        <v>379</v>
      </c>
      <c r="C238" s="298" t="s">
        <v>380</v>
      </c>
      <c r="D238" s="298" t="s">
        <v>85</v>
      </c>
      <c r="E238" s="298">
        <v>72</v>
      </c>
      <c r="F238" s="299">
        <v>320.714</v>
      </c>
      <c r="G238" s="299">
        <v>321.32799999999997</v>
      </c>
      <c r="H238" s="298" t="s">
        <v>401</v>
      </c>
      <c r="I238" s="298" t="s">
        <v>402</v>
      </c>
      <c r="J238" s="298" t="s">
        <v>383</v>
      </c>
      <c r="K238" s="300" t="s">
        <v>384</v>
      </c>
    </row>
    <row r="239" spans="1:11">
      <c r="A239" s="293" t="s">
        <v>11</v>
      </c>
      <c r="B239" s="294" t="s">
        <v>379</v>
      </c>
      <c r="C239" s="294" t="s">
        <v>380</v>
      </c>
      <c r="D239" s="294" t="s">
        <v>85</v>
      </c>
      <c r="E239" s="294">
        <v>72</v>
      </c>
      <c r="F239" s="295">
        <v>321.32799999999997</v>
      </c>
      <c r="G239" s="295">
        <v>337.24</v>
      </c>
      <c r="H239" s="294" t="s">
        <v>403</v>
      </c>
      <c r="I239" s="294" t="s">
        <v>404</v>
      </c>
      <c r="J239" s="294" t="s">
        <v>383</v>
      </c>
      <c r="K239" s="296" t="s">
        <v>384</v>
      </c>
    </row>
    <row r="240" spans="1:11">
      <c r="A240" s="297" t="s">
        <v>11</v>
      </c>
      <c r="B240" s="298" t="s">
        <v>379</v>
      </c>
      <c r="C240" s="298" t="s">
        <v>380</v>
      </c>
      <c r="D240" s="298" t="s">
        <v>85</v>
      </c>
      <c r="E240" s="298">
        <v>72</v>
      </c>
      <c r="F240" s="299">
        <v>321.32799999999997</v>
      </c>
      <c r="G240" s="299">
        <v>337.24</v>
      </c>
      <c r="H240" s="298" t="s">
        <v>403</v>
      </c>
      <c r="I240" s="298" t="s">
        <v>405</v>
      </c>
      <c r="J240" s="298" t="s">
        <v>383</v>
      </c>
      <c r="K240" s="300" t="s">
        <v>384</v>
      </c>
    </row>
    <row r="241" spans="1:11">
      <c r="A241" s="293" t="s">
        <v>11</v>
      </c>
      <c r="B241" s="294" t="s">
        <v>379</v>
      </c>
      <c r="C241" s="294" t="s">
        <v>380</v>
      </c>
      <c r="D241" s="294" t="s">
        <v>85</v>
      </c>
      <c r="E241" s="294">
        <v>72</v>
      </c>
      <c r="F241" s="295">
        <v>337.24</v>
      </c>
      <c r="G241" s="295">
        <v>356.803</v>
      </c>
      <c r="H241" s="294" t="s">
        <v>406</v>
      </c>
      <c r="I241" s="294" t="s">
        <v>407</v>
      </c>
      <c r="J241" s="294" t="s">
        <v>383</v>
      </c>
      <c r="K241" s="296" t="s">
        <v>384</v>
      </c>
    </row>
    <row r="242" spans="1:11">
      <c r="A242" s="297" t="s">
        <v>11</v>
      </c>
      <c r="B242" s="298" t="s">
        <v>379</v>
      </c>
      <c r="C242" s="298" t="s">
        <v>380</v>
      </c>
      <c r="D242" s="298" t="s">
        <v>85</v>
      </c>
      <c r="E242" s="298">
        <v>72</v>
      </c>
      <c r="F242" s="299">
        <v>356.803</v>
      </c>
      <c r="G242" s="299">
        <v>357.702</v>
      </c>
      <c r="H242" s="298" t="s">
        <v>408</v>
      </c>
      <c r="I242" s="298" t="s">
        <v>409</v>
      </c>
      <c r="J242" s="298" t="s">
        <v>383</v>
      </c>
      <c r="K242" s="300" t="s">
        <v>384</v>
      </c>
    </row>
    <row r="243" spans="1:11">
      <c r="A243" s="293" t="s">
        <v>11</v>
      </c>
      <c r="B243" s="294" t="s">
        <v>379</v>
      </c>
      <c r="C243" s="294" t="s">
        <v>380</v>
      </c>
      <c r="D243" s="294" t="s">
        <v>85</v>
      </c>
      <c r="E243" s="294">
        <v>72</v>
      </c>
      <c r="F243" s="295">
        <v>356.803</v>
      </c>
      <c r="G243" s="295">
        <v>357.702</v>
      </c>
      <c r="H243" s="294" t="s">
        <v>408</v>
      </c>
      <c r="I243" s="294" t="s">
        <v>410</v>
      </c>
      <c r="J243" s="294" t="s">
        <v>383</v>
      </c>
      <c r="K243" s="296" t="s">
        <v>384</v>
      </c>
    </row>
    <row r="244" spans="1:11">
      <c r="A244" s="297" t="s">
        <v>11</v>
      </c>
      <c r="B244" s="298" t="s">
        <v>379</v>
      </c>
      <c r="C244" s="298" t="s">
        <v>380</v>
      </c>
      <c r="D244" s="298" t="s">
        <v>85</v>
      </c>
      <c r="E244" s="298">
        <v>72</v>
      </c>
      <c r="F244" s="299">
        <v>357.702</v>
      </c>
      <c r="G244" s="299">
        <v>396.82</v>
      </c>
      <c r="H244" s="298" t="s">
        <v>411</v>
      </c>
      <c r="I244" s="298" t="s">
        <v>412</v>
      </c>
      <c r="J244" s="298" t="s">
        <v>383</v>
      </c>
      <c r="K244" s="300" t="s">
        <v>384</v>
      </c>
    </row>
    <row r="245" spans="1:11">
      <c r="A245" s="293" t="s">
        <v>11</v>
      </c>
      <c r="B245" s="294" t="s">
        <v>379</v>
      </c>
      <c r="C245" s="294" t="s">
        <v>380</v>
      </c>
      <c r="D245" s="294" t="s">
        <v>85</v>
      </c>
      <c r="E245" s="294">
        <v>72</v>
      </c>
      <c r="F245" s="295">
        <v>396.82</v>
      </c>
      <c r="G245" s="295">
        <v>398.33</v>
      </c>
      <c r="H245" s="294" t="s">
        <v>413</v>
      </c>
      <c r="I245" s="294" t="s">
        <v>414</v>
      </c>
      <c r="J245" s="294" t="s">
        <v>383</v>
      </c>
      <c r="K245" s="296" t="s">
        <v>384</v>
      </c>
    </row>
    <row r="246" spans="1:11">
      <c r="A246" s="297" t="s">
        <v>11</v>
      </c>
      <c r="B246" s="298" t="s">
        <v>379</v>
      </c>
      <c r="C246" s="298" t="s">
        <v>380</v>
      </c>
      <c r="D246" s="298" t="s">
        <v>85</v>
      </c>
      <c r="E246" s="298">
        <v>72</v>
      </c>
      <c r="F246" s="299">
        <v>396.82</v>
      </c>
      <c r="G246" s="299">
        <v>398.33</v>
      </c>
      <c r="H246" s="298" t="s">
        <v>413</v>
      </c>
      <c r="I246" s="298" t="s">
        <v>415</v>
      </c>
      <c r="J246" s="298" t="s">
        <v>383</v>
      </c>
      <c r="K246" s="300" t="s">
        <v>384</v>
      </c>
    </row>
    <row r="247" spans="1:11">
      <c r="A247" s="293" t="s">
        <v>11</v>
      </c>
      <c r="B247" s="294" t="s">
        <v>379</v>
      </c>
      <c r="C247" s="294" t="s">
        <v>380</v>
      </c>
      <c r="D247" s="294" t="s">
        <v>85</v>
      </c>
      <c r="E247" s="294">
        <v>72</v>
      </c>
      <c r="F247" s="295">
        <v>398.33</v>
      </c>
      <c r="G247" s="295">
        <v>427.81299999999999</v>
      </c>
      <c r="H247" s="294" t="s">
        <v>416</v>
      </c>
      <c r="I247" s="294" t="s">
        <v>417</v>
      </c>
      <c r="J247" s="294" t="s">
        <v>383</v>
      </c>
      <c r="K247" s="296" t="s">
        <v>384</v>
      </c>
    </row>
    <row r="248" spans="1:11">
      <c r="A248" s="297" t="s">
        <v>11</v>
      </c>
      <c r="B248" s="298" t="s">
        <v>379</v>
      </c>
      <c r="C248" s="298" t="s">
        <v>380</v>
      </c>
      <c r="D248" s="298" t="s">
        <v>85</v>
      </c>
      <c r="E248" s="298">
        <v>72</v>
      </c>
      <c r="F248" s="299">
        <v>427.81299999999999</v>
      </c>
      <c r="G248" s="299">
        <v>428.399</v>
      </c>
      <c r="H248" s="298" t="s">
        <v>418</v>
      </c>
      <c r="I248" s="298" t="s">
        <v>419</v>
      </c>
      <c r="J248" s="298" t="s">
        <v>383</v>
      </c>
      <c r="K248" s="300" t="s">
        <v>384</v>
      </c>
    </row>
    <row r="249" spans="1:11">
      <c r="A249" s="293" t="s">
        <v>11</v>
      </c>
      <c r="B249" s="294" t="s">
        <v>379</v>
      </c>
      <c r="C249" s="294" t="s">
        <v>380</v>
      </c>
      <c r="D249" s="294" t="s">
        <v>85</v>
      </c>
      <c r="E249" s="294">
        <v>72</v>
      </c>
      <c r="F249" s="295">
        <v>427.81299999999999</v>
      </c>
      <c r="G249" s="295">
        <v>428.399</v>
      </c>
      <c r="H249" s="294" t="s">
        <v>418</v>
      </c>
      <c r="I249" s="294" t="s">
        <v>420</v>
      </c>
      <c r="J249" s="294" t="s">
        <v>383</v>
      </c>
      <c r="K249" s="296" t="s">
        <v>384</v>
      </c>
    </row>
    <row r="250" spans="1:11">
      <c r="A250" s="297" t="s">
        <v>11</v>
      </c>
      <c r="B250" s="298" t="s">
        <v>379</v>
      </c>
      <c r="C250" s="298" t="s">
        <v>380</v>
      </c>
      <c r="D250" s="298" t="s">
        <v>85</v>
      </c>
      <c r="E250" s="298">
        <v>72</v>
      </c>
      <c r="F250" s="299">
        <v>428.399</v>
      </c>
      <c r="G250" s="299">
        <v>465</v>
      </c>
      <c r="H250" s="298" t="s">
        <v>421</v>
      </c>
      <c r="I250" s="298" t="s">
        <v>422</v>
      </c>
      <c r="J250" s="298" t="s">
        <v>383</v>
      </c>
      <c r="K250" s="300" t="s">
        <v>384</v>
      </c>
    </row>
    <row r="251" spans="1:11">
      <c r="A251" s="293" t="s">
        <v>11</v>
      </c>
      <c r="B251" s="294" t="s">
        <v>379</v>
      </c>
      <c r="C251" s="294" t="s">
        <v>380</v>
      </c>
      <c r="D251" s="294" t="s">
        <v>85</v>
      </c>
      <c r="E251" s="294">
        <v>72</v>
      </c>
      <c r="F251" s="295">
        <v>465</v>
      </c>
      <c r="G251" s="295">
        <v>506.37700000000001</v>
      </c>
      <c r="H251" s="294" t="s">
        <v>421</v>
      </c>
      <c r="I251" s="294" t="s">
        <v>423</v>
      </c>
      <c r="J251" s="294" t="s">
        <v>383</v>
      </c>
      <c r="K251" s="296" t="s">
        <v>384</v>
      </c>
    </row>
    <row r="252" spans="1:11">
      <c r="A252" s="297" t="s">
        <v>11</v>
      </c>
      <c r="B252" s="298" t="s">
        <v>379</v>
      </c>
      <c r="C252" s="298" t="s">
        <v>380</v>
      </c>
      <c r="D252" s="298" t="s">
        <v>85</v>
      </c>
      <c r="E252" s="298">
        <v>72</v>
      </c>
      <c r="F252" s="299">
        <v>506.37700000000001</v>
      </c>
      <c r="G252" s="299">
        <v>506.81</v>
      </c>
      <c r="H252" s="298" t="s">
        <v>424</v>
      </c>
      <c r="I252" s="298" t="s">
        <v>425</v>
      </c>
      <c r="J252" s="298" t="s">
        <v>383</v>
      </c>
      <c r="K252" s="300" t="s">
        <v>384</v>
      </c>
    </row>
    <row r="253" spans="1:11">
      <c r="A253" s="293" t="s">
        <v>11</v>
      </c>
      <c r="B253" s="294" t="s">
        <v>379</v>
      </c>
      <c r="C253" s="294" t="s">
        <v>380</v>
      </c>
      <c r="D253" s="294" t="s">
        <v>85</v>
      </c>
      <c r="E253" s="294">
        <v>72</v>
      </c>
      <c r="F253" s="295">
        <v>506.37700000000001</v>
      </c>
      <c r="G253" s="295">
        <v>506.81</v>
      </c>
      <c r="H253" s="294" t="s">
        <v>424</v>
      </c>
      <c r="I253" s="294" t="s">
        <v>426</v>
      </c>
      <c r="J253" s="294" t="s">
        <v>383</v>
      </c>
      <c r="K253" s="296" t="s">
        <v>384</v>
      </c>
    </row>
    <row r="254" spans="1:11">
      <c r="A254" s="297" t="s">
        <v>11</v>
      </c>
      <c r="B254" s="298" t="s">
        <v>379</v>
      </c>
      <c r="C254" s="298" t="s">
        <v>380</v>
      </c>
      <c r="D254" s="298" t="s">
        <v>85</v>
      </c>
      <c r="E254" s="298">
        <v>78</v>
      </c>
      <c r="F254" s="299">
        <v>174.887</v>
      </c>
      <c r="G254" s="299">
        <v>182.45400000000001</v>
      </c>
      <c r="H254" s="298" t="s">
        <v>427</v>
      </c>
      <c r="I254" s="298" t="s">
        <v>428</v>
      </c>
      <c r="J254" s="298" t="s">
        <v>429</v>
      </c>
      <c r="K254" s="300" t="s">
        <v>384</v>
      </c>
    </row>
    <row r="255" spans="1:11">
      <c r="A255" s="293" t="s">
        <v>11</v>
      </c>
      <c r="B255" s="294" t="s">
        <v>379</v>
      </c>
      <c r="C255" s="294" t="s">
        <v>380</v>
      </c>
      <c r="D255" s="294" t="s">
        <v>85</v>
      </c>
      <c r="E255" s="294">
        <v>78</v>
      </c>
      <c r="F255" s="295">
        <v>182.45400000000001</v>
      </c>
      <c r="G255" s="295">
        <v>183.511</v>
      </c>
      <c r="H255" s="294" t="s">
        <v>430</v>
      </c>
      <c r="I255" s="294" t="s">
        <v>431</v>
      </c>
      <c r="J255" s="294" t="s">
        <v>429</v>
      </c>
      <c r="K255" s="296" t="s">
        <v>384</v>
      </c>
    </row>
    <row r="256" spans="1:11">
      <c r="A256" s="297" t="s">
        <v>11</v>
      </c>
      <c r="B256" s="298" t="s">
        <v>379</v>
      </c>
      <c r="C256" s="298" t="s">
        <v>380</v>
      </c>
      <c r="D256" s="298" t="s">
        <v>85</v>
      </c>
      <c r="E256" s="298">
        <v>78</v>
      </c>
      <c r="F256" s="299">
        <v>183.511</v>
      </c>
      <c r="G256" s="299">
        <v>189.465</v>
      </c>
      <c r="H256" s="298" t="s">
        <v>432</v>
      </c>
      <c r="I256" s="298" t="s">
        <v>433</v>
      </c>
      <c r="J256" s="298" t="s">
        <v>429</v>
      </c>
      <c r="K256" s="300" t="s">
        <v>384</v>
      </c>
    </row>
    <row r="257" spans="1:11">
      <c r="A257" s="293" t="s">
        <v>11</v>
      </c>
      <c r="B257" s="294" t="s">
        <v>379</v>
      </c>
      <c r="C257" s="294" t="s">
        <v>380</v>
      </c>
      <c r="D257" s="294" t="s">
        <v>85</v>
      </c>
      <c r="E257" s="294">
        <v>78</v>
      </c>
      <c r="F257" s="295">
        <v>189.465</v>
      </c>
      <c r="G257" s="295">
        <v>190.654</v>
      </c>
      <c r="H257" s="294" t="s">
        <v>434</v>
      </c>
      <c r="I257" s="294" t="s">
        <v>435</v>
      </c>
      <c r="J257" s="294" t="s">
        <v>429</v>
      </c>
      <c r="K257" s="296" t="s">
        <v>384</v>
      </c>
    </row>
    <row r="258" spans="1:11">
      <c r="A258" s="297" t="s">
        <v>11</v>
      </c>
      <c r="B258" s="298" t="s">
        <v>379</v>
      </c>
      <c r="C258" s="298" t="s">
        <v>380</v>
      </c>
      <c r="D258" s="298" t="s">
        <v>85</v>
      </c>
      <c r="E258" s="298">
        <v>78</v>
      </c>
      <c r="F258" s="299">
        <v>189.465</v>
      </c>
      <c r="G258" s="299">
        <v>190.654</v>
      </c>
      <c r="H258" s="298" t="s">
        <v>434</v>
      </c>
      <c r="I258" s="298" t="s">
        <v>436</v>
      </c>
      <c r="J258" s="298" t="s">
        <v>429</v>
      </c>
      <c r="K258" s="300" t="s">
        <v>384</v>
      </c>
    </row>
    <row r="259" spans="1:11">
      <c r="A259" s="293" t="s">
        <v>11</v>
      </c>
      <c r="B259" s="294" t="s">
        <v>379</v>
      </c>
      <c r="C259" s="294" t="s">
        <v>380</v>
      </c>
      <c r="D259" s="294" t="s">
        <v>85</v>
      </c>
      <c r="E259" s="294">
        <v>78</v>
      </c>
      <c r="F259" s="295">
        <v>190.654</v>
      </c>
      <c r="G259" s="295">
        <v>197.24799999999999</v>
      </c>
      <c r="H259" s="294" t="s">
        <v>437</v>
      </c>
      <c r="I259" s="294" t="s">
        <v>438</v>
      </c>
      <c r="J259" s="294" t="s">
        <v>429</v>
      </c>
      <c r="K259" s="296" t="s">
        <v>384</v>
      </c>
    </row>
    <row r="260" spans="1:11">
      <c r="A260" s="297" t="s">
        <v>11</v>
      </c>
      <c r="B260" s="298" t="s">
        <v>379</v>
      </c>
      <c r="C260" s="298" t="s">
        <v>380</v>
      </c>
      <c r="D260" s="298" t="s">
        <v>85</v>
      </c>
      <c r="E260" s="298">
        <v>78</v>
      </c>
      <c r="F260" s="299">
        <v>197.24799999999999</v>
      </c>
      <c r="G260" s="299">
        <v>198.511</v>
      </c>
      <c r="H260" s="298" t="s">
        <v>439</v>
      </c>
      <c r="I260" s="298" t="s">
        <v>440</v>
      </c>
      <c r="J260" s="298" t="s">
        <v>429</v>
      </c>
      <c r="K260" s="300" t="s">
        <v>384</v>
      </c>
    </row>
    <row r="261" spans="1:11">
      <c r="A261" s="293" t="s">
        <v>11</v>
      </c>
      <c r="B261" s="294" t="s">
        <v>379</v>
      </c>
      <c r="C261" s="294" t="s">
        <v>380</v>
      </c>
      <c r="D261" s="294" t="s">
        <v>85</v>
      </c>
      <c r="E261" s="294">
        <v>78</v>
      </c>
      <c r="F261" s="295">
        <v>198.511</v>
      </c>
      <c r="G261" s="295">
        <v>206.14099999999999</v>
      </c>
      <c r="H261" s="294" t="s">
        <v>441</v>
      </c>
      <c r="I261" s="294" t="s">
        <v>442</v>
      </c>
      <c r="J261" s="294" t="s">
        <v>429</v>
      </c>
      <c r="K261" s="296" t="s">
        <v>384</v>
      </c>
    </row>
    <row r="262" spans="1:11">
      <c r="A262" s="297" t="s">
        <v>11</v>
      </c>
      <c r="B262" s="298" t="s">
        <v>379</v>
      </c>
      <c r="C262" s="298" t="s">
        <v>380</v>
      </c>
      <c r="D262" s="298" t="s">
        <v>85</v>
      </c>
      <c r="E262" s="298">
        <v>78</v>
      </c>
      <c r="F262" s="299">
        <v>206.14099999999999</v>
      </c>
      <c r="G262" s="299">
        <v>207.946</v>
      </c>
      <c r="H262" s="298" t="s">
        <v>443</v>
      </c>
      <c r="I262" s="298" t="s">
        <v>444</v>
      </c>
      <c r="J262" s="298" t="s">
        <v>429</v>
      </c>
      <c r="K262" s="300" t="s">
        <v>384</v>
      </c>
    </row>
    <row r="263" spans="1:11">
      <c r="A263" s="293" t="s">
        <v>11</v>
      </c>
      <c r="B263" s="294" t="s">
        <v>379</v>
      </c>
      <c r="C263" s="294" t="s">
        <v>380</v>
      </c>
      <c r="D263" s="294" t="s">
        <v>85</v>
      </c>
      <c r="E263" s="294">
        <v>78</v>
      </c>
      <c r="F263" s="295">
        <v>206.14099999999999</v>
      </c>
      <c r="G263" s="295">
        <v>207.946</v>
      </c>
      <c r="H263" s="294" t="s">
        <v>443</v>
      </c>
      <c r="I263" s="294" t="s">
        <v>445</v>
      </c>
      <c r="J263" s="294" t="s">
        <v>429</v>
      </c>
      <c r="K263" s="296" t="s">
        <v>384</v>
      </c>
    </row>
    <row r="264" spans="1:11">
      <c r="A264" s="297" t="s">
        <v>11</v>
      </c>
      <c r="B264" s="298" t="s">
        <v>379</v>
      </c>
      <c r="C264" s="298" t="s">
        <v>380</v>
      </c>
      <c r="D264" s="298" t="s">
        <v>85</v>
      </c>
      <c r="E264" s="298">
        <v>78</v>
      </c>
      <c r="F264" s="299">
        <v>207.946</v>
      </c>
      <c r="G264" s="299">
        <v>211.024</v>
      </c>
      <c r="H264" s="298" t="s">
        <v>446</v>
      </c>
      <c r="I264" s="298" t="s">
        <v>447</v>
      </c>
      <c r="J264" s="298" t="s">
        <v>429</v>
      </c>
      <c r="K264" s="300" t="s">
        <v>384</v>
      </c>
    </row>
    <row r="265" spans="1:11">
      <c r="A265" s="293" t="s">
        <v>11</v>
      </c>
      <c r="B265" s="294" t="s">
        <v>379</v>
      </c>
      <c r="C265" s="294" t="s">
        <v>380</v>
      </c>
      <c r="D265" s="294" t="s">
        <v>85</v>
      </c>
      <c r="E265" s="294">
        <v>78</v>
      </c>
      <c r="F265" s="295">
        <v>211.024</v>
      </c>
      <c r="G265" s="295">
        <v>211.95400000000001</v>
      </c>
      <c r="H265" s="294" t="s">
        <v>448</v>
      </c>
      <c r="I265" s="294" t="s">
        <v>449</v>
      </c>
      <c r="J265" s="294" t="s">
        <v>429</v>
      </c>
      <c r="K265" s="296" t="s">
        <v>384</v>
      </c>
    </row>
    <row r="266" spans="1:11">
      <c r="A266" s="297" t="s">
        <v>11</v>
      </c>
      <c r="B266" s="298" t="s">
        <v>379</v>
      </c>
      <c r="C266" s="298" t="s">
        <v>380</v>
      </c>
      <c r="D266" s="298" t="s">
        <v>85</v>
      </c>
      <c r="E266" s="298">
        <v>78</v>
      </c>
      <c r="F266" s="299">
        <v>211.95400000000001</v>
      </c>
      <c r="G266" s="299">
        <v>219.41300000000001</v>
      </c>
      <c r="H266" s="298" t="s">
        <v>450</v>
      </c>
      <c r="I266" s="298" t="s">
        <v>451</v>
      </c>
      <c r="J266" s="298" t="s">
        <v>429</v>
      </c>
      <c r="K266" s="300" t="s">
        <v>384</v>
      </c>
    </row>
    <row r="267" spans="1:11">
      <c r="A267" s="293" t="s">
        <v>11</v>
      </c>
      <c r="B267" s="294" t="s">
        <v>379</v>
      </c>
      <c r="C267" s="294" t="s">
        <v>380</v>
      </c>
      <c r="D267" s="294" t="s">
        <v>85</v>
      </c>
      <c r="E267" s="294">
        <v>78</v>
      </c>
      <c r="F267" s="295">
        <v>219.41300000000001</v>
      </c>
      <c r="G267" s="295">
        <v>220.22900000000001</v>
      </c>
      <c r="H267" s="294" t="s">
        <v>452</v>
      </c>
      <c r="I267" s="294" t="s">
        <v>453</v>
      </c>
      <c r="J267" s="294" t="s">
        <v>429</v>
      </c>
      <c r="K267" s="296" t="s">
        <v>384</v>
      </c>
    </row>
    <row r="268" spans="1:11">
      <c r="A268" s="297" t="s">
        <v>11</v>
      </c>
      <c r="B268" s="298" t="s">
        <v>379</v>
      </c>
      <c r="C268" s="298" t="s">
        <v>380</v>
      </c>
      <c r="D268" s="298" t="s">
        <v>85</v>
      </c>
      <c r="E268" s="298">
        <v>78</v>
      </c>
      <c r="F268" s="299">
        <v>220.22900000000001</v>
      </c>
      <c r="G268" s="299">
        <v>227.41300000000001</v>
      </c>
      <c r="H268" s="298" t="s">
        <v>454</v>
      </c>
      <c r="I268" s="298" t="s">
        <v>455</v>
      </c>
      <c r="J268" s="298" t="s">
        <v>429</v>
      </c>
      <c r="K268" s="300" t="s">
        <v>384</v>
      </c>
    </row>
    <row r="269" spans="1:11">
      <c r="A269" s="293" t="s">
        <v>11</v>
      </c>
      <c r="B269" s="294" t="s">
        <v>379</v>
      </c>
      <c r="C269" s="294" t="s">
        <v>380</v>
      </c>
      <c r="D269" s="294" t="s">
        <v>85</v>
      </c>
      <c r="E269" s="294">
        <v>78</v>
      </c>
      <c r="F269" s="295">
        <v>227.41300000000001</v>
      </c>
      <c r="G269" s="295">
        <v>228.57</v>
      </c>
      <c r="H269" s="294" t="s">
        <v>456</v>
      </c>
      <c r="I269" s="294" t="s">
        <v>457</v>
      </c>
      <c r="J269" s="294" t="s">
        <v>429</v>
      </c>
      <c r="K269" s="296" t="s">
        <v>384</v>
      </c>
    </row>
    <row r="270" spans="1:11">
      <c r="A270" s="297" t="s">
        <v>11</v>
      </c>
      <c r="B270" s="298" t="s">
        <v>379</v>
      </c>
      <c r="C270" s="298" t="s">
        <v>380</v>
      </c>
      <c r="D270" s="298" t="s">
        <v>85</v>
      </c>
      <c r="E270" s="298">
        <v>78</v>
      </c>
      <c r="F270" s="299">
        <v>227.41300000000001</v>
      </c>
      <c r="G270" s="299">
        <v>228.57</v>
      </c>
      <c r="H270" s="298" t="s">
        <v>456</v>
      </c>
      <c r="I270" s="298" t="s">
        <v>458</v>
      </c>
      <c r="J270" s="298" t="s">
        <v>429</v>
      </c>
      <c r="K270" s="300" t="s">
        <v>384</v>
      </c>
    </row>
    <row r="271" spans="1:11">
      <c r="A271" s="293" t="s">
        <v>11</v>
      </c>
      <c r="B271" s="294" t="s">
        <v>379</v>
      </c>
      <c r="C271" s="294" t="s">
        <v>380</v>
      </c>
      <c r="D271" s="294" t="s">
        <v>85</v>
      </c>
      <c r="E271" s="294">
        <v>78</v>
      </c>
      <c r="F271" s="295">
        <v>228.57</v>
      </c>
      <c r="G271" s="295">
        <v>233.43700000000001</v>
      </c>
      <c r="H271" s="294" t="s">
        <v>459</v>
      </c>
      <c r="I271" s="294" t="s">
        <v>460</v>
      </c>
      <c r="J271" s="294" t="s">
        <v>429</v>
      </c>
      <c r="K271" s="296" t="s">
        <v>384</v>
      </c>
    </row>
    <row r="272" spans="1:11">
      <c r="A272" s="297" t="s">
        <v>11</v>
      </c>
      <c r="B272" s="298" t="s">
        <v>379</v>
      </c>
      <c r="C272" s="298" t="s">
        <v>380</v>
      </c>
      <c r="D272" s="298" t="s">
        <v>85</v>
      </c>
      <c r="E272" s="298">
        <v>78</v>
      </c>
      <c r="F272" s="299">
        <v>233.43700000000001</v>
      </c>
      <c r="G272" s="299">
        <v>234.62200000000001</v>
      </c>
      <c r="H272" s="298" t="s">
        <v>461</v>
      </c>
      <c r="I272" s="298" t="s">
        <v>462</v>
      </c>
      <c r="J272" s="298" t="s">
        <v>429</v>
      </c>
      <c r="K272" s="300" t="s">
        <v>384</v>
      </c>
    </row>
    <row r="273" spans="1:11">
      <c r="A273" s="293" t="s">
        <v>11</v>
      </c>
      <c r="B273" s="294" t="s">
        <v>379</v>
      </c>
      <c r="C273" s="294" t="s">
        <v>380</v>
      </c>
      <c r="D273" s="294" t="s">
        <v>85</v>
      </c>
      <c r="E273" s="294">
        <v>78</v>
      </c>
      <c r="F273" s="295">
        <v>234.62200000000001</v>
      </c>
      <c r="G273" s="295">
        <v>242.61</v>
      </c>
      <c r="H273" s="294" t="s">
        <v>463</v>
      </c>
      <c r="I273" s="294" t="s">
        <v>464</v>
      </c>
      <c r="J273" s="294" t="s">
        <v>429</v>
      </c>
      <c r="K273" s="296" t="s">
        <v>384</v>
      </c>
    </row>
    <row r="274" spans="1:11">
      <c r="A274" s="297" t="s">
        <v>11</v>
      </c>
      <c r="B274" s="298" t="s">
        <v>379</v>
      </c>
      <c r="C274" s="298" t="s">
        <v>380</v>
      </c>
      <c r="D274" s="298" t="s">
        <v>85</v>
      </c>
      <c r="E274" s="298">
        <v>78</v>
      </c>
      <c r="F274" s="299">
        <v>242.61</v>
      </c>
      <c r="G274" s="299">
        <v>243.798</v>
      </c>
      <c r="H274" s="298" t="s">
        <v>465</v>
      </c>
      <c r="I274" s="298" t="s">
        <v>466</v>
      </c>
      <c r="J274" s="298" t="s">
        <v>429</v>
      </c>
      <c r="K274" s="300" t="s">
        <v>384</v>
      </c>
    </row>
    <row r="275" spans="1:11">
      <c r="A275" s="293" t="s">
        <v>11</v>
      </c>
      <c r="B275" s="294" t="s">
        <v>379</v>
      </c>
      <c r="C275" s="294" t="s">
        <v>380</v>
      </c>
      <c r="D275" s="294" t="s">
        <v>85</v>
      </c>
      <c r="E275" s="294">
        <v>78</v>
      </c>
      <c r="F275" s="295">
        <v>243.798</v>
      </c>
      <c r="G275" s="295">
        <v>250.56</v>
      </c>
      <c r="H275" s="294" t="s">
        <v>467</v>
      </c>
      <c r="I275" s="294" t="s">
        <v>468</v>
      </c>
      <c r="J275" s="294" t="s">
        <v>429</v>
      </c>
      <c r="K275" s="296" t="s">
        <v>384</v>
      </c>
    </row>
    <row r="276" spans="1:11">
      <c r="A276" s="297" t="s">
        <v>11</v>
      </c>
      <c r="B276" s="298" t="s">
        <v>379</v>
      </c>
      <c r="C276" s="298" t="s">
        <v>380</v>
      </c>
      <c r="D276" s="298" t="s">
        <v>85</v>
      </c>
      <c r="E276" s="298">
        <v>78</v>
      </c>
      <c r="F276" s="299">
        <v>250.56</v>
      </c>
      <c r="G276" s="299">
        <v>252.452</v>
      </c>
      <c r="H276" s="298" t="s">
        <v>469</v>
      </c>
      <c r="I276" s="298" t="s">
        <v>470</v>
      </c>
      <c r="J276" s="298" t="s">
        <v>429</v>
      </c>
      <c r="K276" s="300" t="s">
        <v>384</v>
      </c>
    </row>
    <row r="277" spans="1:11">
      <c r="A277" s="293" t="s">
        <v>11</v>
      </c>
      <c r="B277" s="294" t="s">
        <v>379</v>
      </c>
      <c r="C277" s="294" t="s">
        <v>380</v>
      </c>
      <c r="D277" s="294" t="s">
        <v>85</v>
      </c>
      <c r="E277" s="294">
        <v>78</v>
      </c>
      <c r="F277" s="295">
        <v>250.56</v>
      </c>
      <c r="G277" s="295">
        <v>252.452</v>
      </c>
      <c r="H277" s="294" t="s">
        <v>469</v>
      </c>
      <c r="I277" s="294" t="s">
        <v>471</v>
      </c>
      <c r="J277" s="294" t="s">
        <v>429</v>
      </c>
      <c r="K277" s="296" t="s">
        <v>384</v>
      </c>
    </row>
    <row r="278" spans="1:11">
      <c r="A278" s="297" t="s">
        <v>11</v>
      </c>
      <c r="B278" s="298" t="s">
        <v>379</v>
      </c>
      <c r="C278" s="298" t="s">
        <v>380</v>
      </c>
      <c r="D278" s="298" t="s">
        <v>85</v>
      </c>
      <c r="E278" s="298">
        <v>78</v>
      </c>
      <c r="F278" s="299">
        <v>252.452</v>
      </c>
      <c r="G278" s="299">
        <v>259.13600000000002</v>
      </c>
      <c r="H278" s="298" t="s">
        <v>472</v>
      </c>
      <c r="I278" s="298" t="s">
        <v>473</v>
      </c>
      <c r="J278" s="298" t="s">
        <v>429</v>
      </c>
      <c r="K278" s="300" t="s">
        <v>384</v>
      </c>
    </row>
    <row r="279" spans="1:11">
      <c r="A279" s="293" t="s">
        <v>11</v>
      </c>
      <c r="B279" s="294" t="s">
        <v>379</v>
      </c>
      <c r="C279" s="294" t="s">
        <v>380</v>
      </c>
      <c r="D279" s="294" t="s">
        <v>85</v>
      </c>
      <c r="E279" s="294">
        <v>78</v>
      </c>
      <c r="F279" s="295">
        <v>259.13600000000002</v>
      </c>
      <c r="G279" s="295">
        <v>260.39800000000002</v>
      </c>
      <c r="H279" s="294" t="s">
        <v>474</v>
      </c>
      <c r="I279" s="294" t="s">
        <v>475</v>
      </c>
      <c r="J279" s="294" t="s">
        <v>429</v>
      </c>
      <c r="K279" s="296" t="s">
        <v>384</v>
      </c>
    </row>
    <row r="280" spans="1:11">
      <c r="A280" s="297" t="s">
        <v>11</v>
      </c>
      <c r="B280" s="298" t="s">
        <v>379</v>
      </c>
      <c r="C280" s="298" t="s">
        <v>380</v>
      </c>
      <c r="D280" s="298" t="s">
        <v>85</v>
      </c>
      <c r="E280" s="298">
        <v>78</v>
      </c>
      <c r="F280" s="299">
        <v>260.39800000000002</v>
      </c>
      <c r="G280" s="299">
        <v>275.30799999999999</v>
      </c>
      <c r="H280" s="298" t="s">
        <v>476</v>
      </c>
      <c r="I280" s="298" t="s">
        <v>477</v>
      </c>
      <c r="J280" s="298" t="s">
        <v>429</v>
      </c>
      <c r="K280" s="300" t="s">
        <v>384</v>
      </c>
    </row>
    <row r="281" spans="1:11">
      <c r="A281" s="293" t="s">
        <v>11</v>
      </c>
      <c r="B281" s="294" t="s">
        <v>379</v>
      </c>
      <c r="C281" s="294" t="s">
        <v>380</v>
      </c>
      <c r="D281" s="294" t="s">
        <v>85</v>
      </c>
      <c r="E281" s="294">
        <v>78</v>
      </c>
      <c r="F281" s="295">
        <v>275.30799999999999</v>
      </c>
      <c r="G281" s="295">
        <v>276.47000000000003</v>
      </c>
      <c r="H281" s="294" t="s">
        <v>478</v>
      </c>
      <c r="I281" s="294" t="s">
        <v>479</v>
      </c>
      <c r="J281" s="294" t="s">
        <v>429</v>
      </c>
      <c r="K281" s="296" t="s">
        <v>384</v>
      </c>
    </row>
    <row r="282" spans="1:11">
      <c r="A282" s="297" t="s">
        <v>11</v>
      </c>
      <c r="B282" s="298" t="s">
        <v>379</v>
      </c>
      <c r="C282" s="298" t="s">
        <v>380</v>
      </c>
      <c r="D282" s="298" t="s">
        <v>85</v>
      </c>
      <c r="E282" s="298">
        <v>78</v>
      </c>
      <c r="F282" s="299">
        <v>275.30799999999999</v>
      </c>
      <c r="G282" s="299">
        <v>276.47000000000003</v>
      </c>
      <c r="H282" s="298" t="s">
        <v>478</v>
      </c>
      <c r="I282" s="298" t="s">
        <v>480</v>
      </c>
      <c r="J282" s="298" t="s">
        <v>429</v>
      </c>
      <c r="K282" s="300" t="s">
        <v>384</v>
      </c>
    </row>
    <row r="283" spans="1:11">
      <c r="A283" s="293" t="s">
        <v>11</v>
      </c>
      <c r="B283" s="294" t="s">
        <v>379</v>
      </c>
      <c r="C283" s="294" t="s">
        <v>380</v>
      </c>
      <c r="D283" s="294" t="s">
        <v>85</v>
      </c>
      <c r="E283" s="294">
        <v>78</v>
      </c>
      <c r="F283" s="295">
        <v>276.47000000000003</v>
      </c>
      <c r="G283" s="295">
        <v>284.48899999999998</v>
      </c>
      <c r="H283" s="294" t="s">
        <v>481</v>
      </c>
      <c r="I283" s="294" t="s">
        <v>482</v>
      </c>
      <c r="J283" s="294" t="s">
        <v>429</v>
      </c>
      <c r="K283" s="296" t="s">
        <v>384</v>
      </c>
    </row>
    <row r="284" spans="1:11">
      <c r="A284" s="297" t="s">
        <v>11</v>
      </c>
      <c r="B284" s="298" t="s">
        <v>379</v>
      </c>
      <c r="C284" s="298" t="s">
        <v>380</v>
      </c>
      <c r="D284" s="298" t="s">
        <v>85</v>
      </c>
      <c r="E284" s="298">
        <v>78</v>
      </c>
      <c r="F284" s="299">
        <v>284.48899999999998</v>
      </c>
      <c r="G284" s="299">
        <v>285.58600000000001</v>
      </c>
      <c r="H284" s="298" t="s">
        <v>483</v>
      </c>
      <c r="I284" s="298" t="s">
        <v>484</v>
      </c>
      <c r="J284" s="298" t="s">
        <v>429</v>
      </c>
      <c r="K284" s="300" t="s">
        <v>384</v>
      </c>
    </row>
    <row r="285" spans="1:11">
      <c r="A285" s="293" t="s">
        <v>11</v>
      </c>
      <c r="B285" s="294" t="s">
        <v>379</v>
      </c>
      <c r="C285" s="294" t="s">
        <v>380</v>
      </c>
      <c r="D285" s="294" t="s">
        <v>85</v>
      </c>
      <c r="E285" s="294">
        <v>78</v>
      </c>
      <c r="F285" s="295">
        <v>285.58600000000001</v>
      </c>
      <c r="G285" s="295">
        <v>291.50299999999999</v>
      </c>
      <c r="H285" s="294" t="s">
        <v>485</v>
      </c>
      <c r="I285" s="294" t="s">
        <v>486</v>
      </c>
      <c r="J285" s="294" t="s">
        <v>429</v>
      </c>
      <c r="K285" s="296" t="s">
        <v>384</v>
      </c>
    </row>
    <row r="286" spans="1:11">
      <c r="A286" s="297" t="s">
        <v>11</v>
      </c>
      <c r="B286" s="298" t="s">
        <v>379</v>
      </c>
      <c r="C286" s="298" t="s">
        <v>380</v>
      </c>
      <c r="D286" s="298" t="s">
        <v>85</v>
      </c>
      <c r="E286" s="298">
        <v>78</v>
      </c>
      <c r="F286" s="299">
        <v>291.50299999999999</v>
      </c>
      <c r="G286" s="299">
        <v>292.58100000000002</v>
      </c>
      <c r="H286" s="298" t="s">
        <v>487</v>
      </c>
      <c r="I286" s="298" t="s">
        <v>488</v>
      </c>
      <c r="J286" s="298" t="s">
        <v>429</v>
      </c>
      <c r="K286" s="300" t="s">
        <v>384</v>
      </c>
    </row>
    <row r="287" spans="1:11">
      <c r="A287" s="293" t="s">
        <v>11</v>
      </c>
      <c r="B287" s="294" t="s">
        <v>379</v>
      </c>
      <c r="C287" s="294" t="s">
        <v>380</v>
      </c>
      <c r="D287" s="294" t="s">
        <v>85</v>
      </c>
      <c r="E287" s="294">
        <v>78</v>
      </c>
      <c r="F287" s="295">
        <v>292.58100000000002</v>
      </c>
      <c r="G287" s="295">
        <v>293.3</v>
      </c>
      <c r="H287" s="294" t="s">
        <v>489</v>
      </c>
      <c r="I287" s="294" t="s">
        <v>490</v>
      </c>
      <c r="J287" s="294" t="s">
        <v>429</v>
      </c>
      <c r="K287" s="296" t="s">
        <v>384</v>
      </c>
    </row>
    <row r="288" spans="1:11">
      <c r="A288" s="297" t="s">
        <v>11</v>
      </c>
      <c r="B288" s="298" t="s">
        <v>379</v>
      </c>
      <c r="C288" s="298" t="s">
        <v>380</v>
      </c>
      <c r="D288" s="298" t="s">
        <v>85</v>
      </c>
      <c r="E288" s="298">
        <v>78</v>
      </c>
      <c r="F288" s="299">
        <v>293.3</v>
      </c>
      <c r="G288" s="299">
        <v>295.07</v>
      </c>
      <c r="H288" s="298" t="s">
        <v>489</v>
      </c>
      <c r="I288" s="298">
        <v>293295</v>
      </c>
      <c r="J288" s="298" t="s">
        <v>429</v>
      </c>
      <c r="K288" s="300" t="s">
        <v>384</v>
      </c>
    </row>
    <row r="289" spans="1:11">
      <c r="A289" s="293" t="s">
        <v>11</v>
      </c>
      <c r="B289" s="294" t="s">
        <v>379</v>
      </c>
      <c r="C289" s="294" t="s">
        <v>380</v>
      </c>
      <c r="D289" s="294" t="s">
        <v>85</v>
      </c>
      <c r="E289" s="294">
        <v>78</v>
      </c>
      <c r="F289" s="295">
        <v>295.07</v>
      </c>
      <c r="G289" s="295">
        <v>295.59800000000001</v>
      </c>
      <c r="H289" s="294" t="s">
        <v>370</v>
      </c>
      <c r="I289" s="294">
        <v>295296</v>
      </c>
      <c r="J289" s="294" t="s">
        <v>429</v>
      </c>
      <c r="K289" s="296" t="s">
        <v>384</v>
      </c>
    </row>
    <row r="290" spans="1:11">
      <c r="A290" s="297" t="s">
        <v>11</v>
      </c>
      <c r="B290" s="298" t="s">
        <v>379</v>
      </c>
      <c r="C290" s="298" t="s">
        <v>380</v>
      </c>
      <c r="D290" s="298" t="s">
        <v>85</v>
      </c>
      <c r="E290" s="298">
        <v>78</v>
      </c>
      <c r="F290" s="299">
        <v>295.59800000000001</v>
      </c>
      <c r="G290" s="299">
        <v>301.98399999999998</v>
      </c>
      <c r="H290" s="298" t="s">
        <v>310</v>
      </c>
      <c r="I290" s="298" t="s">
        <v>491</v>
      </c>
      <c r="J290" s="298" t="s">
        <v>429</v>
      </c>
      <c r="K290" s="300" t="s">
        <v>384</v>
      </c>
    </row>
    <row r="291" spans="1:11">
      <c r="A291" s="293" t="s">
        <v>11</v>
      </c>
      <c r="B291" s="294" t="s">
        <v>379</v>
      </c>
      <c r="C291" s="294" t="s">
        <v>380</v>
      </c>
      <c r="D291" s="294" t="s">
        <v>85</v>
      </c>
      <c r="E291" s="294">
        <v>78</v>
      </c>
      <c r="F291" s="295">
        <v>301.98399999999998</v>
      </c>
      <c r="G291" s="295">
        <v>303.20499999999998</v>
      </c>
      <c r="H291" s="294" t="s">
        <v>492</v>
      </c>
      <c r="I291" s="294" t="s">
        <v>493</v>
      </c>
      <c r="J291" s="294" t="s">
        <v>429</v>
      </c>
      <c r="K291" s="296" t="s">
        <v>384</v>
      </c>
    </row>
    <row r="292" spans="1:11">
      <c r="A292" s="297" t="s">
        <v>11</v>
      </c>
      <c r="B292" s="298" t="s">
        <v>379</v>
      </c>
      <c r="C292" s="298" t="s">
        <v>380</v>
      </c>
      <c r="D292" s="298" t="s">
        <v>85</v>
      </c>
      <c r="E292" s="298">
        <v>78</v>
      </c>
      <c r="F292" s="299">
        <v>301.98399999999998</v>
      </c>
      <c r="G292" s="299">
        <v>303.20499999999998</v>
      </c>
      <c r="H292" s="298" t="s">
        <v>492</v>
      </c>
      <c r="I292" s="298" t="s">
        <v>494</v>
      </c>
      <c r="J292" s="298" t="s">
        <v>429</v>
      </c>
      <c r="K292" s="300" t="s">
        <v>384</v>
      </c>
    </row>
    <row r="293" spans="1:11">
      <c r="A293" s="293" t="s">
        <v>11</v>
      </c>
      <c r="B293" s="294" t="s">
        <v>379</v>
      </c>
      <c r="C293" s="294" t="s">
        <v>380</v>
      </c>
      <c r="D293" s="294" t="s">
        <v>85</v>
      </c>
      <c r="E293" s="294">
        <v>78</v>
      </c>
      <c r="F293" s="295">
        <v>303.20499999999998</v>
      </c>
      <c r="G293" s="295">
        <v>309.61099999999999</v>
      </c>
      <c r="H293" s="294" t="s">
        <v>495</v>
      </c>
      <c r="I293" s="294" t="s">
        <v>496</v>
      </c>
      <c r="J293" s="294" t="s">
        <v>429</v>
      </c>
      <c r="K293" s="296" t="s">
        <v>384</v>
      </c>
    </row>
    <row r="294" spans="1:11">
      <c r="A294" s="297" t="s">
        <v>11</v>
      </c>
      <c r="B294" s="298" t="s">
        <v>379</v>
      </c>
      <c r="C294" s="298" t="s">
        <v>380</v>
      </c>
      <c r="D294" s="298" t="s">
        <v>85</v>
      </c>
      <c r="E294" s="298">
        <v>78</v>
      </c>
      <c r="F294" s="299">
        <v>309.61099999999999</v>
      </c>
      <c r="G294" s="299">
        <v>310.52999999999997</v>
      </c>
      <c r="H294" s="298" t="s">
        <v>497</v>
      </c>
      <c r="I294" s="298" t="s">
        <v>498</v>
      </c>
      <c r="J294" s="298" t="s">
        <v>429</v>
      </c>
      <c r="K294" s="300" t="s">
        <v>384</v>
      </c>
    </row>
    <row r="295" spans="1:11">
      <c r="A295" s="293" t="s">
        <v>11</v>
      </c>
      <c r="B295" s="294" t="s">
        <v>379</v>
      </c>
      <c r="C295" s="294" t="s">
        <v>380</v>
      </c>
      <c r="D295" s="294" t="s">
        <v>85</v>
      </c>
      <c r="E295" s="294">
        <v>78</v>
      </c>
      <c r="F295" s="295">
        <v>310.52999999999997</v>
      </c>
      <c r="G295" s="295">
        <v>318.03100000000001</v>
      </c>
      <c r="H295" s="294" t="s">
        <v>499</v>
      </c>
      <c r="I295" s="294" t="s">
        <v>500</v>
      </c>
      <c r="J295" s="294" t="s">
        <v>429</v>
      </c>
      <c r="K295" s="296" t="s">
        <v>384</v>
      </c>
    </row>
    <row r="296" spans="1:11">
      <c r="A296" s="297" t="s">
        <v>11</v>
      </c>
      <c r="B296" s="298" t="s">
        <v>379</v>
      </c>
      <c r="C296" s="298" t="s">
        <v>380</v>
      </c>
      <c r="D296" s="298" t="s">
        <v>85</v>
      </c>
      <c r="E296" s="298">
        <v>78</v>
      </c>
      <c r="F296" s="299">
        <v>318.03100000000001</v>
      </c>
      <c r="G296" s="299">
        <v>319.322</v>
      </c>
      <c r="H296" s="298" t="s">
        <v>501</v>
      </c>
      <c r="I296" s="298" t="s">
        <v>502</v>
      </c>
      <c r="J296" s="298" t="s">
        <v>429</v>
      </c>
      <c r="K296" s="300" t="s">
        <v>384</v>
      </c>
    </row>
    <row r="297" spans="1:11">
      <c r="A297" s="293" t="s">
        <v>11</v>
      </c>
      <c r="B297" s="294" t="s">
        <v>379</v>
      </c>
      <c r="C297" s="294" t="s">
        <v>380</v>
      </c>
      <c r="D297" s="294" t="s">
        <v>85</v>
      </c>
      <c r="E297" s="294">
        <v>78</v>
      </c>
      <c r="F297" s="295">
        <v>319.322</v>
      </c>
      <c r="G297" s="295">
        <v>329.63299999999998</v>
      </c>
      <c r="H297" s="294" t="s">
        <v>503</v>
      </c>
      <c r="I297" s="294" t="s">
        <v>504</v>
      </c>
      <c r="J297" s="294" t="s">
        <v>429</v>
      </c>
      <c r="K297" s="296" t="s">
        <v>384</v>
      </c>
    </row>
    <row r="298" spans="1:11">
      <c r="A298" s="297" t="s">
        <v>11</v>
      </c>
      <c r="B298" s="298" t="s">
        <v>379</v>
      </c>
      <c r="C298" s="298" t="s">
        <v>380</v>
      </c>
      <c r="D298" s="298" t="s">
        <v>85</v>
      </c>
      <c r="E298" s="298">
        <v>78</v>
      </c>
      <c r="F298" s="299">
        <v>329.63299999999998</v>
      </c>
      <c r="G298" s="299">
        <v>330.93900000000002</v>
      </c>
      <c r="H298" s="298" t="s">
        <v>505</v>
      </c>
      <c r="I298" s="298" t="s">
        <v>506</v>
      </c>
      <c r="J298" s="298" t="s">
        <v>429</v>
      </c>
      <c r="K298" s="300" t="s">
        <v>384</v>
      </c>
    </row>
    <row r="299" spans="1:11">
      <c r="A299" s="293" t="s">
        <v>11</v>
      </c>
      <c r="B299" s="294" t="s">
        <v>379</v>
      </c>
      <c r="C299" s="294" t="s">
        <v>380</v>
      </c>
      <c r="D299" s="294" t="s">
        <v>85</v>
      </c>
      <c r="E299" s="294">
        <v>78</v>
      </c>
      <c r="F299" s="295">
        <v>330.93900000000002</v>
      </c>
      <c r="G299" s="295">
        <v>334.75900000000001</v>
      </c>
      <c r="H299" s="294" t="s">
        <v>507</v>
      </c>
      <c r="I299" s="294" t="s">
        <v>508</v>
      </c>
      <c r="J299" s="294" t="s">
        <v>429</v>
      </c>
      <c r="K299" s="296" t="s">
        <v>384</v>
      </c>
    </row>
    <row r="300" spans="1:11">
      <c r="A300" s="297" t="s">
        <v>11</v>
      </c>
      <c r="B300" s="298" t="s">
        <v>379</v>
      </c>
      <c r="C300" s="298" t="s">
        <v>380</v>
      </c>
      <c r="D300" s="298" t="s">
        <v>85</v>
      </c>
      <c r="E300" s="298">
        <v>78</v>
      </c>
      <c r="F300" s="299">
        <v>336.81799999999998</v>
      </c>
      <c r="G300" s="299">
        <v>338.88</v>
      </c>
      <c r="H300" s="298" t="s">
        <v>509</v>
      </c>
      <c r="I300" s="298" t="s">
        <v>510</v>
      </c>
      <c r="J300" s="298" t="s">
        <v>429</v>
      </c>
      <c r="K300" s="300" t="s">
        <v>384</v>
      </c>
    </row>
    <row r="301" spans="1:11">
      <c r="A301" s="293" t="s">
        <v>11</v>
      </c>
      <c r="B301" s="294" t="s">
        <v>379</v>
      </c>
      <c r="C301" s="294" t="s">
        <v>380</v>
      </c>
      <c r="D301" s="294" t="s">
        <v>85</v>
      </c>
      <c r="E301" s="294">
        <v>78</v>
      </c>
      <c r="F301" s="295">
        <v>336.81799999999998</v>
      </c>
      <c r="G301" s="295">
        <v>338.88</v>
      </c>
      <c r="H301" s="294" t="s">
        <v>509</v>
      </c>
      <c r="I301" s="294" t="s">
        <v>511</v>
      </c>
      <c r="J301" s="294" t="s">
        <v>429</v>
      </c>
      <c r="K301" s="296" t="s">
        <v>384</v>
      </c>
    </row>
    <row r="302" spans="1:11">
      <c r="A302" s="297" t="s">
        <v>11</v>
      </c>
      <c r="B302" s="298" t="s">
        <v>379</v>
      </c>
      <c r="C302" s="298" t="s">
        <v>380</v>
      </c>
      <c r="D302" s="298" t="s">
        <v>85</v>
      </c>
      <c r="E302" s="298">
        <v>97</v>
      </c>
      <c r="F302" s="299">
        <v>2.1339999999999999</v>
      </c>
      <c r="G302" s="299">
        <v>3</v>
      </c>
      <c r="H302" s="298" t="s">
        <v>512</v>
      </c>
      <c r="I302" s="298" t="s">
        <v>513</v>
      </c>
      <c r="J302" s="298" t="s">
        <v>514</v>
      </c>
      <c r="K302" s="300" t="s">
        <v>384</v>
      </c>
    </row>
    <row r="303" spans="1:11">
      <c r="A303" s="293" t="s">
        <v>11</v>
      </c>
      <c r="B303" s="294" t="s">
        <v>379</v>
      </c>
      <c r="C303" s="294" t="s">
        <v>380</v>
      </c>
      <c r="D303" s="294" t="s">
        <v>85</v>
      </c>
      <c r="E303" s="294">
        <v>97</v>
      </c>
      <c r="F303" s="295">
        <v>3</v>
      </c>
      <c r="G303" s="295">
        <v>5.0049999999999999</v>
      </c>
      <c r="H303" s="294" t="s">
        <v>515</v>
      </c>
      <c r="I303" s="294" t="s">
        <v>516</v>
      </c>
      <c r="J303" s="294" t="s">
        <v>514</v>
      </c>
      <c r="K303" s="296" t="s">
        <v>384</v>
      </c>
    </row>
    <row r="304" spans="1:11">
      <c r="A304" s="297" t="s">
        <v>11</v>
      </c>
      <c r="B304" s="298" t="s">
        <v>379</v>
      </c>
      <c r="C304" s="298" t="s">
        <v>380</v>
      </c>
      <c r="D304" s="298" t="s">
        <v>85</v>
      </c>
      <c r="E304" s="298">
        <v>97</v>
      </c>
      <c r="F304" s="299">
        <v>5.0049999999999999</v>
      </c>
      <c r="G304" s="299">
        <v>6.5170000000000003</v>
      </c>
      <c r="H304" s="298" t="s">
        <v>515</v>
      </c>
      <c r="I304" s="298" t="s">
        <v>517</v>
      </c>
      <c r="J304" s="298" t="s">
        <v>514</v>
      </c>
      <c r="K304" s="300" t="s">
        <v>384</v>
      </c>
    </row>
    <row r="305" spans="1:11">
      <c r="A305" s="293" t="s">
        <v>11</v>
      </c>
      <c r="B305" s="294" t="s">
        <v>379</v>
      </c>
      <c r="C305" s="294" t="s">
        <v>380</v>
      </c>
      <c r="D305" s="294" t="s">
        <v>85</v>
      </c>
      <c r="E305" s="294">
        <v>97</v>
      </c>
      <c r="F305" s="295">
        <v>6.5170000000000003</v>
      </c>
      <c r="G305" s="295">
        <v>9.1470000000000002</v>
      </c>
      <c r="H305" s="294" t="s">
        <v>518</v>
      </c>
      <c r="I305" s="294" t="s">
        <v>519</v>
      </c>
      <c r="J305" s="294" t="s">
        <v>514</v>
      </c>
      <c r="K305" s="296" t="s">
        <v>384</v>
      </c>
    </row>
    <row r="306" spans="1:11">
      <c r="A306" s="297" t="s">
        <v>11</v>
      </c>
      <c r="B306" s="298" t="s">
        <v>379</v>
      </c>
      <c r="C306" s="298" t="s">
        <v>380</v>
      </c>
      <c r="D306" s="298" t="s">
        <v>85</v>
      </c>
      <c r="E306" s="298">
        <v>78</v>
      </c>
      <c r="F306" s="299">
        <v>334.75900000000001</v>
      </c>
      <c r="G306" s="299">
        <v>336.81799999999998</v>
      </c>
      <c r="H306" s="298" t="s">
        <v>520</v>
      </c>
      <c r="I306" s="298" t="s">
        <v>521</v>
      </c>
      <c r="J306" s="298" t="s">
        <v>429</v>
      </c>
      <c r="K306" s="300" t="s">
        <v>384</v>
      </c>
    </row>
    <row r="307" spans="1:11">
      <c r="A307" s="293" t="s">
        <v>11</v>
      </c>
      <c r="B307" s="294" t="s">
        <v>379</v>
      </c>
      <c r="C307" s="294" t="s">
        <v>380</v>
      </c>
      <c r="D307" s="294" t="s">
        <v>85</v>
      </c>
      <c r="E307" s="294">
        <v>78</v>
      </c>
      <c r="F307" s="295">
        <v>334.75900000000001</v>
      </c>
      <c r="G307" s="295">
        <v>336.81799999999998</v>
      </c>
      <c r="H307" s="294" t="s">
        <v>520</v>
      </c>
      <c r="I307" s="294" t="s">
        <v>522</v>
      </c>
      <c r="J307" s="294" t="s">
        <v>429</v>
      </c>
      <c r="K307" s="296" t="s">
        <v>384</v>
      </c>
    </row>
    <row r="308" spans="1:11">
      <c r="A308" s="297" t="s">
        <v>11</v>
      </c>
      <c r="B308" s="298" t="s">
        <v>195</v>
      </c>
      <c r="C308" s="298" t="s">
        <v>523</v>
      </c>
      <c r="D308" s="298" t="s">
        <v>14</v>
      </c>
      <c r="E308" s="298">
        <v>74</v>
      </c>
      <c r="F308" s="299">
        <v>290.75099999999998</v>
      </c>
      <c r="G308" s="299">
        <v>290.78699999999998</v>
      </c>
      <c r="H308" s="298" t="s">
        <v>524</v>
      </c>
      <c r="I308" s="298" t="s">
        <v>525</v>
      </c>
      <c r="J308" s="298" t="s">
        <v>184</v>
      </c>
      <c r="K308" s="300" t="s">
        <v>194</v>
      </c>
    </row>
    <row r="309" spans="1:11">
      <c r="A309" s="293" t="s">
        <v>11</v>
      </c>
      <c r="B309" s="294" t="s">
        <v>195</v>
      </c>
      <c r="C309" s="294" t="s">
        <v>523</v>
      </c>
      <c r="D309" s="294" t="s">
        <v>14</v>
      </c>
      <c r="E309" s="294">
        <v>74</v>
      </c>
      <c r="F309" s="295">
        <v>290.78699999999998</v>
      </c>
      <c r="G309" s="295">
        <v>291.36900000000003</v>
      </c>
      <c r="H309" s="294" t="s">
        <v>526</v>
      </c>
      <c r="I309" s="294" t="s">
        <v>527</v>
      </c>
      <c r="J309" s="294" t="s">
        <v>184</v>
      </c>
      <c r="K309" s="296" t="s">
        <v>194</v>
      </c>
    </row>
    <row r="310" spans="1:11">
      <c r="A310" s="297" t="s">
        <v>11</v>
      </c>
      <c r="B310" s="298" t="s">
        <v>195</v>
      </c>
      <c r="C310" s="298" t="s">
        <v>523</v>
      </c>
      <c r="D310" s="298" t="s">
        <v>14</v>
      </c>
      <c r="E310" s="298">
        <v>74</v>
      </c>
      <c r="F310" s="299">
        <v>290.78699999999998</v>
      </c>
      <c r="G310" s="299">
        <v>291.36900000000003</v>
      </c>
      <c r="H310" s="298" t="s">
        <v>526</v>
      </c>
      <c r="I310" s="298" t="s">
        <v>528</v>
      </c>
      <c r="J310" s="298" t="s">
        <v>184</v>
      </c>
      <c r="K310" s="300" t="s">
        <v>194</v>
      </c>
    </row>
    <row r="311" spans="1:11">
      <c r="A311" s="293" t="s">
        <v>11</v>
      </c>
      <c r="B311" s="294" t="s">
        <v>180</v>
      </c>
      <c r="C311" s="294" t="s">
        <v>523</v>
      </c>
      <c r="D311" s="294" t="s">
        <v>14</v>
      </c>
      <c r="E311" s="294">
        <v>74</v>
      </c>
      <c r="F311" s="295">
        <v>291.36900000000003</v>
      </c>
      <c r="G311" s="295">
        <v>293.26100000000002</v>
      </c>
      <c r="H311" s="294" t="s">
        <v>526</v>
      </c>
      <c r="I311" s="294" t="s">
        <v>529</v>
      </c>
      <c r="J311" s="294" t="s">
        <v>184</v>
      </c>
      <c r="K311" s="296" t="s">
        <v>194</v>
      </c>
    </row>
    <row r="312" spans="1:11">
      <c r="A312" s="297" t="s">
        <v>11</v>
      </c>
      <c r="B312" s="298" t="s">
        <v>195</v>
      </c>
      <c r="C312" s="298" t="s">
        <v>523</v>
      </c>
      <c r="D312" s="298" t="s">
        <v>14</v>
      </c>
      <c r="E312" s="298">
        <v>74</v>
      </c>
      <c r="F312" s="299">
        <v>291.36900000000003</v>
      </c>
      <c r="G312" s="299">
        <v>293.26</v>
      </c>
      <c r="H312" s="298" t="s">
        <v>526</v>
      </c>
      <c r="I312" s="298" t="s">
        <v>530</v>
      </c>
      <c r="J312" s="298" t="s">
        <v>184</v>
      </c>
      <c r="K312" s="300" t="s">
        <v>194</v>
      </c>
    </row>
    <row r="313" spans="1:11">
      <c r="A313" s="293" t="s">
        <v>11</v>
      </c>
      <c r="B313" s="294" t="s">
        <v>195</v>
      </c>
      <c r="C313" s="294" t="s">
        <v>523</v>
      </c>
      <c r="D313" s="294" t="s">
        <v>14</v>
      </c>
      <c r="E313" s="294">
        <v>74</v>
      </c>
      <c r="F313" s="295">
        <v>293.26</v>
      </c>
      <c r="G313" s="295">
        <v>293.96499999999997</v>
      </c>
      <c r="H313" s="294" t="s">
        <v>531</v>
      </c>
      <c r="I313" s="294" t="s">
        <v>532</v>
      </c>
      <c r="J313" s="294" t="s">
        <v>184</v>
      </c>
      <c r="K313" s="296" t="s">
        <v>194</v>
      </c>
    </row>
    <row r="314" spans="1:11">
      <c r="A314" s="297" t="s">
        <v>11</v>
      </c>
      <c r="B314" s="298" t="s">
        <v>195</v>
      </c>
      <c r="C314" s="298" t="s">
        <v>523</v>
      </c>
      <c r="D314" s="298" t="s">
        <v>14</v>
      </c>
      <c r="E314" s="298">
        <v>74</v>
      </c>
      <c r="F314" s="299">
        <v>293.26100000000002</v>
      </c>
      <c r="G314" s="299">
        <v>293.96499999999997</v>
      </c>
      <c r="H314" s="298" t="s">
        <v>531</v>
      </c>
      <c r="I314" s="298" t="s">
        <v>533</v>
      </c>
      <c r="J314" s="298" t="s">
        <v>184</v>
      </c>
      <c r="K314" s="300" t="s">
        <v>194</v>
      </c>
    </row>
    <row r="315" spans="1:11">
      <c r="A315" s="293" t="s">
        <v>11</v>
      </c>
      <c r="B315" s="294" t="s">
        <v>195</v>
      </c>
      <c r="C315" s="294" t="s">
        <v>523</v>
      </c>
      <c r="D315" s="294" t="s">
        <v>14</v>
      </c>
      <c r="E315" s="294">
        <v>74</v>
      </c>
      <c r="F315" s="295">
        <v>293.96499999999997</v>
      </c>
      <c r="G315" s="295">
        <v>300.97899999999998</v>
      </c>
      <c r="H315" s="294" t="s">
        <v>531</v>
      </c>
      <c r="I315" s="294" t="s">
        <v>534</v>
      </c>
      <c r="J315" s="294" t="s">
        <v>184</v>
      </c>
      <c r="K315" s="296" t="s">
        <v>194</v>
      </c>
    </row>
    <row r="316" spans="1:11">
      <c r="A316" s="297" t="s">
        <v>11</v>
      </c>
      <c r="B316" s="298" t="s">
        <v>195</v>
      </c>
      <c r="C316" s="298" t="s">
        <v>523</v>
      </c>
      <c r="D316" s="298" t="s">
        <v>14</v>
      </c>
      <c r="E316" s="298">
        <v>74</v>
      </c>
      <c r="F316" s="299">
        <v>300.97899999999998</v>
      </c>
      <c r="G316" s="299">
        <v>304.07799999999997</v>
      </c>
      <c r="H316" s="298" t="s">
        <v>535</v>
      </c>
      <c r="I316" s="298" t="s">
        <v>536</v>
      </c>
      <c r="J316" s="298" t="s">
        <v>184</v>
      </c>
      <c r="K316" s="300" t="s">
        <v>194</v>
      </c>
    </row>
    <row r="317" spans="1:11">
      <c r="A317" s="293" t="s">
        <v>11</v>
      </c>
      <c r="B317" s="294" t="s">
        <v>195</v>
      </c>
      <c r="C317" s="294" t="s">
        <v>523</v>
      </c>
      <c r="D317" s="294" t="s">
        <v>14</v>
      </c>
      <c r="E317" s="294">
        <v>74</v>
      </c>
      <c r="F317" s="295">
        <v>300.97899999999998</v>
      </c>
      <c r="G317" s="295">
        <v>304.07799999999997</v>
      </c>
      <c r="H317" s="294" t="s">
        <v>535</v>
      </c>
      <c r="I317" s="294" t="s">
        <v>537</v>
      </c>
      <c r="J317" s="294" t="s">
        <v>184</v>
      </c>
      <c r="K317" s="296" t="s">
        <v>194</v>
      </c>
    </row>
    <row r="318" spans="1:11">
      <c r="A318" s="297" t="s">
        <v>11</v>
      </c>
      <c r="B318" s="298" t="s">
        <v>195</v>
      </c>
      <c r="C318" s="298" t="s">
        <v>523</v>
      </c>
      <c r="D318" s="298" t="s">
        <v>14</v>
      </c>
      <c r="E318" s="298">
        <v>74</v>
      </c>
      <c r="F318" s="299">
        <v>304.07799999999997</v>
      </c>
      <c r="G318" s="299">
        <v>309</v>
      </c>
      <c r="H318" s="298" t="s">
        <v>538</v>
      </c>
      <c r="I318" s="298" t="s">
        <v>539</v>
      </c>
      <c r="J318" s="298" t="s">
        <v>184</v>
      </c>
      <c r="K318" s="300" t="s">
        <v>194</v>
      </c>
    </row>
    <row r="319" spans="1:11">
      <c r="A319" s="293" t="s">
        <v>11</v>
      </c>
      <c r="B319" s="294" t="s">
        <v>195</v>
      </c>
      <c r="C319" s="294" t="s">
        <v>523</v>
      </c>
      <c r="D319" s="294" t="s">
        <v>14</v>
      </c>
      <c r="E319" s="294">
        <v>74</v>
      </c>
      <c r="F319" s="295">
        <v>309</v>
      </c>
      <c r="G319" s="295">
        <v>314.54000000000002</v>
      </c>
      <c r="H319" s="294" t="s">
        <v>538</v>
      </c>
      <c r="I319" s="294" t="s">
        <v>540</v>
      </c>
      <c r="J319" s="294" t="s">
        <v>184</v>
      </c>
      <c r="K319" s="296" t="s">
        <v>194</v>
      </c>
    </row>
    <row r="320" spans="1:11">
      <c r="A320" s="297" t="s">
        <v>11</v>
      </c>
      <c r="B320" s="298" t="s">
        <v>195</v>
      </c>
      <c r="C320" s="298" t="s">
        <v>523</v>
      </c>
      <c r="D320" s="298" t="s">
        <v>14</v>
      </c>
      <c r="E320" s="298">
        <v>74</v>
      </c>
      <c r="F320" s="299">
        <v>314.54000000000002</v>
      </c>
      <c r="G320" s="299">
        <v>317.25200000000001</v>
      </c>
      <c r="H320" s="298" t="s">
        <v>541</v>
      </c>
      <c r="I320" s="298" t="s">
        <v>542</v>
      </c>
      <c r="J320" s="298" t="s">
        <v>184</v>
      </c>
      <c r="K320" s="300" t="s">
        <v>194</v>
      </c>
    </row>
    <row r="321" spans="1:11">
      <c r="A321" s="293" t="s">
        <v>11</v>
      </c>
      <c r="B321" s="294" t="s">
        <v>195</v>
      </c>
      <c r="C321" s="294" t="s">
        <v>523</v>
      </c>
      <c r="D321" s="294" t="s">
        <v>14</v>
      </c>
      <c r="E321" s="294">
        <v>74</v>
      </c>
      <c r="F321" s="295">
        <v>314.54000000000002</v>
      </c>
      <c r="G321" s="295">
        <v>317.25200000000001</v>
      </c>
      <c r="H321" s="294" t="s">
        <v>541</v>
      </c>
      <c r="I321" s="294" t="s">
        <v>543</v>
      </c>
      <c r="J321" s="294" t="s">
        <v>184</v>
      </c>
      <c r="K321" s="296" t="s">
        <v>194</v>
      </c>
    </row>
    <row r="322" spans="1:11">
      <c r="A322" s="297" t="s">
        <v>11</v>
      </c>
      <c r="B322" s="298" t="s">
        <v>195</v>
      </c>
      <c r="C322" s="298" t="s">
        <v>523</v>
      </c>
      <c r="D322" s="298" t="s">
        <v>14</v>
      </c>
      <c r="E322" s="298">
        <v>74</v>
      </c>
      <c r="F322" s="299">
        <v>317.25200000000001</v>
      </c>
      <c r="G322" s="299">
        <v>326</v>
      </c>
      <c r="H322" s="298" t="s">
        <v>192</v>
      </c>
      <c r="I322" s="298" t="s">
        <v>544</v>
      </c>
      <c r="J322" s="298" t="s">
        <v>184</v>
      </c>
      <c r="K322" s="300" t="s">
        <v>194</v>
      </c>
    </row>
    <row r="323" spans="1:11">
      <c r="A323" s="293" t="s">
        <v>11</v>
      </c>
      <c r="B323" s="294" t="s">
        <v>195</v>
      </c>
      <c r="C323" s="294" t="s">
        <v>523</v>
      </c>
      <c r="D323" s="294" t="s">
        <v>14</v>
      </c>
      <c r="E323" s="294">
        <v>74</v>
      </c>
      <c r="F323" s="295">
        <v>335.31</v>
      </c>
      <c r="G323" s="295">
        <v>338.31</v>
      </c>
      <c r="H323" s="294" t="s">
        <v>545</v>
      </c>
      <c r="I323" s="294" t="s">
        <v>546</v>
      </c>
      <c r="J323" s="294" t="s">
        <v>184</v>
      </c>
      <c r="K323" s="296" t="s">
        <v>194</v>
      </c>
    </row>
    <row r="324" spans="1:11">
      <c r="A324" s="297" t="s">
        <v>11</v>
      </c>
      <c r="B324" s="298" t="s">
        <v>195</v>
      </c>
      <c r="C324" s="298" t="s">
        <v>523</v>
      </c>
      <c r="D324" s="298" t="s">
        <v>14</v>
      </c>
      <c r="E324" s="298">
        <v>74</v>
      </c>
      <c r="F324" s="299">
        <v>335.31</v>
      </c>
      <c r="G324" s="299">
        <v>338.31</v>
      </c>
      <c r="H324" s="298" t="s">
        <v>545</v>
      </c>
      <c r="I324" s="298" t="s">
        <v>547</v>
      </c>
      <c r="J324" s="298" t="s">
        <v>184</v>
      </c>
      <c r="K324" s="300" t="s">
        <v>194</v>
      </c>
    </row>
    <row r="325" spans="1:11">
      <c r="A325" s="293" t="s">
        <v>11</v>
      </c>
      <c r="B325" s="294" t="s">
        <v>195</v>
      </c>
      <c r="C325" s="294" t="s">
        <v>523</v>
      </c>
      <c r="D325" s="294" t="s">
        <v>14</v>
      </c>
      <c r="E325" s="294">
        <v>74</v>
      </c>
      <c r="F325" s="295">
        <v>338.31</v>
      </c>
      <c r="G325" s="295">
        <v>350</v>
      </c>
      <c r="H325" s="294" t="s">
        <v>548</v>
      </c>
      <c r="I325" s="294" t="s">
        <v>549</v>
      </c>
      <c r="J325" s="294" t="s">
        <v>184</v>
      </c>
      <c r="K325" s="296" t="s">
        <v>194</v>
      </c>
    </row>
    <row r="326" spans="1:11">
      <c r="A326" s="297" t="s">
        <v>11</v>
      </c>
      <c r="B326" s="298" t="s">
        <v>195</v>
      </c>
      <c r="C326" s="298" t="s">
        <v>523</v>
      </c>
      <c r="D326" s="298" t="s">
        <v>14</v>
      </c>
      <c r="E326" s="298">
        <v>74</v>
      </c>
      <c r="F326" s="299">
        <v>350</v>
      </c>
      <c r="G326" s="299">
        <v>362.04399999999998</v>
      </c>
      <c r="H326" s="298" t="s">
        <v>548</v>
      </c>
      <c r="I326" s="298" t="s">
        <v>550</v>
      </c>
      <c r="J326" s="298" t="s">
        <v>184</v>
      </c>
      <c r="K326" s="300" t="s">
        <v>194</v>
      </c>
    </row>
    <row r="327" spans="1:11">
      <c r="A327" s="293" t="s">
        <v>11</v>
      </c>
      <c r="B327" s="294" t="s">
        <v>195</v>
      </c>
      <c r="C327" s="294" t="s">
        <v>523</v>
      </c>
      <c r="D327" s="294" t="s">
        <v>14</v>
      </c>
      <c r="E327" s="294">
        <v>74</v>
      </c>
      <c r="F327" s="295">
        <v>362.04399999999998</v>
      </c>
      <c r="G327" s="295">
        <v>364.67099999999999</v>
      </c>
      <c r="H327" s="294" t="s">
        <v>551</v>
      </c>
      <c r="I327" s="294" t="s">
        <v>552</v>
      </c>
      <c r="J327" s="294" t="s">
        <v>184</v>
      </c>
      <c r="K327" s="296" t="s">
        <v>194</v>
      </c>
    </row>
    <row r="328" spans="1:11">
      <c r="A328" s="297" t="s">
        <v>11</v>
      </c>
      <c r="B328" s="298" t="s">
        <v>195</v>
      </c>
      <c r="C328" s="298" t="s">
        <v>523</v>
      </c>
      <c r="D328" s="298" t="s">
        <v>14</v>
      </c>
      <c r="E328" s="298">
        <v>74</v>
      </c>
      <c r="F328" s="299">
        <v>362.04399999999998</v>
      </c>
      <c r="G328" s="299">
        <v>364.67099999999999</v>
      </c>
      <c r="H328" s="298" t="s">
        <v>551</v>
      </c>
      <c r="I328" s="298" t="s">
        <v>553</v>
      </c>
      <c r="J328" s="298" t="s">
        <v>184</v>
      </c>
      <c r="K328" s="300" t="s">
        <v>194</v>
      </c>
    </row>
    <row r="329" spans="1:11">
      <c r="A329" s="293" t="s">
        <v>11</v>
      </c>
      <c r="B329" s="294" t="s">
        <v>195</v>
      </c>
      <c r="C329" s="294" t="s">
        <v>523</v>
      </c>
      <c r="D329" s="294" t="s">
        <v>14</v>
      </c>
      <c r="E329" s="294">
        <v>74</v>
      </c>
      <c r="F329" s="295">
        <v>364.67099999999999</v>
      </c>
      <c r="G329" s="295">
        <v>370</v>
      </c>
      <c r="H329" s="294" t="s">
        <v>554</v>
      </c>
      <c r="I329" s="294" t="s">
        <v>555</v>
      </c>
      <c r="J329" s="294" t="s">
        <v>184</v>
      </c>
      <c r="K329" s="296" t="s">
        <v>194</v>
      </c>
    </row>
    <row r="330" spans="1:11">
      <c r="A330" s="297" t="s">
        <v>11</v>
      </c>
      <c r="B330" s="298" t="s">
        <v>195</v>
      </c>
      <c r="C330" s="298" t="s">
        <v>523</v>
      </c>
      <c r="D330" s="298" t="s">
        <v>14</v>
      </c>
      <c r="E330" s="298">
        <v>74</v>
      </c>
      <c r="F330" s="299">
        <v>370</v>
      </c>
      <c r="G330" s="299">
        <v>375.471</v>
      </c>
      <c r="H330" s="298" t="s">
        <v>554</v>
      </c>
      <c r="I330" s="298" t="s">
        <v>556</v>
      </c>
      <c r="J330" s="298" t="s">
        <v>184</v>
      </c>
      <c r="K330" s="300" t="s">
        <v>194</v>
      </c>
    </row>
    <row r="331" spans="1:11">
      <c r="A331" s="293" t="s">
        <v>11</v>
      </c>
      <c r="B331" s="294" t="s">
        <v>195</v>
      </c>
      <c r="C331" s="294" t="s">
        <v>523</v>
      </c>
      <c r="D331" s="294" t="s">
        <v>14</v>
      </c>
      <c r="E331" s="294">
        <v>74</v>
      </c>
      <c r="F331" s="295">
        <v>375.471</v>
      </c>
      <c r="G331" s="295">
        <v>378.45800000000003</v>
      </c>
      <c r="H331" s="294" t="s">
        <v>557</v>
      </c>
      <c r="I331" s="294" t="s">
        <v>558</v>
      </c>
      <c r="J331" s="294" t="s">
        <v>184</v>
      </c>
      <c r="K331" s="296" t="s">
        <v>194</v>
      </c>
    </row>
    <row r="332" spans="1:11">
      <c r="A332" s="297" t="s">
        <v>11</v>
      </c>
      <c r="B332" s="298" t="s">
        <v>195</v>
      </c>
      <c r="C332" s="298" t="s">
        <v>523</v>
      </c>
      <c r="D332" s="298" t="s">
        <v>14</v>
      </c>
      <c r="E332" s="298">
        <v>74</v>
      </c>
      <c r="F332" s="299">
        <v>375.471</v>
      </c>
      <c r="G332" s="299">
        <v>378.45800000000003</v>
      </c>
      <c r="H332" s="298" t="s">
        <v>557</v>
      </c>
      <c r="I332" s="298" t="s">
        <v>559</v>
      </c>
      <c r="J332" s="298" t="s">
        <v>184</v>
      </c>
      <c r="K332" s="300" t="s">
        <v>194</v>
      </c>
    </row>
    <row r="333" spans="1:11">
      <c r="A333" s="293" t="s">
        <v>11</v>
      </c>
      <c r="B333" s="294" t="s">
        <v>195</v>
      </c>
      <c r="C333" s="294" t="s">
        <v>523</v>
      </c>
      <c r="D333" s="294" t="s">
        <v>14</v>
      </c>
      <c r="E333" s="294">
        <v>74</v>
      </c>
      <c r="F333" s="295">
        <v>378.45800000000003</v>
      </c>
      <c r="G333" s="295">
        <v>389</v>
      </c>
      <c r="H333" s="294" t="s">
        <v>560</v>
      </c>
      <c r="I333" s="294" t="s">
        <v>561</v>
      </c>
      <c r="J333" s="294" t="s">
        <v>184</v>
      </c>
      <c r="K333" s="296" t="s">
        <v>194</v>
      </c>
    </row>
    <row r="334" spans="1:11">
      <c r="A334" s="297" t="s">
        <v>11</v>
      </c>
      <c r="B334" s="298" t="s">
        <v>195</v>
      </c>
      <c r="C334" s="298" t="s">
        <v>523</v>
      </c>
      <c r="D334" s="298" t="s">
        <v>14</v>
      </c>
      <c r="E334" s="298">
        <v>74</v>
      </c>
      <c r="F334" s="299">
        <v>389</v>
      </c>
      <c r="G334" s="299">
        <v>399.34100000000001</v>
      </c>
      <c r="H334" s="298" t="s">
        <v>560</v>
      </c>
      <c r="I334" s="298" t="s">
        <v>562</v>
      </c>
      <c r="J334" s="298" t="s">
        <v>184</v>
      </c>
      <c r="K334" s="300" t="s">
        <v>194</v>
      </c>
    </row>
    <row r="335" spans="1:11">
      <c r="A335" s="293" t="s">
        <v>11</v>
      </c>
      <c r="B335" s="294" t="s">
        <v>195</v>
      </c>
      <c r="C335" s="294" t="s">
        <v>523</v>
      </c>
      <c r="D335" s="294" t="s">
        <v>14</v>
      </c>
      <c r="E335" s="294">
        <v>74</v>
      </c>
      <c r="F335" s="295">
        <v>399.34100000000001</v>
      </c>
      <c r="G335" s="295">
        <v>400.94099999999997</v>
      </c>
      <c r="H335" s="294" t="s">
        <v>563</v>
      </c>
      <c r="I335" s="294" t="s">
        <v>564</v>
      </c>
      <c r="J335" s="294" t="s">
        <v>184</v>
      </c>
      <c r="K335" s="296" t="s">
        <v>194</v>
      </c>
    </row>
    <row r="336" spans="1:11">
      <c r="A336" s="297" t="s">
        <v>11</v>
      </c>
      <c r="B336" s="298" t="s">
        <v>195</v>
      </c>
      <c r="C336" s="298" t="s">
        <v>523</v>
      </c>
      <c r="D336" s="298" t="s">
        <v>14</v>
      </c>
      <c r="E336" s="298">
        <v>74</v>
      </c>
      <c r="F336" s="299">
        <v>400.94099999999997</v>
      </c>
      <c r="G336" s="299">
        <v>403.13299999999998</v>
      </c>
      <c r="H336" s="298" t="s">
        <v>565</v>
      </c>
      <c r="I336" s="298" t="s">
        <v>566</v>
      </c>
      <c r="J336" s="298" t="s">
        <v>184</v>
      </c>
      <c r="K336" s="300" t="s">
        <v>194</v>
      </c>
    </row>
    <row r="337" spans="1:11">
      <c r="A337" s="293" t="s">
        <v>11</v>
      </c>
      <c r="B337" s="294" t="s">
        <v>195</v>
      </c>
      <c r="C337" s="294" t="s">
        <v>523</v>
      </c>
      <c r="D337" s="294" t="s">
        <v>14</v>
      </c>
      <c r="E337" s="294">
        <v>74</v>
      </c>
      <c r="F337" s="295">
        <v>400.94099999999997</v>
      </c>
      <c r="G337" s="295">
        <v>403.13299999999998</v>
      </c>
      <c r="H337" s="294" t="s">
        <v>565</v>
      </c>
      <c r="I337" s="294" t="s">
        <v>567</v>
      </c>
      <c r="J337" s="294" t="s">
        <v>184</v>
      </c>
      <c r="K337" s="296" t="s">
        <v>194</v>
      </c>
    </row>
    <row r="338" spans="1:11">
      <c r="A338" s="297" t="s">
        <v>11</v>
      </c>
      <c r="B338" s="298" t="s">
        <v>195</v>
      </c>
      <c r="C338" s="298" t="s">
        <v>523</v>
      </c>
      <c r="D338" s="298" t="s">
        <v>14</v>
      </c>
      <c r="E338" s="298">
        <v>74</v>
      </c>
      <c r="F338" s="299">
        <v>403.13299999999998</v>
      </c>
      <c r="G338" s="299">
        <v>403.25799999999998</v>
      </c>
      <c r="H338" s="298" t="s">
        <v>568</v>
      </c>
      <c r="I338" s="298" t="s">
        <v>569</v>
      </c>
      <c r="J338" s="298" t="s">
        <v>184</v>
      </c>
      <c r="K338" s="300" t="s">
        <v>194</v>
      </c>
    </row>
    <row r="339" spans="1:11">
      <c r="A339" s="293" t="s">
        <v>11</v>
      </c>
      <c r="B339" s="294" t="s">
        <v>195</v>
      </c>
      <c r="C339" s="294" t="s">
        <v>523</v>
      </c>
      <c r="D339" s="294" t="s">
        <v>14</v>
      </c>
      <c r="E339" s="294">
        <v>74</v>
      </c>
      <c r="F339" s="295">
        <v>403.25799999999998</v>
      </c>
      <c r="G339" s="295">
        <v>406.37099999999998</v>
      </c>
      <c r="H339" s="294" t="s">
        <v>570</v>
      </c>
      <c r="I339" s="294" t="s">
        <v>571</v>
      </c>
      <c r="J339" s="294" t="s">
        <v>184</v>
      </c>
      <c r="K339" s="296" t="s">
        <v>194</v>
      </c>
    </row>
    <row r="340" spans="1:11">
      <c r="A340" s="297" t="s">
        <v>11</v>
      </c>
      <c r="B340" s="298" t="s">
        <v>195</v>
      </c>
      <c r="C340" s="298" t="s">
        <v>523</v>
      </c>
      <c r="D340" s="298" t="s">
        <v>14</v>
      </c>
      <c r="E340" s="298">
        <v>74</v>
      </c>
      <c r="F340" s="299">
        <v>403.25799999999998</v>
      </c>
      <c r="G340" s="299">
        <v>406.37099999999998</v>
      </c>
      <c r="H340" s="298" t="s">
        <v>570</v>
      </c>
      <c r="I340" s="298" t="s">
        <v>572</v>
      </c>
      <c r="J340" s="298" t="s">
        <v>184</v>
      </c>
      <c r="K340" s="300" t="s">
        <v>194</v>
      </c>
    </row>
    <row r="341" spans="1:11">
      <c r="A341" s="293" t="s">
        <v>11</v>
      </c>
      <c r="B341" s="294" t="s">
        <v>195</v>
      </c>
      <c r="C341" s="294" t="s">
        <v>523</v>
      </c>
      <c r="D341" s="294" t="s">
        <v>14</v>
      </c>
      <c r="E341" s="294">
        <v>74</v>
      </c>
      <c r="F341" s="295">
        <v>406.37099999999998</v>
      </c>
      <c r="G341" s="295">
        <v>416</v>
      </c>
      <c r="H341" s="294" t="s">
        <v>573</v>
      </c>
      <c r="I341" s="294" t="s">
        <v>574</v>
      </c>
      <c r="J341" s="294" t="s">
        <v>184</v>
      </c>
      <c r="K341" s="296" t="s">
        <v>194</v>
      </c>
    </row>
    <row r="342" spans="1:11">
      <c r="A342" s="297" t="s">
        <v>11</v>
      </c>
      <c r="B342" s="298" t="s">
        <v>195</v>
      </c>
      <c r="C342" s="298" t="s">
        <v>523</v>
      </c>
      <c r="D342" s="298" t="s">
        <v>14</v>
      </c>
      <c r="E342" s="298">
        <v>74</v>
      </c>
      <c r="F342" s="299">
        <v>416</v>
      </c>
      <c r="G342" s="299">
        <v>426.60399999999998</v>
      </c>
      <c r="H342" s="298" t="s">
        <v>573</v>
      </c>
      <c r="I342" s="298" t="s">
        <v>575</v>
      </c>
      <c r="J342" s="298" t="s">
        <v>184</v>
      </c>
      <c r="K342" s="300" t="s">
        <v>194</v>
      </c>
    </row>
    <row r="343" spans="1:11">
      <c r="A343" s="293" t="s">
        <v>11</v>
      </c>
      <c r="B343" s="294" t="s">
        <v>195</v>
      </c>
      <c r="C343" s="294" t="s">
        <v>523</v>
      </c>
      <c r="D343" s="294" t="s">
        <v>14</v>
      </c>
      <c r="E343" s="294">
        <v>74</v>
      </c>
      <c r="F343" s="295">
        <v>426.60399999999998</v>
      </c>
      <c r="G343" s="295">
        <v>429.572</v>
      </c>
      <c r="H343" s="294" t="s">
        <v>576</v>
      </c>
      <c r="I343" s="294" t="s">
        <v>577</v>
      </c>
      <c r="J343" s="294" t="s">
        <v>184</v>
      </c>
      <c r="K343" s="296" t="s">
        <v>194</v>
      </c>
    </row>
    <row r="344" spans="1:11">
      <c r="A344" s="297" t="s">
        <v>11</v>
      </c>
      <c r="B344" s="298" t="s">
        <v>195</v>
      </c>
      <c r="C344" s="298" t="s">
        <v>523</v>
      </c>
      <c r="D344" s="298" t="s">
        <v>14</v>
      </c>
      <c r="E344" s="298">
        <v>74</v>
      </c>
      <c r="F344" s="299">
        <v>426.60399999999998</v>
      </c>
      <c r="G344" s="299">
        <v>429.572</v>
      </c>
      <c r="H344" s="298" t="s">
        <v>576</v>
      </c>
      <c r="I344" s="298" t="s">
        <v>578</v>
      </c>
      <c r="J344" s="298" t="s">
        <v>184</v>
      </c>
      <c r="K344" s="300" t="s">
        <v>194</v>
      </c>
    </row>
    <row r="345" spans="1:11">
      <c r="A345" s="293" t="s">
        <v>11</v>
      </c>
      <c r="B345" s="294" t="s">
        <v>195</v>
      </c>
      <c r="C345" s="294" t="s">
        <v>523</v>
      </c>
      <c r="D345" s="294" t="s">
        <v>14</v>
      </c>
      <c r="E345" s="294">
        <v>74</v>
      </c>
      <c r="F345" s="295">
        <v>429.572</v>
      </c>
      <c r="G345" s="295">
        <v>440</v>
      </c>
      <c r="H345" s="294" t="s">
        <v>579</v>
      </c>
      <c r="I345" s="294" t="s">
        <v>580</v>
      </c>
      <c r="J345" s="294" t="s">
        <v>184</v>
      </c>
      <c r="K345" s="296" t="s">
        <v>194</v>
      </c>
    </row>
    <row r="346" spans="1:11">
      <c r="A346" s="297" t="s">
        <v>11</v>
      </c>
      <c r="B346" s="298" t="s">
        <v>195</v>
      </c>
      <c r="C346" s="298" t="s">
        <v>523</v>
      </c>
      <c r="D346" s="298" t="s">
        <v>14</v>
      </c>
      <c r="E346" s="298">
        <v>74</v>
      </c>
      <c r="F346" s="299">
        <v>440</v>
      </c>
      <c r="G346" s="299">
        <v>450.62299999999999</v>
      </c>
      <c r="H346" s="298" t="s">
        <v>579</v>
      </c>
      <c r="I346" s="298" t="s">
        <v>581</v>
      </c>
      <c r="J346" s="298" t="s">
        <v>184</v>
      </c>
      <c r="K346" s="300" t="s">
        <v>194</v>
      </c>
    </row>
    <row r="347" spans="1:11">
      <c r="A347" s="293" t="s">
        <v>11</v>
      </c>
      <c r="B347" s="294" t="s">
        <v>195</v>
      </c>
      <c r="C347" s="294" t="s">
        <v>523</v>
      </c>
      <c r="D347" s="294" t="s">
        <v>14</v>
      </c>
      <c r="E347" s="294">
        <v>74</v>
      </c>
      <c r="F347" s="295">
        <v>450.62299999999999</v>
      </c>
      <c r="G347" s="295">
        <v>453.32100000000003</v>
      </c>
      <c r="H347" s="294" t="s">
        <v>582</v>
      </c>
      <c r="I347" s="294" t="s">
        <v>583</v>
      </c>
      <c r="J347" s="294" t="s">
        <v>184</v>
      </c>
      <c r="K347" s="296" t="s">
        <v>194</v>
      </c>
    </row>
    <row r="348" spans="1:11">
      <c r="A348" s="297" t="s">
        <v>11</v>
      </c>
      <c r="B348" s="298" t="s">
        <v>195</v>
      </c>
      <c r="C348" s="298" t="s">
        <v>523</v>
      </c>
      <c r="D348" s="298" t="s">
        <v>14</v>
      </c>
      <c r="E348" s="298">
        <v>74</v>
      </c>
      <c r="F348" s="299">
        <v>450.62299999999999</v>
      </c>
      <c r="G348" s="299">
        <v>453.32100000000003</v>
      </c>
      <c r="H348" s="298" t="s">
        <v>582</v>
      </c>
      <c r="I348" s="298" t="s">
        <v>584</v>
      </c>
      <c r="J348" s="298" t="s">
        <v>184</v>
      </c>
      <c r="K348" s="300" t="s">
        <v>194</v>
      </c>
    </row>
    <row r="349" spans="1:11">
      <c r="A349" s="293" t="s">
        <v>11</v>
      </c>
      <c r="B349" s="294" t="s">
        <v>195</v>
      </c>
      <c r="C349" s="294" t="s">
        <v>523</v>
      </c>
      <c r="D349" s="294" t="s">
        <v>14</v>
      </c>
      <c r="E349" s="294">
        <v>74</v>
      </c>
      <c r="F349" s="295">
        <v>453.32100000000003</v>
      </c>
      <c r="G349" s="295">
        <v>464</v>
      </c>
      <c r="H349" s="294" t="s">
        <v>585</v>
      </c>
      <c r="I349" s="294" t="s">
        <v>586</v>
      </c>
      <c r="J349" s="294" t="s">
        <v>184</v>
      </c>
      <c r="K349" s="296" t="s">
        <v>194</v>
      </c>
    </row>
    <row r="350" spans="1:11">
      <c r="A350" s="297" t="s">
        <v>11</v>
      </c>
      <c r="B350" s="298" t="s">
        <v>195</v>
      </c>
      <c r="C350" s="298" t="s">
        <v>523</v>
      </c>
      <c r="D350" s="298" t="s">
        <v>14</v>
      </c>
      <c r="E350" s="298">
        <v>74</v>
      </c>
      <c r="F350" s="299">
        <v>464</v>
      </c>
      <c r="G350" s="299">
        <v>474.98899999999998</v>
      </c>
      <c r="H350" s="298" t="s">
        <v>585</v>
      </c>
      <c r="I350" s="298" t="s">
        <v>587</v>
      </c>
      <c r="J350" s="298" t="s">
        <v>184</v>
      </c>
      <c r="K350" s="300" t="s">
        <v>194</v>
      </c>
    </row>
    <row r="351" spans="1:11">
      <c r="A351" s="293" t="s">
        <v>11</v>
      </c>
      <c r="B351" s="294" t="s">
        <v>195</v>
      </c>
      <c r="C351" s="294" t="s">
        <v>523</v>
      </c>
      <c r="D351" s="294" t="s">
        <v>14</v>
      </c>
      <c r="E351" s="294">
        <v>74</v>
      </c>
      <c r="F351" s="295">
        <v>474.98899999999998</v>
      </c>
      <c r="G351" s="295">
        <v>477.84699999999998</v>
      </c>
      <c r="H351" s="294" t="s">
        <v>588</v>
      </c>
      <c r="I351" s="294" t="s">
        <v>589</v>
      </c>
      <c r="J351" s="294" t="s">
        <v>184</v>
      </c>
      <c r="K351" s="296" t="s">
        <v>194</v>
      </c>
    </row>
    <row r="352" spans="1:11">
      <c r="A352" s="297" t="s">
        <v>11</v>
      </c>
      <c r="B352" s="298" t="s">
        <v>195</v>
      </c>
      <c r="C352" s="298" t="s">
        <v>523</v>
      </c>
      <c r="D352" s="298" t="s">
        <v>14</v>
      </c>
      <c r="E352" s="298">
        <v>74</v>
      </c>
      <c r="F352" s="299">
        <v>474.98899999999998</v>
      </c>
      <c r="G352" s="299">
        <v>477.84699999999998</v>
      </c>
      <c r="H352" s="298" t="s">
        <v>588</v>
      </c>
      <c r="I352" s="298" t="s">
        <v>590</v>
      </c>
      <c r="J352" s="298" t="s">
        <v>184</v>
      </c>
      <c r="K352" s="300" t="s">
        <v>194</v>
      </c>
    </row>
    <row r="353" spans="1:11">
      <c r="A353" s="293" t="s">
        <v>11</v>
      </c>
      <c r="B353" s="294" t="s">
        <v>195</v>
      </c>
      <c r="C353" s="294" t="s">
        <v>523</v>
      </c>
      <c r="D353" s="294" t="s">
        <v>14</v>
      </c>
      <c r="E353" s="294">
        <v>74</v>
      </c>
      <c r="F353" s="295">
        <v>477.84699999999998</v>
      </c>
      <c r="G353" s="295">
        <v>487</v>
      </c>
      <c r="H353" s="294" t="s">
        <v>591</v>
      </c>
      <c r="I353" s="294" t="s">
        <v>592</v>
      </c>
      <c r="J353" s="294" t="s">
        <v>184</v>
      </c>
      <c r="K353" s="296" t="s">
        <v>194</v>
      </c>
    </row>
    <row r="354" spans="1:11">
      <c r="A354" s="297" t="s">
        <v>11</v>
      </c>
      <c r="B354" s="298" t="s">
        <v>195</v>
      </c>
      <c r="C354" s="298" t="s">
        <v>523</v>
      </c>
      <c r="D354" s="298" t="s">
        <v>14</v>
      </c>
      <c r="E354" s="298">
        <v>74</v>
      </c>
      <c r="F354" s="299">
        <v>487</v>
      </c>
      <c r="G354" s="299">
        <v>492</v>
      </c>
      <c r="H354" s="298" t="s">
        <v>591</v>
      </c>
      <c r="I354" s="298">
        <v>487492</v>
      </c>
      <c r="J354" s="298" t="s">
        <v>184</v>
      </c>
      <c r="K354" s="300" t="s">
        <v>194</v>
      </c>
    </row>
    <row r="355" spans="1:11">
      <c r="A355" s="293" t="s">
        <v>11</v>
      </c>
      <c r="B355" s="294" t="s">
        <v>195</v>
      </c>
      <c r="C355" s="294" t="s">
        <v>523</v>
      </c>
      <c r="D355" s="294" t="s">
        <v>14</v>
      </c>
      <c r="E355" s="294">
        <v>74</v>
      </c>
      <c r="F355" s="295">
        <v>492</v>
      </c>
      <c r="G355" s="295">
        <v>498.77</v>
      </c>
      <c r="H355" s="294" t="s">
        <v>591</v>
      </c>
      <c r="I355" s="294">
        <v>492499</v>
      </c>
      <c r="J355" s="294" t="s">
        <v>184</v>
      </c>
      <c r="K355" s="296" t="s">
        <v>194</v>
      </c>
    </row>
    <row r="356" spans="1:11">
      <c r="A356" s="301" t="s">
        <v>11</v>
      </c>
      <c r="B356" s="302" t="s">
        <v>195</v>
      </c>
      <c r="C356" s="302" t="s">
        <v>523</v>
      </c>
      <c r="D356" s="302" t="s">
        <v>14</v>
      </c>
      <c r="E356" s="302">
        <v>74</v>
      </c>
      <c r="F356" s="303">
        <v>498.77</v>
      </c>
      <c r="G356" s="303">
        <v>499.37099999999998</v>
      </c>
      <c r="H356" s="302" t="s">
        <v>591</v>
      </c>
      <c r="I356" s="302" t="s">
        <v>593</v>
      </c>
      <c r="J356" s="304" t="s">
        <v>184</v>
      </c>
      <c r="K356" s="305" t="s">
        <v>194</v>
      </c>
    </row>
    <row r="357" spans="1:11">
      <c r="A357" s="306" t="s">
        <v>11</v>
      </c>
      <c r="B357" s="307" t="s">
        <v>195</v>
      </c>
      <c r="C357" s="307" t="s">
        <v>523</v>
      </c>
      <c r="D357" s="307" t="s">
        <v>14</v>
      </c>
      <c r="E357" s="307">
        <v>74</v>
      </c>
      <c r="F357" s="308">
        <v>498.77</v>
      </c>
      <c r="G357" s="308">
        <v>499.38799999999998</v>
      </c>
      <c r="H357" s="307" t="s">
        <v>591</v>
      </c>
      <c r="I357" s="307" t="s">
        <v>594</v>
      </c>
      <c r="J357" s="309" t="s">
        <v>184</v>
      </c>
      <c r="K357" s="310" t="s">
        <v>194</v>
      </c>
    </row>
    <row r="358" spans="1:11">
      <c r="A358" s="301" t="s">
        <v>11</v>
      </c>
      <c r="B358" s="302" t="s">
        <v>195</v>
      </c>
      <c r="C358" s="302" t="s">
        <v>523</v>
      </c>
      <c r="D358" s="302" t="s">
        <v>14</v>
      </c>
      <c r="E358" s="302">
        <v>74</v>
      </c>
      <c r="F358" s="303">
        <v>499.37099999999998</v>
      </c>
      <c r="G358" s="303">
        <v>501.30900000000003</v>
      </c>
      <c r="H358" s="302" t="s">
        <v>595</v>
      </c>
      <c r="I358" s="302" t="s">
        <v>596</v>
      </c>
      <c r="J358" s="304" t="s">
        <v>184</v>
      </c>
      <c r="K358" s="305" t="s">
        <v>194</v>
      </c>
    </row>
    <row r="359" spans="1:11">
      <c r="A359" s="306" t="s">
        <v>11</v>
      </c>
      <c r="B359" s="307" t="s">
        <v>195</v>
      </c>
      <c r="C359" s="307" t="s">
        <v>523</v>
      </c>
      <c r="D359" s="307" t="s">
        <v>14</v>
      </c>
      <c r="E359" s="307">
        <v>74</v>
      </c>
      <c r="F359" s="308">
        <v>499.38799999999998</v>
      </c>
      <c r="G359" s="308">
        <v>501.30900000000003</v>
      </c>
      <c r="H359" s="307" t="s">
        <v>595</v>
      </c>
      <c r="I359" s="307" t="s">
        <v>597</v>
      </c>
      <c r="J359" s="309" t="s">
        <v>184</v>
      </c>
      <c r="K359" s="31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0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0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0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0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0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0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0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0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0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0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0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0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0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0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0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0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0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0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0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0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0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0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0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0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0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0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0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0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0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0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0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0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0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0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0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0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0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0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0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0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0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0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0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0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0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0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0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0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0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0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0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0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0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0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0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0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0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0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0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0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0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0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0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0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0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0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0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0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0" t="s">
        <v>816</v>
      </c>
      <c r="D74" s="70" t="s">
        <v>817</v>
      </c>
      <c r="E74" s="70" t="s">
        <v>661</v>
      </c>
      <c r="F74" s="70" t="s">
        <v>786</v>
      </c>
      <c r="G74" s="70" t="s">
        <v>621</v>
      </c>
      <c r="H74" s="72" t="s">
        <v>609</v>
      </c>
      <c r="I74" s="70">
        <v>1</v>
      </c>
      <c r="J74" s="70">
        <v>1</v>
      </c>
      <c r="K74" s="70" t="s">
        <v>621</v>
      </c>
    </row>
    <row r="75" spans="1:11">
      <c r="A75" s="230" t="s">
        <v>818</v>
      </c>
      <c r="D75" s="335" t="s">
        <v>819</v>
      </c>
      <c r="E75" s="336" t="s">
        <v>636</v>
      </c>
      <c r="F75" s="336" t="s">
        <v>608</v>
      </c>
      <c r="G75" s="336" t="s">
        <v>618</v>
      </c>
      <c r="H75" s="336" t="s">
        <v>609</v>
      </c>
      <c r="I75" s="336">
        <v>1</v>
      </c>
      <c r="J75" s="337">
        <v>1</v>
      </c>
      <c r="K75" s="338" t="s">
        <v>618</v>
      </c>
    </row>
    <row r="76" spans="1:11">
      <c r="A76" s="230" t="s">
        <v>820</v>
      </c>
    </row>
    <row r="77" spans="1:11">
      <c r="A77" s="230" t="s">
        <v>821</v>
      </c>
    </row>
    <row r="78" spans="1:11">
      <c r="A78" s="230" t="s">
        <v>822</v>
      </c>
    </row>
    <row r="79" spans="1:11">
      <c r="A79" s="230" t="s">
        <v>823</v>
      </c>
    </row>
    <row r="80" spans="1:11">
      <c r="A80" s="230" t="s">
        <v>824</v>
      </c>
    </row>
    <row r="81" spans="1:1">
      <c r="A81" s="230" t="s">
        <v>825</v>
      </c>
    </row>
    <row r="82" spans="1:1">
      <c r="A82" t="s">
        <v>826</v>
      </c>
    </row>
    <row r="83" spans="1:1">
      <c r="A83" s="230" t="s">
        <v>827</v>
      </c>
    </row>
    <row r="84" spans="1:1">
      <c r="A84" s="230" t="s">
        <v>828</v>
      </c>
    </row>
    <row r="85" spans="1:1">
      <c r="A85" s="230" t="s">
        <v>829</v>
      </c>
    </row>
    <row r="86" spans="1:1">
      <c r="A86" s="230" t="s">
        <v>830</v>
      </c>
    </row>
    <row r="87" spans="1:1">
      <c r="A87" s="230" t="s">
        <v>831</v>
      </c>
    </row>
    <row r="88" spans="1:1">
      <c r="A88" s="230" t="s">
        <v>832</v>
      </c>
    </row>
    <row r="89" spans="1:1">
      <c r="A89" s="230" t="s">
        <v>833</v>
      </c>
    </row>
    <row r="90" spans="1:1">
      <c r="A90" s="230" t="s">
        <v>834</v>
      </c>
    </row>
    <row r="91" spans="1:1">
      <c r="A91" s="230" t="s">
        <v>835</v>
      </c>
    </row>
    <row r="92" spans="1:1">
      <c r="A92" s="230" t="s">
        <v>836</v>
      </c>
    </row>
    <row r="93" spans="1:1">
      <c r="A93" s="230" t="s">
        <v>837</v>
      </c>
    </row>
    <row r="94" spans="1:1">
      <c r="A94" s="230" t="s">
        <v>838</v>
      </c>
    </row>
    <row r="95" spans="1:1">
      <c r="A95" s="230" t="s">
        <v>839</v>
      </c>
    </row>
    <row r="96" spans="1:1">
      <c r="A96" s="230" t="s">
        <v>840</v>
      </c>
    </row>
    <row r="97" spans="1:1">
      <c r="A97" s="230" t="s">
        <v>841</v>
      </c>
    </row>
    <row r="98" spans="1:1">
      <c r="A98" s="230" t="s">
        <v>842</v>
      </c>
    </row>
    <row r="99" spans="1:1">
      <c r="A99" s="230" t="s">
        <v>843</v>
      </c>
    </row>
    <row r="100" spans="1:1">
      <c r="A100" s="230" t="s">
        <v>844</v>
      </c>
    </row>
    <row r="101" spans="1:1">
      <c r="A101" s="230" t="s">
        <v>845</v>
      </c>
    </row>
    <row r="102" spans="1:1">
      <c r="A102" s="230" t="s">
        <v>846</v>
      </c>
    </row>
    <row r="103" spans="1:1">
      <c r="A103" s="230" t="s">
        <v>847</v>
      </c>
    </row>
    <row r="104" spans="1:1">
      <c r="A104" s="230" t="s">
        <v>848</v>
      </c>
    </row>
    <row r="105" spans="1:1">
      <c r="A105" s="230" t="s">
        <v>849</v>
      </c>
    </row>
    <row r="106" spans="1:1">
      <c r="A106" s="230" t="s">
        <v>850</v>
      </c>
    </row>
    <row r="107" spans="1:1">
      <c r="A107" s="230" t="s">
        <v>851</v>
      </c>
    </row>
    <row r="108" spans="1:1">
      <c r="A108" s="230" t="s">
        <v>852</v>
      </c>
    </row>
    <row r="109" spans="1:1">
      <c r="A109" s="230" t="s">
        <v>753</v>
      </c>
    </row>
    <row r="110" spans="1:1">
      <c r="A110" s="230" t="s">
        <v>853</v>
      </c>
    </row>
    <row r="111" spans="1:1">
      <c r="A111" s="230" t="s">
        <v>854</v>
      </c>
    </row>
    <row r="112" spans="1:1">
      <c r="A112" s="230" t="s">
        <v>855</v>
      </c>
    </row>
    <row r="113" spans="1:1">
      <c r="A113" s="230" t="s">
        <v>856</v>
      </c>
    </row>
    <row r="114" spans="1:1">
      <c r="A114" s="230" t="s">
        <v>857</v>
      </c>
    </row>
    <row r="115" spans="1:1">
      <c r="A115" s="230" t="s">
        <v>858</v>
      </c>
    </row>
    <row r="116" spans="1:1">
      <c r="A116" s="230" t="s">
        <v>859</v>
      </c>
    </row>
    <row r="117" spans="1:1">
      <c r="A117" s="230" t="s">
        <v>860</v>
      </c>
    </row>
    <row r="118" spans="1:1">
      <c r="A118" s="230" t="s">
        <v>861</v>
      </c>
    </row>
    <row r="119" spans="1:1">
      <c r="A119" s="230" t="s">
        <v>862</v>
      </c>
    </row>
    <row r="120" spans="1:1">
      <c r="A120" s="230" t="s">
        <v>863</v>
      </c>
    </row>
    <row r="121" spans="1:1">
      <c r="A121" s="230" t="s">
        <v>864</v>
      </c>
    </row>
    <row r="122" spans="1:1">
      <c r="A122" s="230" t="s">
        <v>865</v>
      </c>
    </row>
    <row r="123" spans="1:1">
      <c r="A123" s="230" t="s">
        <v>866</v>
      </c>
    </row>
    <row r="124" spans="1:1">
      <c r="A124" s="230" t="s">
        <v>867</v>
      </c>
    </row>
    <row r="125" spans="1:1">
      <c r="A125" s="230" t="s">
        <v>868</v>
      </c>
    </row>
    <row r="126" spans="1:1">
      <c r="A126" s="230" t="s">
        <v>869</v>
      </c>
    </row>
    <row r="127" spans="1:1">
      <c r="A127" s="230" t="s">
        <v>870</v>
      </c>
    </row>
    <row r="128" spans="1:1">
      <c r="A128" t="s">
        <v>871</v>
      </c>
    </row>
    <row r="129" spans="1:1">
      <c r="A129" s="230" t="s">
        <v>872</v>
      </c>
    </row>
    <row r="130" spans="1:1">
      <c r="A130" s="230" t="s">
        <v>873</v>
      </c>
    </row>
    <row r="131" spans="1:1">
      <c r="A131" s="230" t="s">
        <v>874</v>
      </c>
    </row>
    <row r="132" spans="1:1">
      <c r="A132" s="230" t="s">
        <v>875</v>
      </c>
    </row>
    <row r="133" spans="1:1">
      <c r="A133" s="230" t="s">
        <v>876</v>
      </c>
    </row>
    <row r="134" spans="1:1">
      <c r="A134" s="230" t="s">
        <v>877</v>
      </c>
    </row>
    <row r="135" spans="1:1">
      <c r="A135" s="230" t="s">
        <v>878</v>
      </c>
    </row>
    <row r="136" spans="1:1">
      <c r="A136" s="230" t="s">
        <v>879</v>
      </c>
    </row>
    <row r="137" spans="1:1">
      <c r="A137" s="230" t="s">
        <v>880</v>
      </c>
    </row>
    <row r="138" spans="1:1">
      <c r="A138" s="230" t="s">
        <v>881</v>
      </c>
    </row>
    <row r="139" spans="1:1">
      <c r="A139" s="230" t="s">
        <v>882</v>
      </c>
    </row>
    <row r="140" spans="1:1">
      <c r="A140" s="230" t="s">
        <v>883</v>
      </c>
    </row>
    <row r="141" spans="1:1">
      <c r="A141" s="230" t="s">
        <v>884</v>
      </c>
    </row>
    <row r="142" spans="1:1">
      <c r="A142" s="230" t="s">
        <v>885</v>
      </c>
    </row>
    <row r="143" spans="1:1">
      <c r="A143" s="230" t="s">
        <v>886</v>
      </c>
    </row>
    <row r="144" spans="1:1">
      <c r="A144" s="230" t="s">
        <v>887</v>
      </c>
    </row>
    <row r="145" spans="1:1">
      <c r="A145" s="230" t="s">
        <v>888</v>
      </c>
    </row>
    <row r="146" spans="1:1">
      <c r="A146" s="230" t="s">
        <v>889</v>
      </c>
    </row>
    <row r="147" spans="1:1">
      <c r="A147" s="230" t="s">
        <v>890</v>
      </c>
    </row>
    <row r="148" spans="1:1">
      <c r="A148" s="230" t="s">
        <v>891</v>
      </c>
    </row>
    <row r="149" spans="1:1">
      <c r="A149" s="230" t="s">
        <v>892</v>
      </c>
    </row>
    <row r="150" spans="1:1">
      <c r="A150" s="230" t="s">
        <v>893</v>
      </c>
    </row>
    <row r="151" spans="1:1">
      <c r="A151" s="230" t="s">
        <v>894</v>
      </c>
    </row>
    <row r="152" spans="1:1">
      <c r="A152" s="230" t="s">
        <v>895</v>
      </c>
    </row>
    <row r="153" spans="1:1">
      <c r="A153" s="230" t="s">
        <v>896</v>
      </c>
    </row>
    <row r="154" spans="1:1">
      <c r="A154" s="230" t="s">
        <v>897</v>
      </c>
    </row>
    <row r="155" spans="1:1">
      <c r="A155" s="230" t="s">
        <v>898</v>
      </c>
    </row>
    <row r="156" spans="1:1">
      <c r="A156" s="230" t="s">
        <v>899</v>
      </c>
    </row>
    <row r="157" spans="1:1">
      <c r="A157" s="230" t="s">
        <v>900</v>
      </c>
    </row>
    <row r="158" spans="1:1">
      <c r="A158" s="230" t="s">
        <v>901</v>
      </c>
    </row>
    <row r="159" spans="1:1">
      <c r="A159" s="230" t="s">
        <v>902</v>
      </c>
    </row>
    <row r="160" spans="1:1">
      <c r="A160" s="230" t="s">
        <v>903</v>
      </c>
    </row>
    <row r="161" spans="1:1">
      <c r="A161" s="230" t="s">
        <v>904</v>
      </c>
    </row>
    <row r="162" spans="1:1">
      <c r="A162" s="230" t="s">
        <v>905</v>
      </c>
    </row>
    <row r="163" spans="1:1">
      <c r="A163" s="230" t="s">
        <v>906</v>
      </c>
    </row>
    <row r="164" spans="1:1">
      <c r="A164" s="230" t="s">
        <v>907</v>
      </c>
    </row>
    <row r="165" spans="1:1">
      <c r="A165" s="230" t="s">
        <v>908</v>
      </c>
    </row>
    <row r="166" spans="1:1">
      <c r="A166" s="230" t="s">
        <v>909</v>
      </c>
    </row>
    <row r="167" spans="1:1">
      <c r="A167" s="230" t="s">
        <v>910</v>
      </c>
    </row>
    <row r="168" spans="1:1">
      <c r="A168" s="230" t="s">
        <v>911</v>
      </c>
    </row>
    <row r="169" spans="1:1">
      <c r="A169" s="230" t="s">
        <v>912</v>
      </c>
    </row>
    <row r="170" spans="1:1">
      <c r="A170" s="230" t="s">
        <v>913</v>
      </c>
    </row>
    <row r="171" spans="1:1">
      <c r="A171" s="230" t="s">
        <v>914</v>
      </c>
    </row>
    <row r="172" spans="1:1">
      <c r="A172" s="230" t="s">
        <v>915</v>
      </c>
    </row>
    <row r="173" spans="1:1">
      <c r="A173" s="230" t="s">
        <v>916</v>
      </c>
    </row>
    <row r="174" spans="1:1">
      <c r="A174" s="230" t="s">
        <v>917</v>
      </c>
    </row>
    <row r="175" spans="1:1">
      <c r="A175" s="230" t="s">
        <v>918</v>
      </c>
    </row>
    <row r="176" spans="1:1">
      <c r="A176" s="230" t="s">
        <v>919</v>
      </c>
    </row>
    <row r="177" spans="1:1">
      <c r="A177" s="230" t="s">
        <v>920</v>
      </c>
    </row>
    <row r="178" spans="1:1">
      <c r="A178" s="230" t="s">
        <v>921</v>
      </c>
    </row>
    <row r="179" spans="1:1">
      <c r="A179" t="s">
        <v>922</v>
      </c>
    </row>
    <row r="180" spans="1:1">
      <c r="A180" s="230" t="s">
        <v>923</v>
      </c>
    </row>
    <row r="181" spans="1:1">
      <c r="A181" s="230" t="s">
        <v>924</v>
      </c>
    </row>
    <row r="182" spans="1:1">
      <c r="A182" s="230" t="s">
        <v>925</v>
      </c>
    </row>
    <row r="183" spans="1:1">
      <c r="A183" s="230" t="s">
        <v>926</v>
      </c>
    </row>
    <row r="184" spans="1:1">
      <c r="A184" s="230" t="s">
        <v>927</v>
      </c>
    </row>
    <row r="185" spans="1:1">
      <c r="A185" s="230" t="s">
        <v>928</v>
      </c>
    </row>
    <row r="186" spans="1:1">
      <c r="A186" s="230" t="s">
        <v>929</v>
      </c>
    </row>
    <row r="187" spans="1:1">
      <c r="A187" s="230" t="s">
        <v>930</v>
      </c>
    </row>
    <row r="188" spans="1:1">
      <c r="A188" s="230" t="s">
        <v>931</v>
      </c>
    </row>
    <row r="189" spans="1:1">
      <c r="A189" s="230" t="s">
        <v>932</v>
      </c>
    </row>
    <row r="190" spans="1:1">
      <c r="A190" s="230" t="s">
        <v>933</v>
      </c>
    </row>
    <row r="191" spans="1:1">
      <c r="A191" s="230" t="s">
        <v>934</v>
      </c>
    </row>
    <row r="192" spans="1:1">
      <c r="A192" s="230" t="s">
        <v>935</v>
      </c>
    </row>
    <row r="193" spans="1:1">
      <c r="A193" s="230" t="s">
        <v>936</v>
      </c>
    </row>
    <row r="194" spans="1:1">
      <c r="A194" s="230" t="s">
        <v>937</v>
      </c>
    </row>
    <row r="195" spans="1:1">
      <c r="A195" s="230" t="s">
        <v>938</v>
      </c>
    </row>
    <row r="196" spans="1:1">
      <c r="A196" s="230" t="s">
        <v>939</v>
      </c>
    </row>
    <row r="197" spans="1:1">
      <c r="A197" s="230" t="s">
        <v>940</v>
      </c>
    </row>
    <row r="198" spans="1:1">
      <c r="A198" s="230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942</v>
      </c>
      <c r="C1" s="28" t="s">
        <v>943</v>
      </c>
      <c r="E1" s="28" t="s">
        <v>944</v>
      </c>
      <c r="G1" s="28" t="s">
        <v>945</v>
      </c>
      <c r="H1" s="30"/>
      <c r="I1" s="28" t="s">
        <v>946</v>
      </c>
      <c r="J1" s="30"/>
      <c r="K1" s="28" t="s">
        <v>947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948</v>
      </c>
      <c r="C2" s="32" t="s">
        <v>949</v>
      </c>
      <c r="E2" s="32">
        <v>1</v>
      </c>
      <c r="G2" s="32" t="s">
        <v>950</v>
      </c>
      <c r="H2" s="30"/>
      <c r="I2" s="32" t="s">
        <v>951</v>
      </c>
      <c r="J2" s="30"/>
      <c r="K2" s="32" t="s">
        <v>952</v>
      </c>
      <c r="L2" s="30"/>
      <c r="M2" s="32" t="s">
        <v>953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954</v>
      </c>
      <c r="C3" s="32" t="s">
        <v>955</v>
      </c>
      <c r="E3" s="32">
        <v>2</v>
      </c>
      <c r="G3" s="32" t="s">
        <v>609</v>
      </c>
      <c r="H3" s="30"/>
      <c r="I3" s="32" t="s">
        <v>956</v>
      </c>
      <c r="J3" s="30"/>
      <c r="K3" s="32" t="s">
        <v>957</v>
      </c>
      <c r="L3" s="30"/>
      <c r="M3" s="32" t="s">
        <v>958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959</v>
      </c>
      <c r="C4" s="32" t="s">
        <v>943</v>
      </c>
      <c r="E4" s="30"/>
      <c r="H4" s="30"/>
      <c r="I4" s="32" t="s">
        <v>960</v>
      </c>
      <c r="J4" s="30"/>
      <c r="K4" s="32" t="s">
        <v>961</v>
      </c>
      <c r="L4" s="30"/>
      <c r="M4" s="32" t="s">
        <v>962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963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964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965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5" t="s">
        <v>987</v>
      </c>
      <c r="W13" s="35" t="s">
        <v>988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989</v>
      </c>
      <c r="B14" s="37" t="s">
        <v>990</v>
      </c>
      <c r="C14" s="37" t="s">
        <v>991</v>
      </c>
      <c r="D14" s="37" t="s">
        <v>0</v>
      </c>
      <c r="E14" s="37" t="s">
        <v>0</v>
      </c>
      <c r="F14" s="37" t="s">
        <v>992</v>
      </c>
      <c r="G14" s="37" t="s">
        <v>992</v>
      </c>
      <c r="H14" s="37" t="s">
        <v>993</v>
      </c>
      <c r="I14" s="37" t="s">
        <v>994</v>
      </c>
      <c r="J14" s="37" t="s">
        <v>995</v>
      </c>
      <c r="K14" s="37" t="s">
        <v>996</v>
      </c>
      <c r="L14" s="37" t="s">
        <v>997</v>
      </c>
      <c r="M14" s="37" t="s">
        <v>997</v>
      </c>
      <c r="N14" s="37" t="s">
        <v>997</v>
      </c>
      <c r="O14" s="37" t="s">
        <v>997</v>
      </c>
      <c r="P14" s="37" t="s">
        <v>981</v>
      </c>
      <c r="Q14" s="37" t="s">
        <v>998</v>
      </c>
      <c r="R14" s="37" t="s">
        <v>999</v>
      </c>
      <c r="S14" s="37" t="s">
        <v>0</v>
      </c>
      <c r="T14" s="37" t="s">
        <v>0</v>
      </c>
      <c r="U14" s="37" t="s">
        <v>986</v>
      </c>
      <c r="V14" s="38" t="s">
        <v>987</v>
      </c>
      <c r="W14" s="38" t="s">
        <v>988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1000</v>
      </c>
      <c r="B15" s="37" t="s">
        <v>1001</v>
      </c>
      <c r="C15" s="37" t="str">
        <f>""</f>
        <v/>
      </c>
      <c r="D15" s="37"/>
      <c r="E15" s="37"/>
      <c r="F15" s="37"/>
      <c r="G15" s="37" t="s">
        <v>1002</v>
      </c>
      <c r="H15" s="37" t="s">
        <v>1003</v>
      </c>
      <c r="I15" s="37" t="s">
        <v>1004</v>
      </c>
      <c r="J15" s="37"/>
      <c r="K15" s="37" t="s">
        <v>1005</v>
      </c>
      <c r="L15" s="37" t="s">
        <v>1006</v>
      </c>
      <c r="M15" s="37" t="s">
        <v>1006</v>
      </c>
      <c r="N15" s="37" t="s">
        <v>1006</v>
      </c>
      <c r="O15" s="37" t="s">
        <v>1006</v>
      </c>
      <c r="P15" s="37"/>
      <c r="Q15" s="37" t="s">
        <v>972</v>
      </c>
      <c r="R15" s="37" t="s">
        <v>1007</v>
      </c>
      <c r="S15" s="37" t="s">
        <v>1008</v>
      </c>
      <c r="T15" s="37" t="s">
        <v>1008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1009</v>
      </c>
      <c r="L16" s="37"/>
      <c r="M16" s="37"/>
      <c r="N16" s="37"/>
      <c r="O16" s="37"/>
      <c r="P16" s="37"/>
      <c r="Q16" s="37"/>
      <c r="R16" s="37" t="s">
        <v>1010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1004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1011</v>
      </c>
      <c r="B28" s="34" t="s">
        <v>1012</v>
      </c>
      <c r="C28" s="34" t="s">
        <v>1013</v>
      </c>
      <c r="D28" s="34" t="s">
        <v>1014</v>
      </c>
      <c r="E28" s="34" t="s">
        <v>1015</v>
      </c>
      <c r="F28" s="34" t="s">
        <v>1016</v>
      </c>
      <c r="G28" s="34" t="s">
        <v>1017</v>
      </c>
      <c r="H28" s="34" t="s">
        <v>1018</v>
      </c>
      <c r="I28" s="34" t="s">
        <v>1019</v>
      </c>
      <c r="J28" s="34" t="s">
        <v>1020</v>
      </c>
      <c r="K28" s="34" t="s">
        <v>1021</v>
      </c>
      <c r="L28" s="34" t="s">
        <v>1022</v>
      </c>
      <c r="M28" s="34" t="s">
        <v>1023</v>
      </c>
      <c r="N28" s="34" t="s">
        <v>1024</v>
      </c>
      <c r="O28" s="34" t="s">
        <v>1025</v>
      </c>
      <c r="P28" s="34" t="s">
        <v>1026</v>
      </c>
      <c r="Q28" s="34" t="s">
        <v>1027</v>
      </c>
      <c r="R28" s="34" t="s">
        <v>1028</v>
      </c>
      <c r="S28" s="34" t="s">
        <v>1029</v>
      </c>
      <c r="T28" s="34" t="s">
        <v>1030</v>
      </c>
      <c r="U28" s="34" t="s">
        <v>1031</v>
      </c>
      <c r="V28" s="34" t="s">
        <v>1032</v>
      </c>
      <c r="W28" s="34" t="s">
        <v>1033</v>
      </c>
      <c r="X28" s="34" t="s">
        <v>1034</v>
      </c>
      <c r="Y28" s="34" t="s">
        <v>1035</v>
      </c>
      <c r="Z28" s="34" t="s">
        <v>1036</v>
      </c>
      <c r="AA28" s="34" t="s">
        <v>1037</v>
      </c>
      <c r="AB28" s="34" t="s">
        <v>1038</v>
      </c>
      <c r="AC28" s="34" t="s">
        <v>1039</v>
      </c>
      <c r="AD28" s="34" t="s">
        <v>1040</v>
      </c>
      <c r="AE28" s="34" t="s">
        <v>1041</v>
      </c>
      <c r="AF28" s="34" t="s">
        <v>1042</v>
      </c>
      <c r="AG28" s="34" t="s">
        <v>1043</v>
      </c>
      <c r="AH28" s="34" t="s">
        <v>1044</v>
      </c>
      <c r="AI28" s="34" t="s">
        <v>1045</v>
      </c>
      <c r="AJ28" s="34" t="s">
        <v>1046</v>
      </c>
      <c r="AK28" s="34" t="s">
        <v>1047</v>
      </c>
      <c r="AL28" s="34" t="s">
        <v>1048</v>
      </c>
      <c r="AM28" s="34" t="s">
        <v>1049</v>
      </c>
      <c r="AN28" s="39" t="s">
        <v>1050</v>
      </c>
      <c r="AO28" s="39" t="s">
        <v>1051</v>
      </c>
      <c r="AP28" s="30"/>
    </row>
    <row r="29" spans="1:42" s="36" customFormat="1">
      <c r="A29" s="37" t="s">
        <v>1052</v>
      </c>
      <c r="B29" s="37" t="s">
        <v>1053</v>
      </c>
      <c r="C29" s="37" t="s">
        <v>1054</v>
      </c>
      <c r="D29" s="37" t="s">
        <v>992</v>
      </c>
      <c r="E29" s="37" t="s">
        <v>1001</v>
      </c>
      <c r="F29" s="37" t="s">
        <v>1055</v>
      </c>
      <c r="G29" s="37" t="s">
        <v>1056</v>
      </c>
      <c r="H29" s="37" t="s">
        <v>1057</v>
      </c>
      <c r="I29" s="37" t="s">
        <v>1058</v>
      </c>
      <c r="J29" s="37" t="s">
        <v>1059</v>
      </c>
      <c r="K29" s="37" t="s">
        <v>1059</v>
      </c>
      <c r="L29" s="37" t="s">
        <v>1060</v>
      </c>
      <c r="M29" s="37" t="s">
        <v>1061</v>
      </c>
      <c r="N29" s="37" t="s">
        <v>1062</v>
      </c>
      <c r="O29" s="37" t="s">
        <v>1063</v>
      </c>
      <c r="P29" s="37" t="s">
        <v>1064</v>
      </c>
      <c r="Q29" s="37" t="s">
        <v>1065</v>
      </c>
      <c r="R29" s="37" t="s">
        <v>1066</v>
      </c>
      <c r="S29" s="37" t="s">
        <v>1067</v>
      </c>
      <c r="T29" s="37" t="s">
        <v>1068</v>
      </c>
      <c r="U29" s="37" t="s">
        <v>1069</v>
      </c>
      <c r="V29" s="37" t="s">
        <v>1068</v>
      </c>
      <c r="W29" s="37" t="s">
        <v>1069</v>
      </c>
      <c r="X29" s="37" t="s">
        <v>1070</v>
      </c>
      <c r="Y29" s="37" t="s">
        <v>1069</v>
      </c>
      <c r="Z29" s="37" t="s">
        <v>1068</v>
      </c>
      <c r="AA29" s="37" t="s">
        <v>1069</v>
      </c>
      <c r="AB29" s="37" t="s">
        <v>981</v>
      </c>
      <c r="AC29" s="37" t="s">
        <v>1071</v>
      </c>
      <c r="AD29" s="37" t="s">
        <v>1072</v>
      </c>
      <c r="AE29" s="37" t="s">
        <v>1073</v>
      </c>
      <c r="AF29" s="37" t="s">
        <v>1010</v>
      </c>
      <c r="AG29" s="37" t="s">
        <v>1007</v>
      </c>
      <c r="AH29" s="37" t="s">
        <v>1074</v>
      </c>
      <c r="AI29" s="37" t="s">
        <v>1075</v>
      </c>
      <c r="AJ29" s="37" t="s">
        <v>1059</v>
      </c>
      <c r="AK29" s="37" t="s">
        <v>1075</v>
      </c>
      <c r="AL29" s="37" t="s">
        <v>1059</v>
      </c>
      <c r="AM29" s="37" t="s">
        <v>986</v>
      </c>
      <c r="AN29" s="38" t="s">
        <v>987</v>
      </c>
      <c r="AO29" s="38" t="s">
        <v>988</v>
      </c>
      <c r="AP29" s="30"/>
    </row>
    <row r="30" spans="1:42" s="36" customFormat="1">
      <c r="A30" s="37"/>
      <c r="B30" s="37"/>
      <c r="C30" s="37"/>
      <c r="D30" s="37" t="s">
        <v>1002</v>
      </c>
      <c r="E30" s="37"/>
      <c r="F30" s="37" t="s">
        <v>1076</v>
      </c>
      <c r="G30" s="37" t="s">
        <v>1077</v>
      </c>
      <c r="H30" s="37" t="s">
        <v>1078</v>
      </c>
      <c r="I30" s="37" t="s">
        <v>1079</v>
      </c>
      <c r="J30" s="37"/>
      <c r="K30" s="37"/>
      <c r="L30" s="37" t="s">
        <v>1080</v>
      </c>
      <c r="M30" s="37" t="s">
        <v>1081</v>
      </c>
      <c r="N30" s="37" t="s">
        <v>1058</v>
      </c>
      <c r="O30" s="37" t="s">
        <v>1082</v>
      </c>
      <c r="P30" s="37" t="s">
        <v>1083</v>
      </c>
      <c r="Q30" s="37" t="s">
        <v>1084</v>
      </c>
      <c r="R30" s="37"/>
      <c r="S30" s="37" t="s">
        <v>1065</v>
      </c>
      <c r="T30" s="37" t="s">
        <v>1085</v>
      </c>
      <c r="U30" s="37" t="s">
        <v>1058</v>
      </c>
      <c r="V30" s="37" t="s">
        <v>1085</v>
      </c>
      <c r="W30" s="37" t="s">
        <v>1058</v>
      </c>
      <c r="X30" s="37" t="s">
        <v>1085</v>
      </c>
      <c r="Y30" s="37" t="s">
        <v>1058</v>
      </c>
      <c r="Z30" s="37" t="s">
        <v>1085</v>
      </c>
      <c r="AA30" s="37" t="s">
        <v>1086</v>
      </c>
      <c r="AB30" s="37"/>
      <c r="AC30" s="37"/>
      <c r="AD30" s="37"/>
      <c r="AE30" s="37" t="s">
        <v>1087</v>
      </c>
      <c r="AF30" s="37"/>
      <c r="AG30" s="37"/>
      <c r="AH30" s="37"/>
      <c r="AI30" s="37" t="s">
        <v>1088</v>
      </c>
      <c r="AJ30" s="37" t="s">
        <v>1089</v>
      </c>
      <c r="AK30" s="37" t="s">
        <v>1088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1090</v>
      </c>
      <c r="E31" s="37"/>
      <c r="F31" s="37"/>
      <c r="G31" s="37"/>
      <c r="H31" s="37"/>
      <c r="I31" s="37"/>
      <c r="J31" s="37"/>
      <c r="K31" s="37"/>
      <c r="L31" s="37" t="s">
        <v>1091</v>
      </c>
      <c r="M31" s="37" t="s">
        <v>1092</v>
      </c>
      <c r="N31" s="37" t="s">
        <v>1069</v>
      </c>
      <c r="O31" s="37" t="s">
        <v>1093</v>
      </c>
      <c r="P31" s="37" t="s">
        <v>1094</v>
      </c>
      <c r="Q31" s="37" t="s">
        <v>1095</v>
      </c>
      <c r="R31" s="37"/>
      <c r="S31" s="37" t="s">
        <v>1084</v>
      </c>
      <c r="T31" s="37"/>
      <c r="U31" s="37" t="s">
        <v>1096</v>
      </c>
      <c r="V31" s="37"/>
      <c r="W31" s="37" t="s">
        <v>1097</v>
      </c>
      <c r="X31" s="37"/>
      <c r="Y31" s="37" t="s">
        <v>1097</v>
      </c>
      <c r="Z31" s="37"/>
      <c r="AA31" s="37" t="s">
        <v>1097</v>
      </c>
      <c r="AB31" s="37"/>
      <c r="AC31" s="37"/>
      <c r="AD31" s="37"/>
      <c r="AE31" s="37" t="s">
        <v>1098</v>
      </c>
      <c r="AF31" s="37"/>
      <c r="AG31" s="37"/>
      <c r="AH31" s="37"/>
      <c r="AI31" s="37" t="s">
        <v>1099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1100</v>
      </c>
      <c r="E32" s="37"/>
      <c r="F32" s="37"/>
      <c r="G32" s="37"/>
      <c r="H32" s="37"/>
      <c r="I32" s="37"/>
      <c r="J32" s="37"/>
      <c r="K32" s="37"/>
      <c r="L32" s="37" t="s">
        <v>1101</v>
      </c>
      <c r="M32" s="37"/>
      <c r="N32" s="37"/>
      <c r="O32" s="37"/>
      <c r="P32" s="37" t="s">
        <v>1102</v>
      </c>
      <c r="Q32" s="37" t="s">
        <v>1103</v>
      </c>
      <c r="R32" s="37"/>
      <c r="S32" s="37" t="s">
        <v>1095</v>
      </c>
      <c r="T32" s="37"/>
      <c r="U32" s="37" t="s">
        <v>1104</v>
      </c>
      <c r="V32" s="37"/>
      <c r="W32" s="37" t="s">
        <v>1104</v>
      </c>
      <c r="X32" s="37"/>
      <c r="Y32" s="37" t="s">
        <v>1104</v>
      </c>
      <c r="Z32" s="37"/>
      <c r="AA32" s="37" t="s">
        <v>1104</v>
      </c>
      <c r="AB32" s="37"/>
      <c r="AC32" s="37"/>
      <c r="AD32" s="37"/>
      <c r="AE32" s="37"/>
      <c r="AF32" s="37"/>
      <c r="AG32" s="37"/>
      <c r="AH32" s="37"/>
      <c r="AI32" s="37" t="s">
        <v>1091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1105</v>
      </c>
      <c r="E33" s="37"/>
      <c r="F33" s="37"/>
      <c r="G33" s="37"/>
      <c r="H33" s="37"/>
      <c r="I33" s="37"/>
      <c r="J33" s="37"/>
      <c r="K33" s="37"/>
      <c r="L33" s="37" t="s">
        <v>1106</v>
      </c>
      <c r="M33" s="37"/>
      <c r="N33" s="37"/>
      <c r="O33" s="37"/>
      <c r="P33" s="37"/>
      <c r="Q33" s="37" t="s">
        <v>1107</v>
      </c>
      <c r="R33" s="37"/>
      <c r="S33" s="37" t="s">
        <v>1103</v>
      </c>
      <c r="T33" s="37"/>
      <c r="U33" s="37" t="s">
        <v>1108</v>
      </c>
      <c r="V33" s="37"/>
      <c r="W33" s="37" t="s">
        <v>1108</v>
      </c>
      <c r="X33" s="37"/>
      <c r="Y33" s="37" t="s">
        <v>1108</v>
      </c>
      <c r="Z33" s="37"/>
      <c r="AA33" s="37" t="s">
        <v>1108</v>
      </c>
      <c r="AB33" s="37"/>
      <c r="AC33" s="37"/>
      <c r="AD33" s="37"/>
      <c r="AE33" s="37"/>
      <c r="AF33" s="37"/>
      <c r="AG33" s="37"/>
      <c r="AH33" s="37"/>
      <c r="AI33" s="37" t="s">
        <v>1106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1109</v>
      </c>
      <c r="M34" s="37"/>
      <c r="N34" s="37"/>
      <c r="O34" s="37"/>
      <c r="P34" s="37"/>
      <c r="Q34" s="37" t="s">
        <v>1110</v>
      </c>
      <c r="R34" s="37"/>
      <c r="S34" s="37" t="s">
        <v>1107</v>
      </c>
      <c r="T34" s="37"/>
      <c r="U34" s="37" t="s">
        <v>1111</v>
      </c>
      <c r="V34" s="37"/>
      <c r="W34" s="37" t="s">
        <v>1111</v>
      </c>
      <c r="X34" s="37"/>
      <c r="Y34" s="37" t="s">
        <v>1111</v>
      </c>
      <c r="Z34" s="37"/>
      <c r="AA34" s="37" t="s">
        <v>1111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1112</v>
      </c>
      <c r="M35" s="37"/>
      <c r="N35" s="37"/>
      <c r="O35" s="37"/>
      <c r="P35" s="37"/>
      <c r="Q35" s="37" t="s">
        <v>1113</v>
      </c>
      <c r="R35" s="37"/>
      <c r="S35" s="37" t="s">
        <v>1110</v>
      </c>
      <c r="T35" s="37"/>
      <c r="U35" s="37" t="s">
        <v>1114</v>
      </c>
      <c r="V35" s="37"/>
      <c r="W35" s="37" t="s">
        <v>1114</v>
      </c>
      <c r="X35" s="37"/>
      <c r="Y35" s="37" t="s">
        <v>1114</v>
      </c>
      <c r="Z35" s="37"/>
      <c r="AA35" s="37" t="s">
        <v>1114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1115</v>
      </c>
      <c r="R36" s="37"/>
      <c r="S36" s="37" t="s">
        <v>1113</v>
      </c>
      <c r="T36" s="37"/>
      <c r="U36" s="37" t="s">
        <v>1116</v>
      </c>
      <c r="V36" s="37"/>
      <c r="W36" s="37" t="s">
        <v>1116</v>
      </c>
      <c r="X36" s="37"/>
      <c r="Y36" s="37" t="s">
        <v>1116</v>
      </c>
      <c r="Z36" s="37"/>
      <c r="AA36" s="37" t="s">
        <v>1116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1117</v>
      </c>
      <c r="R37" s="37"/>
      <c r="S37" s="37" t="s">
        <v>1115</v>
      </c>
      <c r="T37" s="37"/>
      <c r="U37" s="37" t="s">
        <v>1101</v>
      </c>
      <c r="V37" s="37"/>
      <c r="W37" s="37" t="s">
        <v>1101</v>
      </c>
      <c r="X37" s="37"/>
      <c r="Y37" s="37" t="s">
        <v>1101</v>
      </c>
      <c r="Z37" s="37"/>
      <c r="AA37" s="37" t="s">
        <v>1101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1118</v>
      </c>
      <c r="R38" s="37"/>
      <c r="S38" s="37" t="s">
        <v>1117</v>
      </c>
      <c r="T38" s="37"/>
      <c r="U38" s="37" t="s">
        <v>1119</v>
      </c>
      <c r="V38" s="37"/>
      <c r="W38" s="37" t="s">
        <v>1119</v>
      </c>
      <c r="X38" s="37"/>
      <c r="Y38" s="37" t="s">
        <v>1119</v>
      </c>
      <c r="Z38" s="37"/>
      <c r="AA38" s="37" t="s">
        <v>1119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1120</v>
      </c>
      <c r="R39" s="40"/>
      <c r="S39" s="40" t="s">
        <v>1118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1121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J295" activePane="bottomRight" state="frozen"/>
      <selection pane="bottomRight" activeCell="BP300" sqref="BP30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7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8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1122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5" t="s">
        <v>1123</v>
      </c>
      <c r="AJ1" s="346"/>
      <c r="AK1" s="346"/>
      <c r="AL1" s="346"/>
      <c r="AM1" s="346"/>
      <c r="AN1" s="346"/>
      <c r="AO1" s="346"/>
      <c r="AP1" s="346"/>
      <c r="AQ1" s="346"/>
      <c r="AR1" s="347"/>
      <c r="AS1" s="347"/>
      <c r="AT1" s="347"/>
      <c r="AU1" s="347"/>
      <c r="AV1" s="347"/>
      <c r="AW1" s="347"/>
      <c r="AX1" s="346"/>
      <c r="AY1" s="346"/>
      <c r="AZ1" s="346"/>
      <c r="BA1" s="346"/>
      <c r="BB1" s="346"/>
      <c r="BC1" s="346"/>
      <c r="BD1" s="346"/>
      <c r="BE1" s="346"/>
      <c r="BF1" s="348"/>
      <c r="BG1" s="3"/>
      <c r="BH1" s="349" t="s">
        <v>1124</v>
      </c>
      <c r="BI1" s="350"/>
      <c r="BJ1" s="351"/>
      <c r="BK1" s="352"/>
      <c r="BL1" s="54"/>
      <c r="BM1" s="342" t="s">
        <v>1125</v>
      </c>
      <c r="BN1" s="343"/>
      <c r="BO1" s="343"/>
      <c r="BP1" s="343"/>
      <c r="BQ1" s="343"/>
      <c r="BR1" s="343"/>
      <c r="BS1" s="344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1126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1127</v>
      </c>
      <c r="T2" s="25"/>
      <c r="U2" s="83"/>
      <c r="V2" s="212"/>
      <c r="W2" s="27"/>
      <c r="X2" s="25"/>
      <c r="Y2" s="26"/>
      <c r="Z2" s="2"/>
      <c r="AA2" s="153" t="s">
        <v>1128</v>
      </c>
      <c r="AB2" s="25"/>
      <c r="AC2" s="25"/>
      <c r="AD2" s="25"/>
      <c r="AE2" s="77"/>
      <c r="AF2" s="77"/>
      <c r="AG2" s="91"/>
      <c r="AH2" s="3"/>
      <c r="AI2" s="345" t="s">
        <v>1126</v>
      </c>
      <c r="AJ2" s="346"/>
      <c r="AK2" s="346"/>
      <c r="AL2" s="346"/>
      <c r="AM2" s="346"/>
      <c r="AN2" s="346"/>
      <c r="AO2" s="346"/>
      <c r="AP2" s="346"/>
      <c r="AQ2" s="348"/>
      <c r="AR2" s="263"/>
      <c r="AS2" s="360" t="s">
        <v>1129</v>
      </c>
      <c r="AT2" s="347"/>
      <c r="AU2" s="347"/>
      <c r="AV2" s="347"/>
      <c r="AW2" s="347"/>
      <c r="AX2" s="346"/>
      <c r="AY2" s="348"/>
      <c r="AZ2" s="4"/>
      <c r="BA2" s="339" t="s">
        <v>1130</v>
      </c>
      <c r="BB2" s="341"/>
      <c r="BC2" s="345" t="s">
        <v>1127</v>
      </c>
      <c r="BD2" s="346"/>
      <c r="BE2" s="346"/>
      <c r="BF2" s="348"/>
      <c r="BG2" s="3"/>
      <c r="BH2" s="353"/>
      <c r="BI2" s="354"/>
      <c r="BJ2" s="355"/>
      <c r="BK2" s="356"/>
      <c r="BL2" s="54"/>
      <c r="BM2" s="357"/>
      <c r="BN2" s="358"/>
      <c r="BO2" s="358"/>
      <c r="BP2" s="358"/>
      <c r="BQ2" s="358"/>
      <c r="BR2" s="358"/>
      <c r="BS2" s="359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1131</v>
      </c>
      <c r="G3" s="59"/>
      <c r="H3" s="58" t="s">
        <v>1132</v>
      </c>
      <c r="I3" s="60"/>
      <c r="J3" s="60"/>
      <c r="K3" s="60"/>
      <c r="L3" s="78"/>
      <c r="M3" s="60"/>
      <c r="N3" s="84"/>
      <c r="O3" s="58" t="s">
        <v>1129</v>
      </c>
      <c r="P3" s="59"/>
      <c r="Q3" s="82" t="s">
        <v>1133</v>
      </c>
      <c r="R3" s="59"/>
      <c r="S3" s="58" t="s">
        <v>1134</v>
      </c>
      <c r="T3" s="60"/>
      <c r="U3" s="84"/>
      <c r="V3" s="213"/>
      <c r="W3" s="61" t="s">
        <v>1135</v>
      </c>
      <c r="X3" s="62"/>
      <c r="Y3" s="63"/>
      <c r="Z3" s="64"/>
      <c r="AA3" s="154" t="s">
        <v>1136</v>
      </c>
      <c r="AB3" s="65"/>
      <c r="AC3" s="65"/>
      <c r="AD3" s="66"/>
      <c r="AE3" s="88" t="s">
        <v>1137</v>
      </c>
      <c r="AF3" s="90"/>
      <c r="AG3" s="92"/>
      <c r="AH3" s="67"/>
      <c r="AI3" s="339" t="s">
        <v>1131</v>
      </c>
      <c r="AJ3" s="341"/>
      <c r="AK3" s="339" t="s">
        <v>1132</v>
      </c>
      <c r="AL3" s="340"/>
      <c r="AM3" s="340"/>
      <c r="AN3" s="340"/>
      <c r="AO3" s="340"/>
      <c r="AP3" s="340"/>
      <c r="AQ3" s="341"/>
      <c r="AR3" s="264"/>
      <c r="AS3" s="363" t="s">
        <v>1138</v>
      </c>
      <c r="AT3" s="364"/>
      <c r="AU3" s="363" t="s">
        <v>1139</v>
      </c>
      <c r="AV3" s="364"/>
      <c r="AW3" s="363" t="s">
        <v>1140</v>
      </c>
      <c r="AX3" s="365"/>
      <c r="AY3" s="68" t="s">
        <v>1141</v>
      </c>
      <c r="AZ3" s="68"/>
      <c r="BA3" s="361"/>
      <c r="BB3" s="362"/>
      <c r="BC3" s="339" t="s">
        <v>1134</v>
      </c>
      <c r="BD3" s="340"/>
      <c r="BE3" s="340"/>
      <c r="BF3" s="341"/>
      <c r="BG3" s="67"/>
      <c r="BH3" s="353"/>
      <c r="BI3" s="354"/>
      <c r="BJ3" s="355"/>
      <c r="BK3" s="356"/>
      <c r="BL3" s="54"/>
      <c r="BM3" s="342" t="s">
        <v>1142</v>
      </c>
      <c r="BN3" s="343"/>
      <c r="BO3" s="343"/>
      <c r="BP3" s="344"/>
      <c r="BQ3" s="342" t="s">
        <v>759</v>
      </c>
      <c r="BR3" s="343"/>
      <c r="BS3" s="344"/>
      <c r="BT3" s="246"/>
      <c r="BU3" s="69"/>
      <c r="BV3" s="69"/>
      <c r="BW3" s="69"/>
    </row>
    <row r="4" spans="1:76" s="7" customFormat="1" ht="14.25" customHeight="1">
      <c r="A4" s="47" t="s">
        <v>1143</v>
      </c>
      <c r="B4" s="48" t="s">
        <v>1144</v>
      </c>
      <c r="C4" s="49" t="s">
        <v>1143</v>
      </c>
      <c r="D4" s="50" t="s">
        <v>1145</v>
      </c>
      <c r="E4" s="51"/>
      <c r="F4" s="50" t="s">
        <v>1145</v>
      </c>
      <c r="G4" s="47" t="s">
        <v>1143</v>
      </c>
      <c r="H4" s="48" t="s">
        <v>1144</v>
      </c>
      <c r="I4" s="48" t="s">
        <v>1144</v>
      </c>
      <c r="J4" s="48" t="s">
        <v>1144</v>
      </c>
      <c r="K4" s="48" t="s">
        <v>1144</v>
      </c>
      <c r="L4" s="79" t="s">
        <v>1144</v>
      </c>
      <c r="M4" s="48" t="s">
        <v>1144</v>
      </c>
      <c r="N4" s="141" t="s">
        <v>1144</v>
      </c>
      <c r="O4" s="48" t="s">
        <v>1144</v>
      </c>
      <c r="P4" s="48" t="s">
        <v>1144</v>
      </c>
      <c r="Q4" s="79" t="s">
        <v>1144</v>
      </c>
      <c r="R4" s="47" t="s">
        <v>1143</v>
      </c>
      <c r="S4" s="50" t="s">
        <v>1145</v>
      </c>
      <c r="T4" s="50" t="s">
        <v>1145</v>
      </c>
      <c r="U4" s="85" t="s">
        <v>1143</v>
      </c>
      <c r="V4" s="214" t="s">
        <v>1144</v>
      </c>
      <c r="W4" s="52" t="s">
        <v>1144</v>
      </c>
      <c r="X4" s="50" t="s">
        <v>1145</v>
      </c>
      <c r="Y4" s="50" t="s">
        <v>1145</v>
      </c>
      <c r="Z4" s="50" t="s">
        <v>1145</v>
      </c>
      <c r="AA4" s="79" t="s">
        <v>1144</v>
      </c>
      <c r="AB4" s="50" t="s">
        <v>1145</v>
      </c>
      <c r="AC4" s="50" t="s">
        <v>1145</v>
      </c>
      <c r="AD4" s="48" t="s">
        <v>1144</v>
      </c>
      <c r="AE4" s="79" t="s">
        <v>1144</v>
      </c>
      <c r="AF4" s="79" t="s">
        <v>1144</v>
      </c>
      <c r="AG4" s="79" t="s">
        <v>1144</v>
      </c>
      <c r="AH4" s="53"/>
      <c r="AI4" s="174" t="s">
        <v>1145</v>
      </c>
      <c r="AJ4" s="47" t="s">
        <v>1143</v>
      </c>
      <c r="AK4" s="141" t="s">
        <v>1144</v>
      </c>
      <c r="AL4" s="141" t="s">
        <v>1144</v>
      </c>
      <c r="AM4" s="141" t="s">
        <v>1144</v>
      </c>
      <c r="AN4" s="141" t="s">
        <v>1144</v>
      </c>
      <c r="AO4" s="48" t="s">
        <v>1144</v>
      </c>
      <c r="AP4" s="48" t="s">
        <v>1144</v>
      </c>
      <c r="AQ4" s="48" t="s">
        <v>1144</v>
      </c>
      <c r="AR4" s="265" t="s">
        <v>1144</v>
      </c>
      <c r="AS4" s="265" t="s">
        <v>1144</v>
      </c>
      <c r="AT4" s="265" t="s">
        <v>1144</v>
      </c>
      <c r="AU4" s="265" t="s">
        <v>1144</v>
      </c>
      <c r="AV4" s="265" t="s">
        <v>1144</v>
      </c>
      <c r="AW4" s="265" t="s">
        <v>1144</v>
      </c>
      <c r="AX4" s="48" t="s">
        <v>1144</v>
      </c>
      <c r="AY4" s="47" t="s">
        <v>1143</v>
      </c>
      <c r="AZ4" s="50" t="s">
        <v>1145</v>
      </c>
      <c r="BA4" s="48" t="s">
        <v>1144</v>
      </c>
      <c r="BB4" s="47" t="s">
        <v>1143</v>
      </c>
      <c r="BC4" s="50" t="s">
        <v>1145</v>
      </c>
      <c r="BD4" s="50" t="s">
        <v>1145</v>
      </c>
      <c r="BE4" s="47" t="s">
        <v>1143</v>
      </c>
      <c r="BF4" s="48" t="s">
        <v>1144</v>
      </c>
      <c r="BG4" s="54" t="s">
        <v>1146</v>
      </c>
      <c r="BH4" s="48" t="s">
        <v>1144</v>
      </c>
      <c r="BI4" s="48" t="s">
        <v>1144</v>
      </c>
      <c r="BJ4" s="52" t="s">
        <v>1144</v>
      </c>
      <c r="BK4" s="48" t="s">
        <v>1144</v>
      </c>
      <c r="BL4" s="54" t="s">
        <v>1146</v>
      </c>
      <c r="BM4" s="50" t="s">
        <v>1145</v>
      </c>
      <c r="BN4" s="50" t="s">
        <v>1145</v>
      </c>
      <c r="BO4" s="50" t="s">
        <v>1145</v>
      </c>
      <c r="BP4" s="48" t="s">
        <v>1144</v>
      </c>
      <c r="BQ4" s="47" t="s">
        <v>1143</v>
      </c>
      <c r="BR4" s="47" t="s">
        <v>1143</v>
      </c>
      <c r="BS4" s="47" t="s">
        <v>1143</v>
      </c>
      <c r="BT4" s="179"/>
      <c r="BX4" s="6"/>
    </row>
    <row r="5" spans="1:76" s="245" customFormat="1" ht="14.25" customHeight="1">
      <c r="A5" s="242" t="s">
        <v>1147</v>
      </c>
      <c r="B5" s="242" t="s">
        <v>1148</v>
      </c>
      <c r="C5" s="317" t="s">
        <v>1149</v>
      </c>
      <c r="D5" s="243" t="s">
        <v>1150</v>
      </c>
      <c r="E5" s="243" t="s">
        <v>1151</v>
      </c>
      <c r="F5" s="243" t="s">
        <v>1152</v>
      </c>
      <c r="G5" s="243" t="s">
        <v>1153</v>
      </c>
      <c r="H5" s="243" t="s">
        <v>1154</v>
      </c>
      <c r="I5" s="243" t="s">
        <v>1155</v>
      </c>
      <c r="J5" s="243" t="s">
        <v>4</v>
      </c>
      <c r="K5" s="243" t="s">
        <v>1156</v>
      </c>
      <c r="L5" s="243" t="s">
        <v>1157</v>
      </c>
      <c r="M5" s="243" t="s">
        <v>1158</v>
      </c>
      <c r="N5" s="332" t="s">
        <v>8</v>
      </c>
      <c r="O5" s="243" t="s">
        <v>1159</v>
      </c>
      <c r="P5" s="243" t="s">
        <v>1160</v>
      </c>
      <c r="Q5" s="317" t="s">
        <v>1161</v>
      </c>
      <c r="R5" s="243" t="s">
        <v>1162</v>
      </c>
      <c r="S5" s="243" t="s">
        <v>1163</v>
      </c>
      <c r="T5" s="243" t="s">
        <v>1164</v>
      </c>
      <c r="U5" s="318" t="s">
        <v>7</v>
      </c>
      <c r="V5" s="243" t="s">
        <v>1165</v>
      </c>
      <c r="W5" s="243" t="s">
        <v>1166</v>
      </c>
      <c r="X5" s="243" t="s">
        <v>1167</v>
      </c>
      <c r="Y5" s="243" t="s">
        <v>1168</v>
      </c>
      <c r="Z5" s="243" t="s">
        <v>605</v>
      </c>
      <c r="AA5" s="317" t="s">
        <v>1169</v>
      </c>
      <c r="AB5" s="243" t="s">
        <v>1170</v>
      </c>
      <c r="AC5" s="243" t="s">
        <v>1171</v>
      </c>
      <c r="AD5" s="243" t="s">
        <v>1172</v>
      </c>
      <c r="AE5" s="317" t="s">
        <v>1173</v>
      </c>
      <c r="AF5" s="317" t="s">
        <v>1174</v>
      </c>
      <c r="AG5" s="317" t="s">
        <v>1175</v>
      </c>
      <c r="AH5" s="243" t="s">
        <v>1176</v>
      </c>
      <c r="AI5" s="243" t="s">
        <v>1177</v>
      </c>
      <c r="AJ5" s="243" t="s">
        <v>1178</v>
      </c>
      <c r="AK5" s="318" t="s">
        <v>1179</v>
      </c>
      <c r="AL5" s="318" t="s">
        <v>1180</v>
      </c>
      <c r="AM5" s="318" t="s">
        <v>1181</v>
      </c>
      <c r="AN5" s="318" t="s">
        <v>1182</v>
      </c>
      <c r="AO5" s="243" t="s">
        <v>1183</v>
      </c>
      <c r="AP5" s="243" t="s">
        <v>1184</v>
      </c>
      <c r="AQ5" s="243" t="s">
        <v>1185</v>
      </c>
      <c r="AR5" s="319" t="s">
        <v>1186</v>
      </c>
      <c r="AS5" s="319" t="s">
        <v>1187</v>
      </c>
      <c r="AT5" s="319" t="s">
        <v>1188</v>
      </c>
      <c r="AU5" s="319" t="s">
        <v>1189</v>
      </c>
      <c r="AV5" s="319" t="s">
        <v>1190</v>
      </c>
      <c r="AW5" s="319" t="s">
        <v>1191</v>
      </c>
      <c r="AX5" s="243" t="s">
        <v>1192</v>
      </c>
      <c r="AY5" s="243" t="s">
        <v>1141</v>
      </c>
      <c r="AZ5" s="243" t="s">
        <v>1193</v>
      </c>
      <c r="BA5" s="243" t="s">
        <v>1194</v>
      </c>
      <c r="BB5" s="243" t="s">
        <v>1195</v>
      </c>
      <c r="BC5" s="243" t="s">
        <v>1196</v>
      </c>
      <c r="BD5" s="243" t="s">
        <v>1197</v>
      </c>
      <c r="BE5" s="243" t="s">
        <v>1198</v>
      </c>
      <c r="BF5" s="243" t="s">
        <v>1199</v>
      </c>
      <c r="BG5" s="243" t="s">
        <v>1200</v>
      </c>
      <c r="BH5" s="243" t="s">
        <v>1201</v>
      </c>
      <c r="BI5" s="243" t="s">
        <v>1202</v>
      </c>
      <c r="BJ5" s="243" t="s">
        <v>1203</v>
      </c>
      <c r="BK5" s="243" t="s">
        <v>1204</v>
      </c>
      <c r="BL5" s="243" t="s">
        <v>1205</v>
      </c>
      <c r="BM5" s="243" t="s">
        <v>1206</v>
      </c>
      <c r="BN5" s="243" t="s">
        <v>1207</v>
      </c>
      <c r="BO5" s="243" t="s">
        <v>1208</v>
      </c>
      <c r="BP5" s="243" t="s">
        <v>1209</v>
      </c>
      <c r="BQ5" s="243" t="s">
        <v>1210</v>
      </c>
      <c r="BR5" s="243" t="s">
        <v>1211</v>
      </c>
      <c r="BS5" s="243" t="s">
        <v>1212</v>
      </c>
      <c r="BT5" s="179" t="s">
        <v>1213</v>
      </c>
      <c r="BX5" s="244"/>
    </row>
    <row r="6" spans="1:76" ht="16.5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4">
        <v>78</v>
      </c>
      <c r="K6" s="234">
        <v>235</v>
      </c>
      <c r="L6" s="89" t="s">
        <v>609</v>
      </c>
      <c r="M6" s="22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1214</v>
      </c>
      <c r="W6" s="186" t="s">
        <v>1215</v>
      </c>
      <c r="X6" s="235" t="s">
        <v>957</v>
      </c>
      <c r="Y6" s="166" t="s">
        <v>960</v>
      </c>
      <c r="Z6" s="166" t="s">
        <v>958</v>
      </c>
      <c r="AA6" s="89">
        <v>1</v>
      </c>
      <c r="AB6" s="75" t="s">
        <v>948</v>
      </c>
      <c r="AC6" s="75" t="s">
        <v>943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7" t="str">
        <f>IF(BS_CONTROLE[[#This Row],[Local - Partida]]=0, "-", BS_CONTROLE[[#This Row],[Local - Partida]])</f>
        <v>ZTEZVT</v>
      </c>
      <c r="AL6" s="327" t="str">
        <f>IF(BS_CONTROLE[[#This Row],[Local - Encerramento]]=0, "-", BS_CONTROLE[[#This Row],[Local - Encerramento]])</f>
        <v>ZTEZVT</v>
      </c>
      <c r="AM6" s="327" t="str">
        <f>IF(BS_CONTROLE[[#This Row],[Entre - Estações]]=0, "-", BS_CONTROLE[[#This Row],[Entre - Estações]])</f>
        <v>ZTE-ZVT</v>
      </c>
      <c r="AN6" s="327" t="str">
        <f>IF(BS_CONTROLE[[#This Row],[SB]]=0, "-", BS_CONTROLE[[#This Row],[SB]])</f>
        <v>ZTEZVT</v>
      </c>
      <c r="AO6" s="328">
        <f>IF(BS_CONTROLE[[#This Row],[SUB]]=0, "-", BS_CONTROLE[[#This Row],[SUB]])</f>
        <v>78</v>
      </c>
      <c r="AP6" s="329">
        <f>IF(BS_CONTROLE[[#This Row],[KM - Inicio]]=0, "-", BS_CONTROLE[[#This Row],[KM - Inicio]])</f>
        <v>235</v>
      </c>
      <c r="AQ6" s="329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0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1216</v>
      </c>
      <c r="BK6" s="21" t="s">
        <v>1217</v>
      </c>
      <c r="BL6" s="20"/>
      <c r="BM6" s="18" t="s">
        <v>977</v>
      </c>
      <c r="BN6" s="18" t="s">
        <v>997</v>
      </c>
      <c r="BO6" s="173" t="s">
        <v>1068</v>
      </c>
      <c r="BP6" s="21" t="s">
        <v>1217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7" t="str">
        <f>IF(BN6="","",SUBSTITUTE(BM6," ","")&amp;SUBSTITUTE(BN6," ",""))</f>
        <v>SuperEquipamento</v>
      </c>
      <c r="BU6" s="5"/>
      <c r="BV6" s="5"/>
      <c r="BW6" s="5"/>
    </row>
    <row r="7" spans="1:76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838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1218</v>
      </c>
      <c r="I7" s="149" t="s">
        <v>597</v>
      </c>
      <c r="J7" s="42">
        <v>98</v>
      </c>
      <c r="K7" s="42">
        <v>752.38</v>
      </c>
      <c r="L7" s="89" t="s">
        <v>609</v>
      </c>
      <c r="M7" s="234" t="s">
        <v>1219</v>
      </c>
      <c r="N7" s="234" t="s">
        <v>1220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1221</v>
      </c>
      <c r="W7" s="186" t="s">
        <v>1222</v>
      </c>
      <c r="X7" s="56" t="s">
        <v>952</v>
      </c>
      <c r="Y7" s="166" t="s">
        <v>951</v>
      </c>
      <c r="Z7" s="166" t="s">
        <v>953</v>
      </c>
      <c r="AA7" s="150">
        <v>1</v>
      </c>
      <c r="AB7" s="75" t="s">
        <v>948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7" t="str">
        <f>IF(BS_CONTROLE[[#This Row],[Local - Partida]]=0, "-", BS_CONTROLE[[#This Row],[Local - Partida]])</f>
        <v>752RVD</v>
      </c>
      <c r="AL7" s="327" t="str">
        <f>IF(BS_CONTROLE[[#This Row],[Local - Encerramento]]=0, "-", BS_CONTROLE[[#This Row],[Local - Encerramento]])</f>
        <v>TGR2</v>
      </c>
      <c r="AM7" s="327" t="str">
        <f>IF(BS_CONTROLE[[#This Row],[Entre - Estações]]=0, "-", BS_CONTROLE[[#This Row],[Entre - Estações]])</f>
        <v>RVD-TAG</v>
      </c>
      <c r="AN7" s="327" t="str">
        <f>IF(BS_CONTROLE[[#This Row],[SB]]=0, "-", BS_CONTROLE[[#This Row],[SB]])</f>
        <v>RVDTAG</v>
      </c>
      <c r="AO7" s="328">
        <f>IF(BS_CONTROLE[[#This Row],[SUB]]=0, "-", BS_CONTROLE[[#This Row],[SUB]])</f>
        <v>98</v>
      </c>
      <c r="AP7" s="329">
        <f>IF(BS_CONTROLE[[#This Row],[KM - Inicio]]=0, "-", BS_CONTROLE[[#This Row],[KM - Inicio]])</f>
        <v>752.38</v>
      </c>
      <c r="AQ7" s="329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3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3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0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1223</v>
      </c>
      <c r="BK7" s="187" t="s">
        <v>1224</v>
      </c>
      <c r="BL7" s="20"/>
      <c r="BM7" s="18" t="s">
        <v>978</v>
      </c>
      <c r="BN7" s="18" t="s">
        <v>1006</v>
      </c>
      <c r="BO7" s="173" t="s">
        <v>1069</v>
      </c>
      <c r="BP7" s="187" t="s">
        <v>1224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846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1225</v>
      </c>
      <c r="N8" s="42" t="s">
        <v>1226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1227</v>
      </c>
      <c r="W8" s="186" t="s">
        <v>1228</v>
      </c>
      <c r="X8" s="235" t="s">
        <v>957</v>
      </c>
      <c r="Y8" s="166" t="s">
        <v>960</v>
      </c>
      <c r="Z8" s="166" t="s">
        <v>958</v>
      </c>
      <c r="AA8" s="89">
        <v>1</v>
      </c>
      <c r="AB8" s="75" t="s">
        <v>948</v>
      </c>
      <c r="AC8" s="75" t="s">
        <v>943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7" t="str">
        <f>IF(BS_CONTROLE[[#This Row],[Local - Partida]]=0, "-", BS_CONTROLE[[#This Row],[Local - Partida]])</f>
        <v>PSS1</v>
      </c>
      <c r="AL8" s="327" t="str">
        <f>IF(BS_CONTROLE[[#This Row],[Local - Encerramento]]=0, "-", BS_CONTROLE[[#This Row],[Local - Encerramento]])</f>
        <v>POA1</v>
      </c>
      <c r="AM8" s="327" t="str">
        <f>IF(BS_CONTROLE[[#This Row],[Entre - Estações]]=0, "-", BS_CONTROLE[[#This Row],[Entre - Estações]])</f>
        <v>PSS-POA</v>
      </c>
      <c r="AN8" s="327" t="str">
        <f>IF(BS_CONTROLE[[#This Row],[SB]]=0, "-", BS_CONTROLE[[#This Row],[SB]])</f>
        <v>PSSPOA</v>
      </c>
      <c r="AO8" s="328">
        <f>IF(BS_CONTROLE[[#This Row],[SUB]]=0, "-", BS_CONTROLE[[#This Row],[SUB]])</f>
        <v>103</v>
      </c>
      <c r="AP8" s="329">
        <f>IF(BS_CONTROLE[[#This Row],[KM - Inicio]]=0, "-", BS_CONTROLE[[#This Row],[KM - Inicio]])</f>
        <v>2031</v>
      </c>
      <c r="AQ8" s="329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3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3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0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1229</v>
      </c>
      <c r="BK8" s="21" t="s">
        <v>1230</v>
      </c>
      <c r="BL8" s="20"/>
      <c r="BM8" s="18" t="s">
        <v>981</v>
      </c>
      <c r="BN8" s="18" t="s">
        <v>981</v>
      </c>
      <c r="BO8" s="173" t="s">
        <v>981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7" t="str">
        <f t="shared" si="0"/>
        <v>OKOK</v>
      </c>
      <c r="BU8" s="7"/>
      <c r="BV8" s="7"/>
      <c r="BW8" s="7"/>
    </row>
    <row r="9" spans="1:76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1231</v>
      </c>
      <c r="W9" s="186" t="s">
        <v>1232</v>
      </c>
      <c r="X9" s="235" t="s">
        <v>957</v>
      </c>
      <c r="Y9" s="166" t="s">
        <v>960</v>
      </c>
      <c r="Z9" s="166" t="s">
        <v>958</v>
      </c>
      <c r="AA9" s="89">
        <v>1</v>
      </c>
      <c r="AB9" s="75" t="s">
        <v>948</v>
      </c>
      <c r="AC9" s="75" t="s">
        <v>943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7" t="str">
        <f>IF(BS_CONTROLE[[#This Row],[Local - Partida]]=0, "-", BS_CONTROLE[[#This Row],[Local - Partida]])</f>
        <v>TGR2</v>
      </c>
      <c r="AL9" s="327" t="str">
        <f>IF(BS_CONTROLE[[#This Row],[Local - Encerramento]]=0, "-", BS_CONTROLE[[#This Row],[Local - Encerramento]])</f>
        <v>TGR</v>
      </c>
      <c r="AM9" s="327" t="str">
        <f>IF(BS_CONTROLE[[#This Row],[Entre - Estações]]=0, "-", BS_CONTROLE[[#This Row],[Entre - Estações]])</f>
        <v>TVL-TBR</v>
      </c>
      <c r="AN9" s="327" t="str">
        <f>IF(BS_CONTROLE[[#This Row],[SB]]=0, "-", BS_CONTROLE[[#This Row],[SB]])</f>
        <v>TVL464</v>
      </c>
      <c r="AO9" s="328">
        <f>IF(BS_CONTROLE[[#This Row],[SUB]]=0, "-", BS_CONTROLE[[#This Row],[SUB]])</f>
        <v>74</v>
      </c>
      <c r="AP9" s="329">
        <f>IF(BS_CONTROLE[[#This Row],[KM - Inicio]]=0, "-", BS_CONTROLE[[#This Row],[KM - Inicio]])</f>
        <v>463</v>
      </c>
      <c r="AQ9" s="329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3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3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0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6" t="s">
        <v>1233</v>
      </c>
      <c r="BK9" s="236" t="s">
        <v>1234</v>
      </c>
      <c r="BL9" s="20"/>
      <c r="BM9" s="18" t="s">
        <v>976</v>
      </c>
      <c r="BN9" s="18" t="s">
        <v>1005</v>
      </c>
      <c r="BO9" s="173" t="s">
        <v>1067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7" t="str">
        <f t="shared" si="0"/>
        <v>CCOCirculaçãoIntervaloOportunidade</v>
      </c>
      <c r="BU9" s="7"/>
      <c r="BV9" s="7"/>
      <c r="BW9" s="7"/>
    </row>
    <row r="10" spans="1:76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4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1235</v>
      </c>
      <c r="W10" s="186" t="s">
        <v>1236</v>
      </c>
      <c r="X10" s="235" t="s">
        <v>952</v>
      </c>
      <c r="Y10" s="166" t="s">
        <v>951</v>
      </c>
      <c r="Z10" s="166" t="s">
        <v>953</v>
      </c>
      <c r="AA10" s="89">
        <v>1</v>
      </c>
      <c r="AB10" s="75" t="s">
        <v>948</v>
      </c>
      <c r="AC10" s="75" t="s">
        <v>943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7" t="str">
        <f>IF(BS_CONTROLE[[#This Row],[Local - Partida]]=0, "-", BS_CONTROLE[[#This Row],[Local - Partida]])</f>
        <v>TVI2</v>
      </c>
      <c r="AL10" s="327" t="str">
        <f>IF(BS_CONTROLE[[#This Row],[Local - Encerramento]]=0, "-", BS_CONTROLE[[#This Row],[Local - Encerramento]])</f>
        <v>TVI2</v>
      </c>
      <c r="AM10" s="327" t="str">
        <f>IF(BS_CONTROLE[[#This Row],[Entre - Estações]]=0, "-", BS_CONTROLE[[#This Row],[Entre - Estações]])</f>
        <v>TID-TVI</v>
      </c>
      <c r="AN10" s="327">
        <f>IF(BS_CONTROLE[[#This Row],[SB]]=0, "-", BS_CONTROLE[[#This Row],[SB]])</f>
        <v>201213</v>
      </c>
      <c r="AO10" s="328">
        <f>IF(BS_CONTROLE[[#This Row],[SUB]]=0, "-", BS_CONTROLE[[#This Row],[SUB]])</f>
        <v>74</v>
      </c>
      <c r="AP10" s="329">
        <f>IF(BS_CONTROLE[[#This Row],[KM - Inicio]]=0, "-", BS_CONTROLE[[#This Row],[KM - Inicio]])</f>
        <v>209</v>
      </c>
      <c r="AQ10" s="329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3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3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0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1229</v>
      </c>
      <c r="BK10" s="21" t="s">
        <v>1237</v>
      </c>
      <c r="BL10" s="20"/>
      <c r="BM10" s="18" t="s">
        <v>981</v>
      </c>
      <c r="BN10" s="18" t="s">
        <v>981</v>
      </c>
      <c r="BO10" s="173" t="s">
        <v>981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7" t="str">
        <f t="shared" si="0"/>
        <v>OKOK</v>
      </c>
      <c r="BU10" s="7"/>
      <c r="BV10" s="7"/>
      <c r="BW10" s="7"/>
    </row>
    <row r="11" spans="1:76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1238</v>
      </c>
      <c r="W11" s="186" t="s">
        <v>1236</v>
      </c>
      <c r="X11" s="56" t="s">
        <v>957</v>
      </c>
      <c r="Y11" s="166" t="s">
        <v>960</v>
      </c>
      <c r="Z11" s="166" t="s">
        <v>953</v>
      </c>
      <c r="AA11" s="150">
        <v>1</v>
      </c>
      <c r="AB11" s="75" t="s">
        <v>948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7" t="str">
        <f>IF(BS_CONTROLE[[#This Row],[Local - Partida]]=0, "-", BS_CONTROLE[[#This Row],[Local - Partida]])</f>
        <v>ZGT1</v>
      </c>
      <c r="AL11" s="327" t="str">
        <f>IF(BS_CONTROLE[[#This Row],[Local - Encerramento]]=0, "-", BS_CONTROLE[[#This Row],[Local - Encerramento]])</f>
        <v>ZGT1</v>
      </c>
      <c r="AM11" s="327" t="str">
        <f>IF(BS_CONTROLE[[#This Row],[Entre - Estações]]=0, "-", BS_CONTROLE[[#This Row],[Entre - Estações]])</f>
        <v>ZGT-ZXE</v>
      </c>
      <c r="AN11" s="327" t="str">
        <f>IF(BS_CONTROLE[[#This Row],[SB]]=0, "-", BS_CONTROLE[[#This Row],[SB]])</f>
        <v>ZGTZXE</v>
      </c>
      <c r="AO11" s="328">
        <f>IF(BS_CONTROLE[[#This Row],[SUB]]=0, "-", BS_CONTROLE[[#This Row],[SUB]])</f>
        <v>72</v>
      </c>
      <c r="AP11" s="329">
        <f>IF(BS_CONTROLE[[#This Row],[KM - Inicio]]=0, "-", BS_CONTROLE[[#This Row],[KM - Inicio]])</f>
        <v>301</v>
      </c>
      <c r="AQ11" s="329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3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3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0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1229</v>
      </c>
      <c r="BK11" s="21" t="s">
        <v>1239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7" t="str">
        <f t="shared" si="0"/>
        <v/>
      </c>
    </row>
    <row r="12" spans="1:76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837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1240</v>
      </c>
      <c r="W12" s="186" t="s">
        <v>1241</v>
      </c>
      <c r="X12" s="56" t="s">
        <v>952</v>
      </c>
      <c r="Y12" s="166" t="s">
        <v>951</v>
      </c>
      <c r="Z12" s="166" t="s">
        <v>953</v>
      </c>
      <c r="AA12" s="150">
        <v>2</v>
      </c>
      <c r="AB12" s="75" t="s">
        <v>948</v>
      </c>
      <c r="AC12" s="75" t="s">
        <v>943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7" t="str">
        <f>IF(BS_CONTROLE[[#This Row],[Local - Partida]]=0, "-", BS_CONTROLE[[#This Row],[Local - Partida]])</f>
        <v>TGR2</v>
      </c>
      <c r="AL12" s="327" t="str">
        <f>IF(BS_CONTROLE[[#This Row],[Local - Encerramento]]=0, "-", BS_CONTROLE[[#This Row],[Local - Encerramento]])</f>
        <v>TGR2</v>
      </c>
      <c r="AM12" s="327" t="str">
        <f>IF(BS_CONTROLE[[#This Row],[Entre - Estações]]=0, "-", BS_CONTROLE[[#This Row],[Entre - Estações]])</f>
        <v>TRM-TEP</v>
      </c>
      <c r="AN12" s="327" t="str">
        <f>IF(BS_CONTROLE[[#This Row],[SB]]=0, "-", BS_CONTROLE[[#This Row],[SB]])</f>
        <v>556TEP</v>
      </c>
      <c r="AO12" s="328">
        <f>IF(BS_CONTROLE[[#This Row],[SUB]]=0, "-", BS_CONTROLE[[#This Row],[SUB]])</f>
        <v>98</v>
      </c>
      <c r="AP12" s="329">
        <f>IF(BS_CONTROLE[[#This Row],[KM - Inicio]]=0, "-", BS_CONTROLE[[#This Row],[KM - Inicio]])</f>
        <v>560</v>
      </c>
      <c r="AQ12" s="329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3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3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0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1229</v>
      </c>
      <c r="BK12" s="21" t="s">
        <v>1242</v>
      </c>
      <c r="BL12" s="20"/>
      <c r="BM12" s="18" t="s">
        <v>981</v>
      </c>
      <c r="BN12" s="18" t="s">
        <v>981</v>
      </c>
      <c r="BO12" s="173" t="s">
        <v>981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7" t="str">
        <f t="shared" si="0"/>
        <v>OKOK</v>
      </c>
    </row>
    <row r="13" spans="1:76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864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1243</v>
      </c>
      <c r="N13" s="42" t="s">
        <v>1244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1245</v>
      </c>
      <c r="W13" s="186" t="s">
        <v>1246</v>
      </c>
      <c r="X13" s="56" t="s">
        <v>957</v>
      </c>
      <c r="Y13" s="166" t="s">
        <v>960</v>
      </c>
      <c r="Z13" s="166" t="s">
        <v>958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7" t="str">
        <f>IF(BS_CONTROLE[[#This Row],[Local - Partida]]=0, "-", BS_CONTROLE[[#This Row],[Local - Partida]])</f>
        <v>TMJ1</v>
      </c>
      <c r="AL13" s="327" t="str">
        <f>IF(BS_CONTROLE[[#This Row],[Local - Encerramento]]=0, "-", BS_CONTROLE[[#This Row],[Local - Encerramento]])</f>
        <v>-</v>
      </c>
      <c r="AM13" s="327" t="str">
        <f>IF(BS_CONTROLE[[#This Row],[Entre - Estações]]=0, "-", BS_CONTROLE[[#This Row],[Entre - Estações]])</f>
        <v>TMJ-S</v>
      </c>
      <c r="AN13" s="327" t="str">
        <f>IF(BS_CONTROLE[[#This Row],[SB]]=0, "-", BS_CONTROLE[[#This Row],[SB]])</f>
        <v>TMJS</v>
      </c>
      <c r="AO13" s="328">
        <f>IF(BS_CONTROLE[[#This Row],[SUB]]=0, "-", BS_CONTROLE[[#This Row],[SUB]])</f>
        <v>98</v>
      </c>
      <c r="AP13" s="329">
        <f>IF(BS_CONTROLE[[#This Row],[KM - Inicio]]=0, "-", BS_CONTROLE[[#This Row],[KM - Inicio]])</f>
        <v>596.20000000000005</v>
      </c>
      <c r="AQ13" s="329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3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3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0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1247</v>
      </c>
      <c r="BK13" s="21" t="s">
        <v>1248</v>
      </c>
      <c r="BL13" s="20"/>
      <c r="BM13" s="18" t="s">
        <v>981</v>
      </c>
      <c r="BN13" s="18" t="s">
        <v>981</v>
      </c>
      <c r="BO13" s="173" t="s">
        <v>981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7" t="str">
        <f t="shared" si="0"/>
        <v>OKOK</v>
      </c>
    </row>
    <row r="14" spans="1:76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886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1249</v>
      </c>
      <c r="W14" s="186" t="s">
        <v>1250</v>
      </c>
      <c r="X14" s="56" t="s">
        <v>952</v>
      </c>
      <c r="Y14" s="166" t="s">
        <v>951</v>
      </c>
      <c r="Z14" s="166" t="s">
        <v>953</v>
      </c>
      <c r="AA14" s="150" t="s">
        <v>609</v>
      </c>
      <c r="AB14" s="75" t="s">
        <v>609</v>
      </c>
      <c r="AC14" s="75" t="s">
        <v>943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7" t="str">
        <f>IF(BS_CONTROLE[[#This Row],[Local - Partida]]=0, "-", BS_CONTROLE[[#This Row],[Local - Partida]])</f>
        <v>TBR487</v>
      </c>
      <c r="AL14" s="327" t="str">
        <f>IF(BS_CONTROLE[[#This Row],[Local - Encerramento]]=0, "-", BS_CONTROLE[[#This Row],[Local - Encerramento]])</f>
        <v>-</v>
      </c>
      <c r="AM14" s="327" t="str">
        <f>IF(BS_CONTROLE[[#This Row],[Entre - Estações]]=0, "-", BS_CONTROLE[[#This Row],[Entre - Estações]])</f>
        <v>TBR-TGR</v>
      </c>
      <c r="AN14" s="327" t="str">
        <f>IF(BS_CONTROLE[[#This Row],[SB]]=0, "-", BS_CONTROLE[[#This Row],[SB]])</f>
        <v>TBR487</v>
      </c>
      <c r="AO14" s="328">
        <f>IF(BS_CONTROLE[[#This Row],[SUB]]=0, "-", BS_CONTROLE[[#This Row],[SUB]])</f>
        <v>74</v>
      </c>
      <c r="AP14" s="329">
        <f>IF(BS_CONTROLE[[#This Row],[KM - Inicio]]=0, "-", BS_CONTROLE[[#This Row],[KM - Inicio]])</f>
        <v>482</v>
      </c>
      <c r="AQ14" s="329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3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3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0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1251</v>
      </c>
      <c r="BK14" s="21" t="s">
        <v>1252</v>
      </c>
      <c r="BL14" s="20"/>
      <c r="BM14" s="18" t="s">
        <v>983</v>
      </c>
      <c r="BN14" s="18" t="s">
        <v>999</v>
      </c>
      <c r="BO14" s="173" t="s">
        <v>1087</v>
      </c>
      <c r="BP14" s="21" t="s">
        <v>1252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7" t="str">
        <f t="shared" si="0"/>
        <v>CondiçõesClimáticaTemperatura</v>
      </c>
    </row>
    <row r="15" spans="1:76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913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1214</v>
      </c>
      <c r="W15" s="186" t="s">
        <v>1253</v>
      </c>
      <c r="X15" s="235" t="s">
        <v>957</v>
      </c>
      <c r="Y15" s="166" t="s">
        <v>960</v>
      </c>
      <c r="Z15" s="166" t="s">
        <v>953</v>
      </c>
      <c r="AA15" s="89">
        <v>1</v>
      </c>
      <c r="AB15" s="75" t="s">
        <v>948</v>
      </c>
      <c r="AC15" s="75" t="s">
        <v>943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7" t="str">
        <f>IF(BS_CONTROLE[[#This Row],[Local - Partida]]=0, "-", BS_CONTROLE[[#This Row],[Local - Partida]])</f>
        <v>PUD1</v>
      </c>
      <c r="AL15" s="327" t="str">
        <f>IF(BS_CONTROLE[[#This Row],[Local - Encerramento]]=0, "-", BS_CONTROLE[[#This Row],[Local - Encerramento]])</f>
        <v>-</v>
      </c>
      <c r="AM15" s="327" t="str">
        <f>IF(BS_CONTROLE[[#This Row],[Entre - Estações]]=0, "-", BS_CONTROLE[[#This Row],[Entre - Estações]])</f>
        <v>PAS-PUD</v>
      </c>
      <c r="AN15" s="327" t="str">
        <f>IF(BS_CONTROLE[[#This Row],[SB]]=0, "-", BS_CONTROLE[[#This Row],[SB]])</f>
        <v>K96PUD</v>
      </c>
      <c r="AO15" s="328">
        <f>IF(BS_CONTROLE[[#This Row],[SUB]]=0, "-", BS_CONTROLE[[#This Row],[SUB]])</f>
        <v>103</v>
      </c>
      <c r="AP15" s="329">
        <f>IF(BS_CONTROLE[[#This Row],[KM - Inicio]]=0, "-", BS_CONTROLE[[#This Row],[KM - Inicio]])</f>
        <v>2090</v>
      </c>
      <c r="AQ15" s="329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3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3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0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1254</v>
      </c>
      <c r="BK15" s="21" t="s">
        <v>1255</v>
      </c>
      <c r="BL15" s="20"/>
      <c r="BM15" s="18" t="s">
        <v>981</v>
      </c>
      <c r="BN15" s="18" t="s">
        <v>981</v>
      </c>
      <c r="BO15" s="173" t="s">
        <v>981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7" t="str">
        <f t="shared" si="0"/>
        <v>OKOK</v>
      </c>
    </row>
    <row r="16" spans="1:76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828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1256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1257</v>
      </c>
      <c r="W16" s="186" t="s">
        <v>1258</v>
      </c>
      <c r="X16" s="56" t="s">
        <v>957</v>
      </c>
      <c r="Y16" s="166" t="s">
        <v>960</v>
      </c>
      <c r="Z16" s="166" t="s">
        <v>962</v>
      </c>
      <c r="AA16" s="150" t="s">
        <v>1259</v>
      </c>
      <c r="AB16" s="75" t="s">
        <v>948</v>
      </c>
      <c r="AC16" s="75" t="s">
        <v>943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7" t="str">
        <f>IF(BS_CONTROLE[[#This Row],[Local - Partida]]=0, "-", BS_CONTROLE[[#This Row],[Local - Partida]])</f>
        <v>TIN2</v>
      </c>
      <c r="AL16" s="327" t="str">
        <f>IF(BS_CONTROLE[[#This Row],[Local - Encerramento]]=0, "-", BS_CONTROLE[[#This Row],[Local - Encerramento]])</f>
        <v>TCS2</v>
      </c>
      <c r="AM16" s="327" t="str">
        <f>IF(BS_CONTROLE[[#This Row],[Entre - Estações]]=0, "-", BS_CONTROLE[[#This Row],[Entre - Estações]])</f>
        <v>TIN-TCS</v>
      </c>
      <c r="AN16" s="327" t="str">
        <f>IF(BS_CONTROLE[[#This Row],[SB]]=0, "-", BS_CONTROLE[[#This Row],[SB]])</f>
        <v>TID2</v>
      </c>
      <c r="AO16" s="328">
        <f>IF(BS_CONTROLE[[#This Row],[SUB]]=0, "-", BS_CONTROLE[[#This Row],[SUB]])</f>
        <v>74</v>
      </c>
      <c r="AP16" s="329">
        <f>IF(BS_CONTROLE[[#This Row],[KM - Inicio]]=0, "-", BS_CONTROLE[[#This Row],[KM - Inicio]])</f>
        <v>188</v>
      </c>
      <c r="AQ16" s="329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3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3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0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1229</v>
      </c>
      <c r="BK16" s="21" t="s">
        <v>1260</v>
      </c>
      <c r="BL16" s="20"/>
      <c r="BM16" s="18" t="s">
        <v>981</v>
      </c>
      <c r="BN16" s="18" t="s">
        <v>981</v>
      </c>
      <c r="BO16" s="173" t="s">
        <v>981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7" t="str">
        <f t="shared" si="0"/>
        <v>OKOK</v>
      </c>
    </row>
    <row r="17" spans="1:72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5" t="s">
        <v>752</v>
      </c>
      <c r="E17" s="239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1261</v>
      </c>
      <c r="J17" s="234">
        <v>78</v>
      </c>
      <c r="K17" s="234">
        <v>190</v>
      </c>
      <c r="L17" s="89" t="s">
        <v>609</v>
      </c>
      <c r="M17" s="234" t="s">
        <v>1262</v>
      </c>
      <c r="N17" s="234" t="s">
        <v>1263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1264</v>
      </c>
      <c r="W17" s="186" t="s">
        <v>1265</v>
      </c>
      <c r="X17" s="235" t="s">
        <v>957</v>
      </c>
      <c r="Y17" s="166" t="s">
        <v>960</v>
      </c>
      <c r="Z17" s="166" t="s">
        <v>962</v>
      </c>
      <c r="AA17" s="89" t="s">
        <v>1266</v>
      </c>
      <c r="AB17" s="75" t="s">
        <v>954</v>
      </c>
      <c r="AC17" s="75" t="s">
        <v>955</v>
      </c>
      <c r="AD17" s="186">
        <v>0.35416666666666669</v>
      </c>
      <c r="AE17" s="89">
        <v>9341</v>
      </c>
      <c r="AF17" s="234" t="s">
        <v>1267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7" t="str">
        <f>IF(BS_CONTROLE[[#This Row],[Local - Partida]]=0, "-", BS_CONTROLE[[#This Row],[Local - Partida]])</f>
        <v>ZFH2</v>
      </c>
      <c r="AL17" s="327" t="str">
        <f>IF(BS_CONTROLE[[#This Row],[Local - Encerramento]]=0, "-", BS_CONTROLE[[#This Row],[Local - Encerramento]])</f>
        <v>ZTO</v>
      </c>
      <c r="AM17" s="327" t="str">
        <f>IF(BS_CONTROLE[[#This Row],[Entre - Estações]]=0, "-", BS_CONTROLE[[#This Row],[Entre - Estações]])</f>
        <v>ZFH-ZTP</v>
      </c>
      <c r="AN17" s="327" t="str">
        <f>IF(BS_CONTROLE[[#This Row],[SB]]=0, "-", BS_CONTROLE[[#This Row],[SB]])</f>
        <v>ZFHZTO</v>
      </c>
      <c r="AO17" s="328">
        <f>IF(BS_CONTROLE[[#This Row],[SUB]]=0, "-", BS_CONTROLE[[#This Row],[SUB]])</f>
        <v>78</v>
      </c>
      <c r="AP17" s="329">
        <f>IF(BS_CONTROLE[[#This Row],[KM - Inicio]]=0, "-", BS_CONTROLE[[#This Row],[KM - Inicio]])</f>
        <v>190</v>
      </c>
      <c r="AQ17" s="329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3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3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0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1268</v>
      </c>
      <c r="BK17" s="21" t="s">
        <v>1269</v>
      </c>
      <c r="BL17" s="20"/>
      <c r="BM17" s="18" t="s">
        <v>981</v>
      </c>
      <c r="BN17" s="18" t="s">
        <v>981</v>
      </c>
      <c r="BO17" s="173" t="s">
        <v>981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7" t="str">
        <f t="shared" si="0"/>
        <v>OKOK</v>
      </c>
    </row>
    <row r="18" spans="1:72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838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1218</v>
      </c>
      <c r="I18" s="149" t="s">
        <v>597</v>
      </c>
      <c r="J18" s="42">
        <v>98</v>
      </c>
      <c r="K18" s="42">
        <v>752.38</v>
      </c>
      <c r="L18" s="89" t="s">
        <v>609</v>
      </c>
      <c r="M18" s="234" t="s">
        <v>1219</v>
      </c>
      <c r="N18" s="234" t="s">
        <v>1220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1221</v>
      </c>
      <c r="W18" s="186" t="s">
        <v>1222</v>
      </c>
      <c r="X18" s="56" t="s">
        <v>952</v>
      </c>
      <c r="Y18" s="166" t="s">
        <v>951</v>
      </c>
      <c r="Z18" s="166" t="s">
        <v>953</v>
      </c>
      <c r="AA18" s="150">
        <v>1</v>
      </c>
      <c r="AB18" s="75" t="s">
        <v>948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7" t="str">
        <f>IF(BS_CONTROLE[[#This Row],[Local - Partida]]=0, "-", BS_CONTROLE[[#This Row],[Local - Partida]])</f>
        <v>752RVD</v>
      </c>
      <c r="AL18" s="327" t="str">
        <f>IF(BS_CONTROLE[[#This Row],[Local - Encerramento]]=0, "-", BS_CONTROLE[[#This Row],[Local - Encerramento]])</f>
        <v>TGR2</v>
      </c>
      <c r="AM18" s="327" t="str">
        <f>IF(BS_CONTROLE[[#This Row],[Entre - Estações]]=0, "-", BS_CONTROLE[[#This Row],[Entre - Estações]])</f>
        <v>RVD-TAG</v>
      </c>
      <c r="AN18" s="327" t="str">
        <f>IF(BS_CONTROLE[[#This Row],[SB]]=0, "-", BS_CONTROLE[[#This Row],[SB]])</f>
        <v>RVDTAG</v>
      </c>
      <c r="AO18" s="328">
        <f>IF(BS_CONTROLE[[#This Row],[SUB]]=0, "-", BS_CONTROLE[[#This Row],[SUB]])</f>
        <v>98</v>
      </c>
      <c r="AP18" s="329">
        <f>IF(BS_CONTROLE[[#This Row],[KM - Inicio]]=0, "-", BS_CONTROLE[[#This Row],[KM - Inicio]])</f>
        <v>752.38</v>
      </c>
      <c r="AQ18" s="329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3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3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0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1223</v>
      </c>
      <c r="BK18" s="187" t="s">
        <v>1223</v>
      </c>
      <c r="BL18" s="20"/>
      <c r="BM18" s="18" t="s">
        <v>981</v>
      </c>
      <c r="BN18" s="18" t="s">
        <v>981</v>
      </c>
      <c r="BO18" s="173" t="s">
        <v>981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7" t="str">
        <f t="shared" si="0"/>
        <v>OKOK</v>
      </c>
    </row>
    <row r="19" spans="1:72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825</v>
      </c>
      <c r="E19" s="239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1270</v>
      </c>
      <c r="J19" s="42">
        <v>74</v>
      </c>
      <c r="K19" s="42">
        <v>290</v>
      </c>
      <c r="L19" s="89"/>
      <c r="M19" s="16" t="s">
        <v>1271</v>
      </c>
      <c r="N19" s="16" t="s">
        <v>1272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1273</v>
      </c>
      <c r="W19" s="186" t="s">
        <v>1274</v>
      </c>
      <c r="X19" s="235" t="s">
        <v>957</v>
      </c>
      <c r="Y19" s="166" t="s">
        <v>960</v>
      </c>
      <c r="Z19" s="166" t="s">
        <v>953</v>
      </c>
      <c r="AA19" s="89">
        <v>1</v>
      </c>
      <c r="AB19" s="75" t="s">
        <v>948</v>
      </c>
      <c r="AC19" s="75" t="s">
        <v>943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7" t="str">
        <f>IF(BS_CONTROLE[[#This Row],[Local - Partida]]=0, "-", BS_CONTROLE[[#This Row],[Local - Partida]])</f>
        <v>TCS2</v>
      </c>
      <c r="AL19" s="327" t="str">
        <f>IF(BS_CONTROLE[[#This Row],[Local - Encerramento]]=0, "-", BS_CONTROLE[[#This Row],[Local - Encerramento]])</f>
        <v>TMI2</v>
      </c>
      <c r="AM19" s="327" t="str">
        <f>IF(BS_CONTROLE[[#This Row],[Entre - Estações]]=0, "-", BS_CONTROLE[[#This Row],[Entre - Estações]])</f>
        <v>TCS-TMI</v>
      </c>
      <c r="AN19" s="327" t="str">
        <f>IF(BS_CONTROLE[[#This Row],[SB]]=0, "-", BS_CONTROLE[[#This Row],[SB]])</f>
        <v>TCSTMI</v>
      </c>
      <c r="AO19" s="328">
        <f>IF(BS_CONTROLE[[#This Row],[SUB]]=0, "-", BS_CONTROLE[[#This Row],[SUB]])</f>
        <v>74</v>
      </c>
      <c r="AP19" s="329">
        <f>IF(BS_CONTROLE[[#This Row],[KM - Inicio]]=0, "-", BS_CONTROLE[[#This Row],[KM - Inicio]])</f>
        <v>290</v>
      </c>
      <c r="AQ19" s="329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3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3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0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1229</v>
      </c>
      <c r="BK19" s="238" t="s">
        <v>1275</v>
      </c>
      <c r="BL19" s="20"/>
      <c r="BM19" s="18" t="s">
        <v>981</v>
      </c>
      <c r="BN19" s="18" t="s">
        <v>981</v>
      </c>
      <c r="BO19" s="173" t="s">
        <v>981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7" t="str">
        <f>IF(BN19="","",SUBSTITUTE(BM19," ","")&amp;SUBSTITUTE(BN19," ",""))</f>
        <v>OKOK</v>
      </c>
    </row>
    <row r="20" spans="1:72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0" t="s">
        <v>1276</v>
      </c>
      <c r="N20" s="220" t="s">
        <v>1277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1278</v>
      </c>
      <c r="W20" s="186" t="s">
        <v>1279</v>
      </c>
      <c r="X20" s="56" t="s">
        <v>957</v>
      </c>
      <c r="Y20" s="166" t="s">
        <v>960</v>
      </c>
      <c r="Z20" s="166" t="s">
        <v>962</v>
      </c>
      <c r="AA20" s="150">
        <v>1</v>
      </c>
      <c r="AB20" s="75" t="s">
        <v>948</v>
      </c>
      <c r="AC20" s="75" t="s">
        <v>943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7" t="str">
        <f>IF(BS_CONTROLE[[#This Row],[Local - Partida]]=0, "-", BS_CONTROLE[[#This Row],[Local - Partida]])</f>
        <v>TGR1</v>
      </c>
      <c r="AL20" s="327" t="str">
        <f>IF(BS_CONTROLE[[#This Row],[Local - Encerramento]]=0, "-", BS_CONTROLE[[#This Row],[Local - Encerramento]])</f>
        <v>TOM2</v>
      </c>
      <c r="AM20" s="327" t="str">
        <f>IF(BS_CONTROLE[[#This Row],[Entre - Estações]]=0, "-", BS_CONTROLE[[#This Row],[Entre - Estações]])</f>
        <v>TGR-TOM</v>
      </c>
      <c r="AN20" s="327" t="str">
        <f>IF(BS_CONTROLE[[#This Row],[SB]]=0, "-", BS_CONTROLE[[#This Row],[SB]])</f>
        <v>TGRTOM</v>
      </c>
      <c r="AO20" s="328">
        <f>IF(BS_CONTROLE[[#This Row],[SUB]]=0, "-", BS_CONTROLE[[#This Row],[SUB]])</f>
        <v>74</v>
      </c>
      <c r="AP20" s="329">
        <f>IF(BS_CONTROLE[[#This Row],[KM - Inicio]]=0, "-", BS_CONTROLE[[#This Row],[KM - Inicio]])</f>
        <v>501</v>
      </c>
      <c r="AQ20" s="329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3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3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0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1280</v>
      </c>
      <c r="BK20" s="21" t="s">
        <v>1281</v>
      </c>
      <c r="BL20" s="20"/>
      <c r="BM20" s="18" t="s">
        <v>985</v>
      </c>
      <c r="BN20" s="18" t="s">
        <v>0</v>
      </c>
      <c r="BO20" s="173" t="s">
        <v>1088</v>
      </c>
      <c r="BP20" s="21" t="s">
        <v>1280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7" t="str">
        <f>IF(BN20="","",SUBSTITUTE(BM20," ","")&amp;SUBSTITUTE(BN20," ",""))</f>
        <v>EngenhariaOperação</v>
      </c>
    </row>
    <row r="21" spans="1:72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1282</v>
      </c>
      <c r="N21" s="16" t="s">
        <v>1283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1231</v>
      </c>
      <c r="W21" s="186" t="s">
        <v>1232</v>
      </c>
      <c r="X21" s="235" t="s">
        <v>957</v>
      </c>
      <c r="Y21" s="166" t="s">
        <v>960</v>
      </c>
      <c r="Z21" s="166" t="s">
        <v>958</v>
      </c>
      <c r="AA21" s="89">
        <v>1</v>
      </c>
      <c r="AB21" s="75" t="s">
        <v>948</v>
      </c>
      <c r="AC21" s="75" t="s">
        <v>943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7" t="str">
        <f>IF(BS_CONTROLE[[#This Row],[Local - Partida]]=0, "-", BS_CONTROLE[[#This Row],[Local - Partida]])</f>
        <v>TGR2</v>
      </c>
      <c r="AL21" s="327" t="str">
        <f>IF(BS_CONTROLE[[#This Row],[Local - Encerramento]]=0, "-", BS_CONTROLE[[#This Row],[Local - Encerramento]])</f>
        <v>TIQ2</v>
      </c>
      <c r="AM21" s="327" t="str">
        <f>IF(BS_CONTROLE[[#This Row],[Entre - Estações]]=0, "-", BS_CONTROLE[[#This Row],[Entre - Estações]])</f>
        <v>TGR-TIQ</v>
      </c>
      <c r="AN21" s="327" t="str">
        <f>IF(BS_CONTROLE[[#This Row],[SB]]=0, "-", BS_CONTROLE[[#This Row],[SB]])</f>
        <v>TGRTEP</v>
      </c>
      <c r="AO21" s="328">
        <f>IF(BS_CONTROLE[[#This Row],[SUB]]=0, "-", BS_CONTROLE[[#This Row],[SUB]])</f>
        <v>74</v>
      </c>
      <c r="AP21" s="329">
        <f>IF(BS_CONTROLE[[#This Row],[KM - Inicio]]=0, "-", BS_CONTROLE[[#This Row],[KM - Inicio]])</f>
        <v>501</v>
      </c>
      <c r="AQ21" s="329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3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3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0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6" t="s">
        <v>1233</v>
      </c>
      <c r="BK21" s="236" t="s">
        <v>1284</v>
      </c>
      <c r="BL21" s="20"/>
      <c r="BM21" s="18" t="s">
        <v>985</v>
      </c>
      <c r="BN21" s="18" t="s">
        <v>0</v>
      </c>
      <c r="BO21" s="173" t="s">
        <v>1088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7" t="str">
        <f>IF(BN21="","",SUBSTITUTE(BM21," ","")&amp;SUBSTITUTE(BN21," ",""))</f>
        <v>EngenhariaOperação</v>
      </c>
    </row>
    <row r="22" spans="1:72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4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1235</v>
      </c>
      <c r="W22" s="186" t="s">
        <v>1236</v>
      </c>
      <c r="X22" s="235" t="s">
        <v>957</v>
      </c>
      <c r="Y22" s="166" t="s">
        <v>960</v>
      </c>
      <c r="Z22" s="166" t="s">
        <v>962</v>
      </c>
      <c r="AA22" s="89">
        <v>1</v>
      </c>
      <c r="AB22" s="75" t="s">
        <v>948</v>
      </c>
      <c r="AC22" s="75" t="s">
        <v>943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7" t="str">
        <f>IF(BS_CONTROLE[[#This Row],[Local - Partida]]=0, "-", BS_CONTROLE[[#This Row],[Local - Partida]])</f>
        <v>TVI2</v>
      </c>
      <c r="AL22" s="327" t="str">
        <f>IF(BS_CONTROLE[[#This Row],[Local - Encerramento]]=0, "-", BS_CONTROLE[[#This Row],[Local - Encerramento]])</f>
        <v>TVI2</v>
      </c>
      <c r="AM22" s="327" t="str">
        <f>IF(BS_CONTROLE[[#This Row],[Entre - Estações]]=0, "-", BS_CONTROLE[[#This Row],[Entre - Estações]])</f>
        <v>TID-TVI</v>
      </c>
      <c r="AN22" s="327">
        <f>IF(BS_CONTROLE[[#This Row],[SB]]=0, "-", BS_CONTROLE[[#This Row],[SB]])</f>
        <v>201213</v>
      </c>
      <c r="AO22" s="328">
        <f>IF(BS_CONTROLE[[#This Row],[SUB]]=0, "-", BS_CONTROLE[[#This Row],[SUB]])</f>
        <v>74</v>
      </c>
      <c r="AP22" s="329">
        <f>IF(BS_CONTROLE[[#This Row],[KM - Inicio]]=0, "-", BS_CONTROLE[[#This Row],[KM - Inicio]])</f>
        <v>209</v>
      </c>
      <c r="AQ22" s="329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3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3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0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1229</v>
      </c>
      <c r="BK22" s="21" t="s">
        <v>1285</v>
      </c>
      <c r="BL22" s="20"/>
      <c r="BM22" s="18" t="s">
        <v>987</v>
      </c>
      <c r="BN22" s="18" t="s">
        <v>987</v>
      </c>
      <c r="BO22" s="173" t="s">
        <v>987</v>
      </c>
      <c r="BP22" s="21" t="s">
        <v>1285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7" t="str">
        <f>IF(BN22="","",SUBSTITUTE(BM22," ","")&amp;SUBSTITUTE(BN22," ",""))</f>
        <v>SemOportunidadeSemOportunidade</v>
      </c>
    </row>
    <row r="23" spans="1:72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828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1257</v>
      </c>
      <c r="W23" s="186" t="s">
        <v>1286</v>
      </c>
      <c r="X23" s="56" t="s">
        <v>957</v>
      </c>
      <c r="Y23" s="166" t="s">
        <v>960</v>
      </c>
      <c r="Z23" s="166" t="s">
        <v>962</v>
      </c>
      <c r="AA23" s="150" t="s">
        <v>1259</v>
      </c>
      <c r="AB23" s="75" t="s">
        <v>948</v>
      </c>
      <c r="AC23" s="75" t="s">
        <v>943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7" t="str">
        <f>IF(BS_CONTROLE[[#This Row],[Local - Partida]]=0, "-", BS_CONTROLE[[#This Row],[Local - Partida]])</f>
        <v>TCS2</v>
      </c>
      <c r="AL23" s="327" t="str">
        <f>IF(BS_CONTROLE[[#This Row],[Local - Encerramento]]=0, "-", BS_CONTROLE[[#This Row],[Local - Encerramento]])</f>
        <v>TCS2</v>
      </c>
      <c r="AM23" s="327" t="str">
        <f>IF(BS_CONTROLE[[#This Row],[Entre - Estações]]=0, "-", BS_CONTROLE[[#This Row],[Entre - Estações]])</f>
        <v>TCS</v>
      </c>
      <c r="AN23" s="327" t="str">
        <f>IF(BS_CONTROLE[[#This Row],[SB]]=0, "-", BS_CONTROLE[[#This Row],[SB]])</f>
        <v>TCS2</v>
      </c>
      <c r="AO23" s="328">
        <f>IF(BS_CONTROLE[[#This Row],[SUB]]=0, "-", BS_CONTROLE[[#This Row],[SUB]])</f>
        <v>74</v>
      </c>
      <c r="AP23" s="329">
        <f>IF(BS_CONTROLE[[#This Row],[KM - Inicio]]=0, "-", BS_CONTROLE[[#This Row],[KM - Inicio]])</f>
        <v>290</v>
      </c>
      <c r="AQ23" s="329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3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3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0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1287</v>
      </c>
      <c r="BK23" s="21" t="s">
        <v>1288</v>
      </c>
      <c r="BL23" s="20"/>
      <c r="BM23" s="18" t="s">
        <v>981</v>
      </c>
      <c r="BN23" s="18" t="s">
        <v>981</v>
      </c>
      <c r="BO23" s="173" t="s">
        <v>981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7" t="str">
        <f>IF(BN23="","",SUBSTITUTE(BM23," ","")&amp;SUBSTITUTE(BN23," ",""))</f>
        <v>OKOK</v>
      </c>
    </row>
    <row r="24" spans="1:72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846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1227</v>
      </c>
      <c r="W24" s="186" t="s">
        <v>1289</v>
      </c>
      <c r="X24" s="235" t="s">
        <v>957</v>
      </c>
      <c r="Y24" s="166" t="s">
        <v>960</v>
      </c>
      <c r="Z24" s="166" t="s">
        <v>958</v>
      </c>
      <c r="AA24" s="89">
        <v>1</v>
      </c>
      <c r="AB24" s="75" t="s">
        <v>948</v>
      </c>
      <c r="AC24" s="75" t="s">
        <v>943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7" t="str">
        <f>IF(BS_CONTROLE[[#This Row],[Local - Partida]]=0, "-", BS_CONTROLE[[#This Row],[Local - Partida]])</f>
        <v>PPR2</v>
      </c>
      <c r="AL24" s="327" t="str">
        <f>IF(BS_CONTROLE[[#This Row],[Local - Encerramento]]=0, "-", BS_CONTROLE[[#This Row],[Local - Encerramento]])</f>
        <v>PPR2</v>
      </c>
      <c r="AM24" s="327" t="str">
        <f>IF(BS_CONTROLE[[#This Row],[Entre - Estações]]=0, "-", BS_CONTROLE[[#This Row],[Entre - Estações]])</f>
        <v>PPR-PQI</v>
      </c>
      <c r="AN24" s="327" t="str">
        <f>IF(BS_CONTROLE[[#This Row],[SB]]=0, "-", BS_CONTROLE[[#This Row],[SB]])</f>
        <v>PPRPQI</v>
      </c>
      <c r="AO24" s="328">
        <f>IF(BS_CONTROLE[[#This Row],[SUB]]=0, "-", BS_CONTROLE[[#This Row],[SUB]])</f>
        <v>103</v>
      </c>
      <c r="AP24" s="329">
        <f>IF(BS_CONTROLE[[#This Row],[KM - Inicio]]=0, "-", BS_CONTROLE[[#This Row],[KM - Inicio]])</f>
        <v>1966</v>
      </c>
      <c r="AQ24" s="329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3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3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0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1229</v>
      </c>
      <c r="BK24" s="21" t="s">
        <v>1290</v>
      </c>
      <c r="BL24" s="20"/>
      <c r="BM24" s="18" t="s">
        <v>981</v>
      </c>
      <c r="BN24" s="18" t="s">
        <v>981</v>
      </c>
      <c r="BO24" s="173" t="s">
        <v>981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7" t="str">
        <f>IF(BN24="","",SUBSTITUTE(BM24," ","")&amp;SUBSTITUTE(BN24," ",""))</f>
        <v>OKOK</v>
      </c>
    </row>
    <row r="25" spans="1:72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864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4" t="s">
        <v>1243</v>
      </c>
      <c r="N25" s="234" t="s">
        <v>1244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1245</v>
      </c>
      <c r="W25" s="186" t="s">
        <v>1246</v>
      </c>
      <c r="X25" s="56" t="s">
        <v>957</v>
      </c>
      <c r="Y25" s="166" t="s">
        <v>960</v>
      </c>
      <c r="Z25" s="166" t="s">
        <v>958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7" t="str">
        <f>IF(BS_CONTROLE[[#This Row],[Local - Partida]]=0, "-", BS_CONTROLE[[#This Row],[Local - Partida]])</f>
        <v>TMJ1</v>
      </c>
      <c r="AL25" s="327" t="str">
        <f>IF(BS_CONTROLE[[#This Row],[Local - Encerramento]]=0, "-", BS_CONTROLE[[#This Row],[Local - Encerramento]])</f>
        <v>-</v>
      </c>
      <c r="AM25" s="327" t="str">
        <f>IF(BS_CONTROLE[[#This Row],[Entre - Estações]]=0, "-", BS_CONTROLE[[#This Row],[Entre - Estações]])</f>
        <v>TMJ-S</v>
      </c>
      <c r="AN25" s="327" t="str">
        <f>IF(BS_CONTROLE[[#This Row],[SB]]=0, "-", BS_CONTROLE[[#This Row],[SB]])</f>
        <v>TMJS</v>
      </c>
      <c r="AO25" s="328">
        <f>IF(BS_CONTROLE[[#This Row],[SUB]]=0, "-", BS_CONTROLE[[#This Row],[SUB]])</f>
        <v>98</v>
      </c>
      <c r="AP25" s="329">
        <f>IF(BS_CONTROLE[[#This Row],[KM - Inicio]]=0, "-", BS_CONTROLE[[#This Row],[KM - Inicio]])</f>
        <v>596.28599999999994</v>
      </c>
      <c r="AQ25" s="329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3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3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0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1291</v>
      </c>
      <c r="BK25" s="21" t="s">
        <v>1292</v>
      </c>
      <c r="BL25" s="20"/>
      <c r="BM25" s="18" t="s">
        <v>977</v>
      </c>
      <c r="BN25" s="18" t="s">
        <v>1006</v>
      </c>
      <c r="BO25" s="173" t="s">
        <v>1058</v>
      </c>
      <c r="BP25" s="21" t="s">
        <v>1292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7" t="str">
        <f>IF(BN25="","",SUBSTITUTE(BM25," ","")&amp;SUBSTITUTE(BN25," ",""))</f>
        <v>SuperExecução</v>
      </c>
    </row>
    <row r="26" spans="1:72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886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1249</v>
      </c>
      <c r="W26" s="186" t="s">
        <v>1250</v>
      </c>
      <c r="X26" s="56" t="s">
        <v>957</v>
      </c>
      <c r="Y26" s="166" t="s">
        <v>960</v>
      </c>
      <c r="Z26" s="166" t="s">
        <v>958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7" t="str">
        <f>IF(BS_CONTROLE[[#This Row],[Local - Partida]]=0, "-", BS_CONTROLE[[#This Row],[Local - Partida]])</f>
        <v>TBR487</v>
      </c>
      <c r="AL26" s="327" t="str">
        <f>IF(BS_CONTROLE[[#This Row],[Local - Encerramento]]=0, "-", BS_CONTROLE[[#This Row],[Local - Encerramento]])</f>
        <v>-</v>
      </c>
      <c r="AM26" s="327" t="str">
        <f>IF(BS_CONTROLE[[#This Row],[Entre - Estações]]=0, "-", BS_CONTROLE[[#This Row],[Entre - Estações]])</f>
        <v>TBR-TGR</v>
      </c>
      <c r="AN26" s="327" t="str">
        <f>IF(BS_CONTROLE[[#This Row],[SB]]=0, "-", BS_CONTROLE[[#This Row],[SB]])</f>
        <v>TBR487</v>
      </c>
      <c r="AO26" s="328">
        <f>IF(BS_CONTROLE[[#This Row],[SUB]]=0, "-", BS_CONTROLE[[#This Row],[SUB]])</f>
        <v>74</v>
      </c>
      <c r="AP26" s="329">
        <f>IF(BS_CONTROLE[[#This Row],[KM - Inicio]]=0, "-", BS_CONTROLE[[#This Row],[KM - Inicio]])</f>
        <v>482</v>
      </c>
      <c r="AQ26" s="329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3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3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0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1293</v>
      </c>
      <c r="BK26" s="21" t="s">
        <v>1294</v>
      </c>
      <c r="BL26" s="20"/>
      <c r="BM26" s="18" t="s">
        <v>977</v>
      </c>
      <c r="BN26" s="18" t="s">
        <v>1006</v>
      </c>
      <c r="BO26" s="173" t="s">
        <v>1069</v>
      </c>
      <c r="BP26" s="21" t="s">
        <v>1294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7" t="str">
        <f t="shared" si="0"/>
        <v>SuperExecução</v>
      </c>
    </row>
    <row r="27" spans="1:72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913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1214</v>
      </c>
      <c r="W27" s="186" t="s">
        <v>1253</v>
      </c>
      <c r="X27" s="235" t="s">
        <v>957</v>
      </c>
      <c r="Y27" s="166" t="s">
        <v>960</v>
      </c>
      <c r="Z27" s="166" t="s">
        <v>953</v>
      </c>
      <c r="AA27" s="89">
        <v>1</v>
      </c>
      <c r="AB27" s="75" t="s">
        <v>948</v>
      </c>
      <c r="AC27" s="75" t="s">
        <v>943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7" t="str">
        <f>IF(BS_CONTROLE[[#This Row],[Local - Partida]]=0, "-", BS_CONTROLE[[#This Row],[Local - Partida]])</f>
        <v>PUD1</v>
      </c>
      <c r="AL27" s="327" t="str">
        <f>IF(BS_CONTROLE[[#This Row],[Local - Encerramento]]=0, "-", BS_CONTROLE[[#This Row],[Local - Encerramento]])</f>
        <v>-</v>
      </c>
      <c r="AM27" s="327" t="str">
        <f>IF(BS_CONTROLE[[#This Row],[Entre - Estações]]=0, "-", BS_CONTROLE[[#This Row],[Entre - Estações]])</f>
        <v>PAS-PUD</v>
      </c>
      <c r="AN27" s="327" t="str">
        <f>IF(BS_CONTROLE[[#This Row],[SB]]=0, "-", BS_CONTROLE[[#This Row],[SB]])</f>
        <v>K96PUD</v>
      </c>
      <c r="AO27" s="328">
        <f>IF(BS_CONTROLE[[#This Row],[SUB]]=0, "-", BS_CONTROLE[[#This Row],[SUB]])</f>
        <v>103</v>
      </c>
      <c r="AP27" s="329">
        <f>IF(BS_CONTROLE[[#This Row],[KM - Inicio]]=0, "-", BS_CONTROLE[[#This Row],[KM - Inicio]])</f>
        <v>2090</v>
      </c>
      <c r="AQ27" s="329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3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3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0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1291</v>
      </c>
      <c r="BK27" s="21" t="s">
        <v>1295</v>
      </c>
      <c r="BL27" s="20"/>
      <c r="BM27" s="18" t="s">
        <v>981</v>
      </c>
      <c r="BN27" s="18" t="s">
        <v>981</v>
      </c>
      <c r="BO27" s="173" t="s">
        <v>981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7" t="str">
        <f t="shared" si="0"/>
        <v>OKOK</v>
      </c>
    </row>
    <row r="28" spans="1:72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837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1240</v>
      </c>
      <c r="W28" s="186" t="s">
        <v>1296</v>
      </c>
      <c r="X28" s="56" t="s">
        <v>957</v>
      </c>
      <c r="Y28" s="166" t="s">
        <v>960</v>
      </c>
      <c r="Z28" s="166" t="s">
        <v>962</v>
      </c>
      <c r="AA28" s="150">
        <v>2</v>
      </c>
      <c r="AB28" s="75" t="s">
        <v>948</v>
      </c>
      <c r="AC28" s="75" t="s">
        <v>943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7" t="str">
        <f>IF(BS_CONTROLE[[#This Row],[Local - Partida]]=0, "-", BS_CONTROLE[[#This Row],[Local - Partida]])</f>
        <v>TIQ2</v>
      </c>
      <c r="AL28" s="327" t="str">
        <f>IF(BS_CONTROLE[[#This Row],[Local - Encerramento]]=0, "-", BS_CONTROLE[[#This Row],[Local - Encerramento]])</f>
        <v>TIQ2</v>
      </c>
      <c r="AM28" s="327" t="str">
        <f>IF(BS_CONTROLE[[#This Row],[Entre - Estações]]=0, "-", BS_CONTROLE[[#This Row],[Entre - Estações]])</f>
        <v>TBS-TAL</v>
      </c>
      <c r="AN28" s="327" t="str">
        <f>IF(BS_CONTROLE[[#This Row],[SB]]=0, "-", BS_CONTROLE[[#This Row],[SB]])</f>
        <v>TBS671</v>
      </c>
      <c r="AO28" s="328">
        <f>IF(BS_CONTROLE[[#This Row],[SUB]]=0, "-", BS_CONTROLE[[#This Row],[SUB]])</f>
        <v>98</v>
      </c>
      <c r="AP28" s="329">
        <f>IF(BS_CONTROLE[[#This Row],[KM - Inicio]]=0, "-", BS_CONTROLE[[#This Row],[KM - Inicio]])</f>
        <v>666</v>
      </c>
      <c r="AQ28" s="329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3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3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0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1297</v>
      </c>
      <c r="BK28" s="187" t="s">
        <v>1298</v>
      </c>
      <c r="BL28" s="20"/>
      <c r="BM28" s="18" t="s">
        <v>987</v>
      </c>
      <c r="BN28" s="18" t="s">
        <v>987</v>
      </c>
      <c r="BO28" s="173" t="s">
        <v>987</v>
      </c>
      <c r="BP28" s="187" t="s">
        <v>1297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7" t="str">
        <f t="shared" si="0"/>
        <v>SemOportunidadeSemOportunidade</v>
      </c>
    </row>
    <row r="29" spans="1:72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1299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1300</v>
      </c>
      <c r="I29" s="149" t="s">
        <v>1301</v>
      </c>
      <c r="J29" s="42">
        <v>78</v>
      </c>
      <c r="K29" s="42">
        <v>336</v>
      </c>
      <c r="L29" s="89" t="s">
        <v>609</v>
      </c>
      <c r="M29" s="16" t="s">
        <v>1302</v>
      </c>
      <c r="N29" s="16" t="s">
        <v>1303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1304</v>
      </c>
      <c r="W29" s="186" t="s">
        <v>1305</v>
      </c>
      <c r="X29" s="235" t="s">
        <v>957</v>
      </c>
      <c r="Y29" s="166" t="s">
        <v>960</v>
      </c>
      <c r="Z29" s="166" t="s">
        <v>953</v>
      </c>
      <c r="AA29" s="89">
        <v>1</v>
      </c>
      <c r="AB29" s="75" t="s">
        <v>948</v>
      </c>
      <c r="AC29" s="75" t="s">
        <v>943</v>
      </c>
      <c r="AD29" s="186">
        <v>0.66666666666666663</v>
      </c>
      <c r="AE29" s="89" t="s">
        <v>609</v>
      </c>
      <c r="AF29" s="234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7" t="str">
        <f>IF(BS_CONTROLE[[#This Row],[Local - Partida]]=0, "-", BS_CONTROLE[[#This Row],[Local - Partida]])</f>
        <v>ZTP1</v>
      </c>
      <c r="AL29" s="327" t="str">
        <f>IF(BS_CONTROLE[[#This Row],[Local - Encerramento]]=0, "-", BS_CONTROLE[[#This Row],[Local - Encerramento]])</f>
        <v>ZPG3</v>
      </c>
      <c r="AM29" s="327" t="str">
        <f>IF(BS_CONTROLE[[#This Row],[Entre - Estações]]=0, "-", BS_CONTROLE[[#This Row],[Entre - Estações]])</f>
        <v>ZTP-ZPG</v>
      </c>
      <c r="AN29" s="327" t="str">
        <f>IF(BS_CONTROLE[[#This Row],[SB]]=0, "-", BS_CONTROLE[[#This Row],[SB]])</f>
        <v>ZTPZPG</v>
      </c>
      <c r="AO29" s="328">
        <f>IF(BS_CONTROLE[[#This Row],[SUB]]=0, "-", BS_CONTROLE[[#This Row],[SUB]])</f>
        <v>78</v>
      </c>
      <c r="AP29" s="329">
        <f>IF(BS_CONTROLE[[#This Row],[KM - Inicio]]=0, "-", BS_CONTROLE[[#This Row],[KM - Inicio]])</f>
        <v>336</v>
      </c>
      <c r="AQ29" s="329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3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3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0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1306</v>
      </c>
      <c r="BK29" s="21" t="s">
        <v>1307</v>
      </c>
      <c r="BL29" s="20"/>
      <c r="BM29" s="18" t="s">
        <v>988</v>
      </c>
      <c r="BN29" s="18" t="s">
        <v>988</v>
      </c>
      <c r="BO29" s="173" t="s">
        <v>988</v>
      </c>
      <c r="BP29" s="22" t="s">
        <v>1307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7" t="str">
        <f t="shared" si="0"/>
        <v>OutrasFerroviasOutrasFerrovias</v>
      </c>
    </row>
    <row r="30" spans="1:72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838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1218</v>
      </c>
      <c r="J30" s="42">
        <v>98</v>
      </c>
      <c r="K30" s="42">
        <v>502</v>
      </c>
      <c r="L30" s="89" t="s">
        <v>609</v>
      </c>
      <c r="M30" s="234" t="s">
        <v>1308</v>
      </c>
      <c r="N30" s="234" t="s">
        <v>1309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1221</v>
      </c>
      <c r="W30" s="186" t="s">
        <v>1222</v>
      </c>
      <c r="X30" s="56" t="s">
        <v>952</v>
      </c>
      <c r="Y30" s="166" t="s">
        <v>951</v>
      </c>
      <c r="Z30" s="166" t="s">
        <v>958</v>
      </c>
      <c r="AA30" s="150">
        <v>1</v>
      </c>
      <c r="AB30" s="75" t="s">
        <v>948</v>
      </c>
      <c r="AC30" s="75" t="s">
        <v>943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7" t="str">
        <f>IF(BS_CONTROLE[[#This Row],[Local - Partida]]=0, "-", BS_CONTROLE[[#This Row],[Local - Partida]])</f>
        <v>TGR2</v>
      </c>
      <c r="AL30" s="327" t="str">
        <f>IF(BS_CONTROLE[[#This Row],[Local - Encerramento]]=0, "-", BS_CONTROLE[[#This Row],[Local - Encerramento]])</f>
        <v>752RVD</v>
      </c>
      <c r="AM30" s="327" t="str">
        <f>IF(BS_CONTROLE[[#This Row],[Entre - Estações]]=0, "-", BS_CONTROLE[[#This Row],[Entre - Estações]])</f>
        <v>TAG-TRO</v>
      </c>
      <c r="AN30" s="327" t="str">
        <f>IF(BS_CONTROLE[[#This Row],[SB]]=0, "-", BS_CONTROLE[[#This Row],[SB]])</f>
        <v>TAGTRO</v>
      </c>
      <c r="AO30" s="328">
        <f>IF(BS_CONTROLE[[#This Row],[SUB]]=0, "-", BS_CONTROLE[[#This Row],[SUB]])</f>
        <v>98</v>
      </c>
      <c r="AP30" s="329">
        <f>IF(BS_CONTROLE[[#This Row],[KM - Inicio]]=0, "-", BS_CONTROLE[[#This Row],[KM - Inicio]])</f>
        <v>502</v>
      </c>
      <c r="AQ30" s="329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3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3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0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1310</v>
      </c>
      <c r="BK30" s="187" t="s">
        <v>1310</v>
      </c>
      <c r="BL30" s="20"/>
      <c r="BM30" s="18" t="s">
        <v>981</v>
      </c>
      <c r="BN30" s="18" t="s">
        <v>981</v>
      </c>
      <c r="BO30" s="173" t="s">
        <v>981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7" t="str">
        <f t="shared" si="0"/>
        <v>OKOK</v>
      </c>
    </row>
    <row r="31" spans="1:72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846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1227</v>
      </c>
      <c r="W31" s="186" t="s">
        <v>1228</v>
      </c>
      <c r="X31" s="235" t="s">
        <v>957</v>
      </c>
      <c r="Y31" s="166" t="s">
        <v>960</v>
      </c>
      <c r="Z31" s="166" t="s">
        <v>953</v>
      </c>
      <c r="AA31" s="89">
        <v>1</v>
      </c>
      <c r="AB31" s="75" t="s">
        <v>948</v>
      </c>
      <c r="AC31" s="75" t="s">
        <v>943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7" t="str">
        <f>IF(BS_CONTROLE[[#This Row],[Local - Partida]]=0, "-", BS_CONTROLE[[#This Row],[Local - Partida]])</f>
        <v>PPR2</v>
      </c>
      <c r="AL31" s="327" t="str">
        <f>IF(BS_CONTROLE[[#This Row],[Local - Encerramento]]=0, "-", BS_CONTROLE[[#This Row],[Local - Encerramento]])</f>
        <v>PSG2</v>
      </c>
      <c r="AM31" s="327" t="str">
        <f>IF(BS_CONTROLE[[#This Row],[Entre - Estações]]=0, "-", BS_CONTROLE[[#This Row],[Entre - Estações]])</f>
        <v>PPR-PQI</v>
      </c>
      <c r="AN31" s="327" t="str">
        <f>IF(BS_CONTROLE[[#This Row],[SB]]=0, "-", BS_CONTROLE[[#This Row],[SB]])</f>
        <v>PPRPQI</v>
      </c>
      <c r="AO31" s="328">
        <f>IF(BS_CONTROLE[[#This Row],[SUB]]=0, "-", BS_CONTROLE[[#This Row],[SUB]])</f>
        <v>103</v>
      </c>
      <c r="AP31" s="329">
        <f>IF(BS_CONTROLE[[#This Row],[KM - Inicio]]=0, "-", BS_CONTROLE[[#This Row],[KM - Inicio]])</f>
        <v>1983</v>
      </c>
      <c r="AQ31" s="329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3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3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0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1311</v>
      </c>
      <c r="BK31" s="21" t="s">
        <v>1312</v>
      </c>
      <c r="BL31" s="20"/>
      <c r="BM31" s="18" t="s">
        <v>981</v>
      </c>
      <c r="BN31" s="18" t="s">
        <v>981</v>
      </c>
      <c r="BO31" s="173" t="s">
        <v>981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7" t="str">
        <f t="shared" si="0"/>
        <v>OKOK</v>
      </c>
    </row>
    <row r="32" spans="1:72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825</v>
      </c>
      <c r="E32" s="239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1313</v>
      </c>
      <c r="J32" s="42">
        <v>74</v>
      </c>
      <c r="K32" s="42">
        <v>111</v>
      </c>
      <c r="L32" s="89" t="s">
        <v>609</v>
      </c>
      <c r="M32" s="220" t="s">
        <v>1314</v>
      </c>
      <c r="N32" s="220" t="s">
        <v>1315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1273</v>
      </c>
      <c r="W32" s="186" t="s">
        <v>1274</v>
      </c>
      <c r="X32" s="56" t="s">
        <v>952</v>
      </c>
      <c r="Y32" s="166" t="s">
        <v>951</v>
      </c>
      <c r="Z32" s="166" t="s">
        <v>958</v>
      </c>
      <c r="AA32" s="150">
        <v>1</v>
      </c>
      <c r="AB32" s="75" t="s">
        <v>948</v>
      </c>
      <c r="AC32" s="75" t="s">
        <v>943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7" t="str">
        <f>IF(BS_CONTROLE[[#This Row],[Local - Partida]]=0, "-", BS_CONTROLE[[#This Row],[Local - Partida]])</f>
        <v>TIN1</v>
      </c>
      <c r="AL32" s="327" t="str">
        <f>IF(BS_CONTROLE[[#This Row],[Local - Encerramento]]=0, "-", BS_CONTROLE[[#This Row],[Local - Encerramento]])</f>
        <v>TMI</v>
      </c>
      <c r="AM32" s="327" t="str">
        <f>IF(BS_CONTROLE[[#This Row],[Entre - Estações]]=0, "-", BS_CONTROLE[[#This Row],[Entre - Estações]])</f>
        <v>TIN-TMI</v>
      </c>
      <c r="AN32" s="327" t="str">
        <f>IF(BS_CONTROLE[[#This Row],[SB]]=0, "-", BS_CONTROLE[[#This Row],[SB]])</f>
        <v>TINTMI</v>
      </c>
      <c r="AO32" s="328">
        <f>IF(BS_CONTROLE[[#This Row],[SUB]]=0, "-", BS_CONTROLE[[#This Row],[SUB]])</f>
        <v>74</v>
      </c>
      <c r="AP32" s="329">
        <f>IF(BS_CONTROLE[[#This Row],[KM - Inicio]]=0, "-", BS_CONTROLE[[#This Row],[KM - Inicio]])</f>
        <v>111</v>
      </c>
      <c r="AQ32" s="329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3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3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0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8" t="s">
        <v>1316</v>
      </c>
      <c r="BK32" s="238" t="s">
        <v>1316</v>
      </c>
      <c r="BL32" s="20"/>
      <c r="BM32" s="18" t="s">
        <v>981</v>
      </c>
      <c r="BN32" s="18" t="s">
        <v>981</v>
      </c>
      <c r="BO32" s="173" t="s">
        <v>981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7" t="str">
        <f t="shared" si="0"/>
        <v>OKOK</v>
      </c>
    </row>
    <row r="33" spans="1:72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828</v>
      </c>
      <c r="E33" s="239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1257</v>
      </c>
      <c r="W33" s="186" t="s">
        <v>1317</v>
      </c>
      <c r="X33" s="235" t="s">
        <v>952</v>
      </c>
      <c r="Y33" s="166" t="s">
        <v>951</v>
      </c>
      <c r="Z33" s="166" t="s">
        <v>953</v>
      </c>
      <c r="AA33" s="89" t="s">
        <v>1259</v>
      </c>
      <c r="AB33" s="75" t="s">
        <v>948</v>
      </c>
      <c r="AC33" s="75" t="s">
        <v>943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7" t="str">
        <f>IF(BS_CONTROLE[[#This Row],[Local - Partida]]=0, "-", BS_CONTROLE[[#This Row],[Local - Partida]])</f>
        <v>TCS2</v>
      </c>
      <c r="AL33" s="327" t="str">
        <f>IF(BS_CONTROLE[[#This Row],[Local - Encerramento]]=0, "-", BS_CONTROLE[[#This Row],[Local - Encerramento]])</f>
        <v>TCS2</v>
      </c>
      <c r="AM33" s="327" t="str">
        <f>IF(BS_CONTROLE[[#This Row],[Entre - Estações]]=0, "-", BS_CONTROLE[[#This Row],[Entre - Estações]])</f>
        <v>TCE-TID</v>
      </c>
      <c r="AN33" s="327" t="str">
        <f>IF(BS_CONTROLE[[#This Row],[SB]]=0, "-", BS_CONTROLE[[#This Row],[SB]])</f>
        <v>177TID</v>
      </c>
      <c r="AO33" s="328">
        <f>IF(BS_CONTROLE[[#This Row],[SUB]]=0, "-", BS_CONTROLE[[#This Row],[SUB]])</f>
        <v>74</v>
      </c>
      <c r="AP33" s="329">
        <f>IF(BS_CONTROLE[[#This Row],[KM - Inicio]]=0, "-", BS_CONTROLE[[#This Row],[KM - Inicio]])</f>
        <v>185</v>
      </c>
      <c r="AQ33" s="329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3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3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0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1318</v>
      </c>
      <c r="BK33" s="229" t="s">
        <v>1319</v>
      </c>
      <c r="BL33" s="20"/>
      <c r="BM33" s="18" t="s">
        <v>981</v>
      </c>
      <c r="BN33" s="18" t="s">
        <v>981</v>
      </c>
      <c r="BO33" s="173" t="s">
        <v>981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7" t="str">
        <f t="shared" si="0"/>
        <v>OKOK</v>
      </c>
    </row>
    <row r="34" spans="1:72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1282</v>
      </c>
      <c r="N34" s="16" t="s">
        <v>1283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1231</v>
      </c>
      <c r="W34" s="186" t="s">
        <v>1320</v>
      </c>
      <c r="X34" s="235" t="s">
        <v>957</v>
      </c>
      <c r="Y34" s="166" t="s">
        <v>960</v>
      </c>
      <c r="Z34" s="166" t="s">
        <v>962</v>
      </c>
      <c r="AA34" s="89">
        <v>1</v>
      </c>
      <c r="AB34" s="75" t="s">
        <v>948</v>
      </c>
      <c r="AC34" s="75" t="s">
        <v>943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7" t="str">
        <f>IF(BS_CONTROLE[[#This Row],[Local - Partida]]=0, "-", BS_CONTROLE[[#This Row],[Local - Partida]])</f>
        <v>TGR2</v>
      </c>
      <c r="AL34" s="327" t="str">
        <f>IF(BS_CONTROLE[[#This Row],[Local - Encerramento]]=0, "-", BS_CONTROLE[[#This Row],[Local - Encerramento]])</f>
        <v>TIQ2</v>
      </c>
      <c r="AM34" s="327" t="str">
        <f>IF(BS_CONTROLE[[#This Row],[Entre - Estações]]=0, "-", BS_CONTROLE[[#This Row],[Entre - Estações]])</f>
        <v>TGR-TIQ</v>
      </c>
      <c r="AN34" s="327" t="str">
        <f>IF(BS_CONTROLE[[#This Row],[SB]]=0, "-", BS_CONTROLE[[#This Row],[SB]])</f>
        <v>TGRTEP</v>
      </c>
      <c r="AO34" s="328">
        <f>IF(BS_CONTROLE[[#This Row],[SUB]]=0, "-", BS_CONTROLE[[#This Row],[SUB]])</f>
        <v>74</v>
      </c>
      <c r="AP34" s="329">
        <f>IF(BS_CONTROLE[[#This Row],[KM - Inicio]]=0, "-", BS_CONTROLE[[#This Row],[KM - Inicio]])</f>
        <v>501</v>
      </c>
      <c r="AQ34" s="329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3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3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0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6" t="s">
        <v>1321</v>
      </c>
      <c r="BK34" s="236" t="s">
        <v>1234</v>
      </c>
      <c r="BL34" s="20"/>
      <c r="BM34" s="18" t="s">
        <v>981</v>
      </c>
      <c r="BN34" s="18" t="s">
        <v>981</v>
      </c>
      <c r="BO34" s="173" t="s">
        <v>981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7" t="str">
        <f t="shared" si="0"/>
        <v>OKOK</v>
      </c>
    </row>
    <row r="35" spans="1:72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4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1235</v>
      </c>
      <c r="W35" s="186" t="s">
        <v>1236</v>
      </c>
      <c r="X35" s="235" t="s">
        <v>957</v>
      </c>
      <c r="Y35" s="166" t="s">
        <v>960</v>
      </c>
      <c r="Z35" s="166" t="s">
        <v>962</v>
      </c>
      <c r="AA35" s="89">
        <v>1</v>
      </c>
      <c r="AB35" s="75" t="s">
        <v>948</v>
      </c>
      <c r="AC35" s="75" t="s">
        <v>943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7" t="str">
        <f>IF(BS_CONTROLE[[#This Row],[Local - Partida]]=0, "-", BS_CONTROLE[[#This Row],[Local - Partida]])</f>
        <v>TVI2</v>
      </c>
      <c r="AL35" s="327" t="str">
        <f>IF(BS_CONTROLE[[#This Row],[Local - Encerramento]]=0, "-", BS_CONTROLE[[#This Row],[Local - Encerramento]])</f>
        <v>TVI2</v>
      </c>
      <c r="AM35" s="327" t="str">
        <f>IF(BS_CONTROLE[[#This Row],[Entre - Estações]]=0, "-", BS_CONTROLE[[#This Row],[Entre - Estações]])</f>
        <v>TID-TVI</v>
      </c>
      <c r="AN35" s="327">
        <f>IF(BS_CONTROLE[[#This Row],[SB]]=0, "-", BS_CONTROLE[[#This Row],[SB]])</f>
        <v>201213</v>
      </c>
      <c r="AO35" s="328">
        <f>IF(BS_CONTROLE[[#This Row],[SUB]]=0, "-", BS_CONTROLE[[#This Row],[SUB]])</f>
        <v>74</v>
      </c>
      <c r="AP35" s="329">
        <f>IF(BS_CONTROLE[[#This Row],[KM - Inicio]]=0, "-", BS_CONTROLE[[#This Row],[KM - Inicio]])</f>
        <v>207.6</v>
      </c>
      <c r="AQ35" s="329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3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3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0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1322</v>
      </c>
      <c r="BK35" s="21" t="s">
        <v>1322</v>
      </c>
      <c r="BL35" s="20"/>
      <c r="BM35" s="18" t="s">
        <v>981</v>
      </c>
      <c r="BN35" s="18" t="s">
        <v>981</v>
      </c>
      <c r="BO35" s="173" t="s">
        <v>981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7" t="str">
        <f t="shared" si="0"/>
        <v>OKOK</v>
      </c>
    </row>
    <row r="36" spans="1:72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1238</v>
      </c>
      <c r="W36" s="186" t="s">
        <v>1236</v>
      </c>
      <c r="X36" s="56" t="s">
        <v>957</v>
      </c>
      <c r="Y36" s="166" t="s">
        <v>960</v>
      </c>
      <c r="Z36" s="166" t="s">
        <v>953</v>
      </c>
      <c r="AA36" s="150">
        <v>1</v>
      </c>
      <c r="AB36" s="75" t="s">
        <v>948</v>
      </c>
      <c r="AC36" s="75" t="s">
        <v>943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7" t="str">
        <f>IF(BS_CONTROLE[[#This Row],[Local - Partida]]=0, "-", BS_CONTROLE[[#This Row],[Local - Partida]])</f>
        <v>ZGT1</v>
      </c>
      <c r="AL36" s="327" t="str">
        <f>IF(BS_CONTROLE[[#This Row],[Local - Encerramento]]=0, "-", BS_CONTROLE[[#This Row],[Local - Encerramento]])</f>
        <v>ZGT1</v>
      </c>
      <c r="AM36" s="327" t="str">
        <f>IF(BS_CONTROLE[[#This Row],[Entre - Estações]]=0, "-", BS_CONTROLE[[#This Row],[Entre - Estações]])</f>
        <v>ZAX-ZRI</v>
      </c>
      <c r="AN36" s="327" t="str">
        <f>IF(BS_CONTROLE[[#This Row],[SB]]=0, "-", BS_CONTROLE[[#This Row],[SB]])</f>
        <v>ZAXZRI</v>
      </c>
      <c r="AO36" s="328">
        <f>IF(BS_CONTROLE[[#This Row],[SUB]]=0, "-", BS_CONTROLE[[#This Row],[SUB]])</f>
        <v>72</v>
      </c>
      <c r="AP36" s="329">
        <f>IF(BS_CONTROLE[[#This Row],[KM - Inicio]]=0, "-", BS_CONTROLE[[#This Row],[KM - Inicio]])</f>
        <v>268</v>
      </c>
      <c r="AQ36" s="329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3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3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0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1229</v>
      </c>
      <c r="BK36" s="21" t="s">
        <v>1323</v>
      </c>
      <c r="BL36" s="20"/>
      <c r="BM36" s="18" t="s">
        <v>981</v>
      </c>
      <c r="BN36" s="18" t="s">
        <v>981</v>
      </c>
      <c r="BO36" s="173" t="s">
        <v>981</v>
      </c>
      <c r="BP36" s="219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7" t="str">
        <f t="shared" si="0"/>
        <v>OKOK</v>
      </c>
    </row>
    <row r="37" spans="1:72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1324</v>
      </c>
      <c r="W37" s="186" t="s">
        <v>1325</v>
      </c>
      <c r="X37" s="56" t="s">
        <v>957</v>
      </c>
      <c r="Y37" s="166"/>
      <c r="Z37" s="166" t="s">
        <v>962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7" t="str">
        <f>IF(BS_CONTROLE[[#This Row],[Local - Partida]]=0, "-", BS_CONTROLE[[#This Row],[Local - Partida]])</f>
        <v>-</v>
      </c>
      <c r="AL37" s="327" t="str">
        <f>IF(BS_CONTROLE[[#This Row],[Local - Encerramento]]=0, "-", BS_CONTROLE[[#This Row],[Local - Encerramento]])</f>
        <v>-</v>
      </c>
      <c r="AM37" s="327" t="str">
        <f>IF(BS_CONTROLE[[#This Row],[Entre - Estações]]=0, "-", BS_CONTROLE[[#This Row],[Entre - Estações]])</f>
        <v>TMR-TLA</v>
      </c>
      <c r="AN37" s="327" t="str">
        <f>IF(BS_CONTROLE[[#This Row],[SB]]=0, "-", BS_CONTROLE[[#This Row],[SB]])</f>
        <v>326TLA</v>
      </c>
      <c r="AO37" s="328">
        <f>IF(BS_CONTROLE[[#This Row],[SUB]]=0, "-", BS_CONTROLE[[#This Row],[SUB]])</f>
        <v>74</v>
      </c>
      <c r="AP37" s="329">
        <f>IF(BS_CONTROLE[[#This Row],[KM - Inicio]]=0, "-", BS_CONTROLE[[#This Row],[KM - Inicio]])</f>
        <v>335</v>
      </c>
      <c r="AQ37" s="329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3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3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0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1326</v>
      </c>
      <c r="BK37" s="21" t="s">
        <v>1326</v>
      </c>
      <c r="BL37" s="20"/>
      <c r="BM37" s="18" t="s">
        <v>981</v>
      </c>
      <c r="BN37" s="18" t="s">
        <v>981</v>
      </c>
      <c r="BO37" s="173" t="s">
        <v>981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7" t="str">
        <f t="shared" si="0"/>
        <v>OKOK</v>
      </c>
    </row>
    <row r="38" spans="1:72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864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4" t="s">
        <v>1243</v>
      </c>
      <c r="N38" s="234" t="s">
        <v>1244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1245</v>
      </c>
      <c r="W38" s="186" t="s">
        <v>1246</v>
      </c>
      <c r="X38" s="56" t="s">
        <v>957</v>
      </c>
      <c r="Y38" s="166" t="s">
        <v>960</v>
      </c>
      <c r="Z38" s="166" t="s">
        <v>958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7" t="str">
        <f>IF(BS_CONTROLE[[#This Row],[Local - Partida]]=0, "-", BS_CONTROLE[[#This Row],[Local - Partida]])</f>
        <v>TMJ1</v>
      </c>
      <c r="AL38" s="327" t="str">
        <f>IF(BS_CONTROLE[[#This Row],[Local - Encerramento]]=0, "-", BS_CONTROLE[[#This Row],[Local - Encerramento]])</f>
        <v>-</v>
      </c>
      <c r="AM38" s="327" t="str">
        <f>IF(BS_CONTROLE[[#This Row],[Entre - Estações]]=0, "-", BS_CONTROLE[[#This Row],[Entre - Estações]])</f>
        <v>TMJ-S</v>
      </c>
      <c r="AN38" s="327" t="str">
        <f>IF(BS_CONTROLE[[#This Row],[SB]]=0, "-", BS_CONTROLE[[#This Row],[SB]])</f>
        <v>TMJS</v>
      </c>
      <c r="AO38" s="328">
        <f>IF(BS_CONTROLE[[#This Row],[SUB]]=0, "-", BS_CONTROLE[[#This Row],[SUB]])</f>
        <v>98</v>
      </c>
      <c r="AP38" s="329">
        <f>IF(BS_CONTROLE[[#This Row],[KM - Inicio]]=0, "-", BS_CONTROLE[[#This Row],[KM - Inicio]])</f>
        <v>596.28599999999994</v>
      </c>
      <c r="AQ38" s="329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3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3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0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1327</v>
      </c>
      <c r="BK38" s="21" t="s">
        <v>1327</v>
      </c>
      <c r="BL38" s="20"/>
      <c r="BM38" s="18" t="s">
        <v>981</v>
      </c>
      <c r="BN38" s="18" t="s">
        <v>981</v>
      </c>
      <c r="BO38" s="173" t="s">
        <v>981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7" t="str">
        <f t="shared" si="0"/>
        <v>OKOK</v>
      </c>
    </row>
    <row r="39" spans="1:72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886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1249</v>
      </c>
      <c r="W39" s="186" t="s">
        <v>1328</v>
      </c>
      <c r="X39" s="56" t="s">
        <v>952</v>
      </c>
      <c r="Y39" s="166" t="s">
        <v>960</v>
      </c>
      <c r="Z39" s="166" t="s">
        <v>962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7" t="str">
        <f>IF(BS_CONTROLE[[#This Row],[Local - Partida]]=0, "-", BS_CONTROLE[[#This Row],[Local - Partida]])</f>
        <v>TBR487</v>
      </c>
      <c r="AL39" s="327" t="str">
        <f>IF(BS_CONTROLE[[#This Row],[Local - Encerramento]]=0, "-", BS_CONTROLE[[#This Row],[Local - Encerramento]])</f>
        <v>-</v>
      </c>
      <c r="AM39" s="327" t="str">
        <f>IF(BS_CONTROLE[[#This Row],[Entre - Estações]]=0, "-", BS_CONTROLE[[#This Row],[Entre - Estações]])</f>
        <v>TBR-TGR</v>
      </c>
      <c r="AN39" s="327" t="str">
        <f>IF(BS_CONTROLE[[#This Row],[SB]]=0, "-", BS_CONTROLE[[#This Row],[SB]])</f>
        <v>TBR487</v>
      </c>
      <c r="AO39" s="328">
        <f>IF(BS_CONTROLE[[#This Row],[SUB]]=0, "-", BS_CONTROLE[[#This Row],[SUB]])</f>
        <v>74</v>
      </c>
      <c r="AP39" s="329">
        <f>IF(BS_CONTROLE[[#This Row],[KM - Inicio]]=0, "-", BS_CONTROLE[[#This Row],[KM - Inicio]])</f>
        <v>482</v>
      </c>
      <c r="AQ39" s="329" t="str">
        <f>IF(BS_CONTROLE[[#This Row],[KM - Fim]]=0, "-", BS_CONTROLE[[#This Row],[KM - Fim]])</f>
        <v>-</v>
      </c>
      <c r="AR39" s="240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3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3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0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1329</v>
      </c>
      <c r="BK39" s="21" t="s">
        <v>1330</v>
      </c>
      <c r="BL39" s="20"/>
      <c r="BM39" s="18" t="s">
        <v>981</v>
      </c>
      <c r="BN39" s="18" t="s">
        <v>981</v>
      </c>
      <c r="BO39" s="173" t="s">
        <v>981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7" t="str">
        <f t="shared" si="0"/>
        <v>OKOK</v>
      </c>
    </row>
    <row r="40" spans="1:72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913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1214</v>
      </c>
      <c r="W40" s="186" t="s">
        <v>1253</v>
      </c>
      <c r="X40" s="235" t="s">
        <v>957</v>
      </c>
      <c r="Y40" s="166" t="s">
        <v>960</v>
      </c>
      <c r="Z40" s="166" t="s">
        <v>953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7" t="str">
        <f>IF(BS_CONTROLE[[#This Row],[Local - Partida]]=0, "-", BS_CONTROLE[[#This Row],[Local - Partida]])</f>
        <v>PIT</v>
      </c>
      <c r="AL40" s="327" t="str">
        <f>IF(BS_CONTROLE[[#This Row],[Local - Encerramento]]=0, "-", BS_CONTROLE[[#This Row],[Local - Encerramento]])</f>
        <v>-</v>
      </c>
      <c r="AM40" s="327" t="str">
        <f>IF(BS_CONTROLE[[#This Row],[Entre - Estações]]=0, "-", BS_CONTROLE[[#This Row],[Entre - Estações]])</f>
        <v>PIT-K97</v>
      </c>
      <c r="AN40" s="327" t="str">
        <f>IF(BS_CONTROLE[[#This Row],[SB]]=0, "-", BS_CONTROLE[[#This Row],[SB]])</f>
        <v>PITK96</v>
      </c>
      <c r="AO40" s="328">
        <f>IF(BS_CONTROLE[[#This Row],[SUB]]=0, "-", BS_CONTROLE[[#This Row],[SUB]])</f>
        <v>103</v>
      </c>
      <c r="AP40" s="329">
        <f>IF(BS_CONTROLE[[#This Row],[KM - Inicio]]=0, "-", BS_CONTROLE[[#This Row],[KM - Inicio]])</f>
        <v>2100</v>
      </c>
      <c r="AQ40" s="329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3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3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0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1331</v>
      </c>
      <c r="BK40" s="21" t="s">
        <v>1332</v>
      </c>
      <c r="BL40" s="20"/>
      <c r="BM40" s="18" t="s">
        <v>977</v>
      </c>
      <c r="BN40" s="18" t="s">
        <v>1006</v>
      </c>
      <c r="BO40" s="173" t="s">
        <v>1058</v>
      </c>
      <c r="BP40" s="219" t="s">
        <v>1333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7" t="str">
        <f t="shared" si="0"/>
        <v>SuperExecução</v>
      </c>
    </row>
    <row r="41" spans="1:72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837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1240</v>
      </c>
      <c r="W41" s="186" t="s">
        <v>1296</v>
      </c>
      <c r="X41" s="56" t="s">
        <v>952</v>
      </c>
      <c r="Y41" s="166" t="s">
        <v>951</v>
      </c>
      <c r="Z41" s="166" t="s">
        <v>953</v>
      </c>
      <c r="AA41" s="150">
        <v>2</v>
      </c>
      <c r="AB41" s="75" t="s">
        <v>948</v>
      </c>
      <c r="AC41" s="75" t="s">
        <v>943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7" t="str">
        <f>IF(BS_CONTROLE[[#This Row],[Local - Partida]]=0, "-", BS_CONTROLE[[#This Row],[Local - Partida]])</f>
        <v>TIQ2</v>
      </c>
      <c r="AL41" s="327" t="str">
        <f>IF(BS_CONTROLE[[#This Row],[Local - Encerramento]]=0, "-", BS_CONTROLE[[#This Row],[Local - Encerramento]])</f>
        <v>TIQ2</v>
      </c>
      <c r="AM41" s="327" t="str">
        <f>IF(BS_CONTROLE[[#This Row],[Entre - Estações]]=0, "-", BS_CONTROLE[[#This Row],[Entre - Estações]])</f>
        <v>TBS-TAL</v>
      </c>
      <c r="AN41" s="327" t="str">
        <f>IF(BS_CONTROLE[[#This Row],[SB]]=0, "-", BS_CONTROLE[[#This Row],[SB]])</f>
        <v>TBS671</v>
      </c>
      <c r="AO41" s="328">
        <f>IF(BS_CONTROLE[[#This Row],[SUB]]=0, "-", BS_CONTROLE[[#This Row],[SUB]])</f>
        <v>98</v>
      </c>
      <c r="AP41" s="329">
        <f>IF(BS_CONTROLE[[#This Row],[KM - Inicio]]=0, "-", BS_CONTROLE[[#This Row],[KM - Inicio]])</f>
        <v>666</v>
      </c>
      <c r="AQ41" s="329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3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3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0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1334</v>
      </c>
      <c r="BK41" s="229" t="s">
        <v>1335</v>
      </c>
      <c r="BL41" s="20"/>
      <c r="BM41" s="18" t="s">
        <v>981</v>
      </c>
      <c r="BN41" s="18" t="s">
        <v>981</v>
      </c>
      <c r="BO41" s="173" t="s">
        <v>981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7" t="str">
        <f t="shared" si="0"/>
        <v>OKOK</v>
      </c>
    </row>
    <row r="42" spans="1:72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0" t="s">
        <v>1282</v>
      </c>
      <c r="N42" s="220" t="s">
        <v>1283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1231</v>
      </c>
      <c r="W42" s="186" t="s">
        <v>1336</v>
      </c>
      <c r="X42" s="235" t="s">
        <v>957</v>
      </c>
      <c r="Y42" s="166" t="s">
        <v>960</v>
      </c>
      <c r="Z42" s="166" t="s">
        <v>963</v>
      </c>
      <c r="AA42" s="89">
        <v>1</v>
      </c>
      <c r="AB42" s="75" t="s">
        <v>948</v>
      </c>
      <c r="AC42" s="75" t="s">
        <v>943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7" t="str">
        <f>IF(BS_CONTROLE[[#This Row],[Local - Partida]]=0, "-", BS_CONTROLE[[#This Row],[Local - Partida]])</f>
        <v>TGR2</v>
      </c>
      <c r="AL42" s="327" t="str">
        <f>IF(BS_CONTROLE[[#This Row],[Local - Encerramento]]=0, "-", BS_CONTROLE[[#This Row],[Local - Encerramento]])</f>
        <v>TIQ1</v>
      </c>
      <c r="AM42" s="327" t="str">
        <f>IF(BS_CONTROLE[[#This Row],[Entre - Estações]]=0, "-", BS_CONTROLE[[#This Row],[Entre - Estações]])</f>
        <v>TGR-TIQ</v>
      </c>
      <c r="AN42" s="327" t="str">
        <f>IF(BS_CONTROLE[[#This Row],[SB]]=0, "-", BS_CONTROLE[[#This Row],[SB]])</f>
        <v>TGRTEP</v>
      </c>
      <c r="AO42" s="328">
        <f>IF(BS_CONTROLE[[#This Row],[SUB]]=0, "-", BS_CONTROLE[[#This Row],[SUB]])</f>
        <v>74</v>
      </c>
      <c r="AP42" s="329">
        <f>IF(BS_CONTROLE[[#This Row],[KM - Inicio]]=0, "-", BS_CONTROLE[[#This Row],[KM - Inicio]])</f>
        <v>501</v>
      </c>
      <c r="AQ42" s="329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3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3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0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1337</v>
      </c>
      <c r="BK42" s="241" t="s">
        <v>1338</v>
      </c>
      <c r="BL42" s="20"/>
      <c r="BM42" s="18" t="s">
        <v>981</v>
      </c>
      <c r="BN42" s="18" t="s">
        <v>981</v>
      </c>
      <c r="BO42" s="173" t="s">
        <v>981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7" t="str">
        <f t="shared" si="0"/>
        <v>OKOK</v>
      </c>
    </row>
    <row r="43" spans="1:72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4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1235</v>
      </c>
      <c r="W43" s="186" t="s">
        <v>1236</v>
      </c>
      <c r="X43" s="235" t="s">
        <v>957</v>
      </c>
      <c r="Y43" s="166" t="s">
        <v>960</v>
      </c>
      <c r="Z43" s="166" t="s">
        <v>962</v>
      </c>
      <c r="AA43" s="89">
        <v>1</v>
      </c>
      <c r="AB43" s="75" t="s">
        <v>948</v>
      </c>
      <c r="AC43" s="75" t="s">
        <v>943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7" t="str">
        <f>IF(BS_CONTROLE[[#This Row],[Local - Partida]]=0, "-", BS_CONTROLE[[#This Row],[Local - Partida]])</f>
        <v>TVI2</v>
      </c>
      <c r="AL43" s="327" t="str">
        <f>IF(BS_CONTROLE[[#This Row],[Local - Encerramento]]=0, "-", BS_CONTROLE[[#This Row],[Local - Encerramento]])</f>
        <v>TVI2</v>
      </c>
      <c r="AM43" s="327" t="str">
        <f>IF(BS_CONTROLE[[#This Row],[Entre - Estações]]=0, "-", BS_CONTROLE[[#This Row],[Entre - Estações]])</f>
        <v>TID-TVI</v>
      </c>
      <c r="AN43" s="327">
        <f>IF(BS_CONTROLE[[#This Row],[SB]]=0, "-", BS_CONTROLE[[#This Row],[SB]])</f>
        <v>201213</v>
      </c>
      <c r="AO43" s="328">
        <f>IF(BS_CONTROLE[[#This Row],[SUB]]=0, "-", BS_CONTROLE[[#This Row],[SUB]])</f>
        <v>74</v>
      </c>
      <c r="AP43" s="329">
        <f>IF(BS_CONTROLE[[#This Row],[KM - Inicio]]=0, "-", BS_CONTROLE[[#This Row],[KM - Inicio]])</f>
        <v>207.6</v>
      </c>
      <c r="AQ43" s="329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3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3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0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1339</v>
      </c>
      <c r="BK43" s="21" t="s">
        <v>1340</v>
      </c>
      <c r="BL43" s="20"/>
      <c r="BM43" s="18" t="s">
        <v>973</v>
      </c>
      <c r="BN43" s="18" t="s">
        <v>993</v>
      </c>
      <c r="BO43" s="173" t="s">
        <v>1101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7" t="str">
        <f t="shared" si="0"/>
        <v>MecanizaçãoOperação</v>
      </c>
    </row>
    <row r="44" spans="1:72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838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1341</v>
      </c>
      <c r="J44" s="42">
        <v>98</v>
      </c>
      <c r="K44" s="42">
        <v>754</v>
      </c>
      <c r="L44" s="89">
        <v>721</v>
      </c>
      <c r="M44" s="23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1342</v>
      </c>
      <c r="W44" s="186" t="s">
        <v>1343</v>
      </c>
      <c r="X44" s="56" t="s">
        <v>957</v>
      </c>
      <c r="Y44" s="166" t="s">
        <v>960</v>
      </c>
      <c r="Z44" s="166" t="s">
        <v>953</v>
      </c>
      <c r="AA44" s="165">
        <v>1</v>
      </c>
      <c r="AB44" s="75" t="s">
        <v>954</v>
      </c>
      <c r="AC44" s="75" t="s">
        <v>943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7" t="str">
        <f>IF(BS_CONTROLE[[#This Row],[Local - Partida]]=0, "-", BS_CONTROLE[[#This Row],[Local - Partida]])</f>
        <v>TRO1</v>
      </c>
      <c r="AL44" s="327" t="str">
        <f>IF(BS_CONTROLE[[#This Row],[Local - Encerramento]]=0, "-", BS_CONTROLE[[#This Row],[Local - Encerramento]])</f>
        <v>TAG1</v>
      </c>
      <c r="AM44" s="327" t="str">
        <f>IF(BS_CONTROLE[[#This Row],[Entre - Estações]]=0, "-", BS_CONTROLE[[#This Row],[Entre - Estações]])</f>
        <v>TSF-TRO</v>
      </c>
      <c r="AN44" s="327" t="str">
        <f>IF(BS_CONTROLE[[#This Row],[SB]]=0, "-", BS_CONTROLE[[#This Row],[SB]])</f>
        <v>TEX1</v>
      </c>
      <c r="AO44" s="328">
        <f>IF(BS_CONTROLE[[#This Row],[SUB]]=0, "-", BS_CONTROLE[[#This Row],[SUB]])</f>
        <v>98</v>
      </c>
      <c r="AP44" s="329">
        <f>IF(BS_CONTROLE[[#This Row],[KM - Inicio]]=0, "-", BS_CONTROLE[[#This Row],[KM - Inicio]])</f>
        <v>754</v>
      </c>
      <c r="AQ44" s="329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3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3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0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1344</v>
      </c>
      <c r="BK44" s="21" t="s">
        <v>1345</v>
      </c>
      <c r="BL44" s="20"/>
      <c r="BM44" s="18" t="s">
        <v>981</v>
      </c>
      <c r="BN44" s="18" t="s">
        <v>981</v>
      </c>
      <c r="BO44" s="173" t="s">
        <v>981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7" t="str">
        <f t="shared" si="0"/>
        <v>OKOK</v>
      </c>
    </row>
    <row r="45" spans="1:72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838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1341</v>
      </c>
      <c r="J45" s="42">
        <v>98</v>
      </c>
      <c r="K45" s="42">
        <v>716</v>
      </c>
      <c r="L45" s="89" t="s">
        <v>609</v>
      </c>
      <c r="M45" s="23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1342</v>
      </c>
      <c r="W45" s="186" t="s">
        <v>1346</v>
      </c>
      <c r="X45" s="56" t="s">
        <v>957</v>
      </c>
      <c r="Y45" s="166" t="s">
        <v>960</v>
      </c>
      <c r="Z45" s="166" t="s">
        <v>953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7" t="str">
        <f>IF(BS_CONTROLE[[#This Row],[Local - Partida]]=0, "-", BS_CONTROLE[[#This Row],[Local - Partida]])</f>
        <v>TRO1</v>
      </c>
      <c r="AL45" s="327" t="str">
        <f>IF(BS_CONTROLE[[#This Row],[Local - Encerramento]]=0, "-", BS_CONTROLE[[#This Row],[Local - Encerramento]])</f>
        <v>TAG1</v>
      </c>
      <c r="AM45" s="327" t="str">
        <f>IF(BS_CONTROLE[[#This Row],[Entre - Estações]]=0, "-", BS_CONTROLE[[#This Row],[Entre - Estações]])</f>
        <v>TAL-TSF</v>
      </c>
      <c r="AN45" s="327" t="str">
        <f>IF(BS_CONTROLE[[#This Row],[SB]]=0, "-", BS_CONTROLE[[#This Row],[SB]])</f>
        <v>710TSF</v>
      </c>
      <c r="AO45" s="328">
        <f>IF(BS_CONTROLE[[#This Row],[SUB]]=0, "-", BS_CONTROLE[[#This Row],[SUB]])</f>
        <v>98</v>
      </c>
      <c r="AP45" s="329">
        <f>IF(BS_CONTROLE[[#This Row],[KM - Inicio]]=0, "-", BS_CONTROLE[[#This Row],[KM - Inicio]])</f>
        <v>716</v>
      </c>
      <c r="AQ45" s="329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3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3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0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1344</v>
      </c>
      <c r="BK45" s="21" t="s">
        <v>1347</v>
      </c>
      <c r="BL45" s="20"/>
      <c r="BM45" s="18" t="s">
        <v>981</v>
      </c>
      <c r="BN45" s="18" t="s">
        <v>981</v>
      </c>
      <c r="BO45" s="173" t="s">
        <v>981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7" t="str">
        <f t="shared" si="0"/>
        <v>OKOK</v>
      </c>
    </row>
    <row r="46" spans="1:72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864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1348</v>
      </c>
      <c r="W46" s="186" t="s">
        <v>1328</v>
      </c>
      <c r="X46" s="56" t="s">
        <v>957</v>
      </c>
      <c r="Y46" s="166" t="s">
        <v>960</v>
      </c>
      <c r="Z46" s="166" t="s">
        <v>953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7" t="str">
        <f>IF(BS_CONTROLE[[#This Row],[Local - Partida]]=0, "-", BS_CONTROLE[[#This Row],[Local - Partida]])</f>
        <v>326TLA</v>
      </c>
      <c r="AL46" s="327" t="str">
        <f>IF(BS_CONTROLE[[#This Row],[Local - Encerramento]]=0, "-", BS_CONTROLE[[#This Row],[Local - Encerramento]])</f>
        <v>-</v>
      </c>
      <c r="AM46" s="327" t="str">
        <f>IF(BS_CONTROLE[[#This Row],[Entre - Estações]]=0, "-", BS_CONTROLE[[#This Row],[Entre - Estações]])</f>
        <v>TMR-TLA</v>
      </c>
      <c r="AN46" s="327" t="str">
        <f>IF(BS_CONTROLE[[#This Row],[SB]]=0, "-", BS_CONTROLE[[#This Row],[SB]])</f>
        <v>326TLA</v>
      </c>
      <c r="AO46" s="328">
        <f>IF(BS_CONTROLE[[#This Row],[SUB]]=0, "-", BS_CONTROLE[[#This Row],[SUB]])</f>
        <v>74</v>
      </c>
      <c r="AP46" s="329">
        <f>IF(BS_CONTROLE[[#This Row],[KM - Inicio]]=0, "-", BS_CONTROLE[[#This Row],[KM - Inicio]])</f>
        <v>334</v>
      </c>
      <c r="AQ46" s="329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3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3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0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1349</v>
      </c>
      <c r="BK46" s="21" t="s">
        <v>1350</v>
      </c>
      <c r="BL46" s="20"/>
      <c r="BM46" s="18" t="s">
        <v>981</v>
      </c>
      <c r="BN46" s="18" t="s">
        <v>981</v>
      </c>
      <c r="BO46" s="173" t="s">
        <v>981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7" t="str">
        <f t="shared" si="0"/>
        <v>OKOK</v>
      </c>
    </row>
    <row r="47" spans="1:72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886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1249</v>
      </c>
      <c r="W47" s="186" t="s">
        <v>1328</v>
      </c>
      <c r="X47" s="56" t="s">
        <v>957</v>
      </c>
      <c r="Y47" s="166" t="s">
        <v>960</v>
      </c>
      <c r="Z47" s="166" t="s">
        <v>953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7" t="str">
        <f>IF(BS_CONTROLE[[#This Row],[Local - Partida]]=0, "-", BS_CONTROLE[[#This Row],[Local - Partida]])</f>
        <v>K97TIN</v>
      </c>
      <c r="AL47" s="327" t="str">
        <f>IF(BS_CONTROLE[[#This Row],[Local - Encerramento]]=0, "-", BS_CONTROLE[[#This Row],[Local - Encerramento]])</f>
        <v>-</v>
      </c>
      <c r="AM47" s="327" t="str">
        <f>IF(BS_CONTROLE[[#This Row],[Entre - Estações]]=0, "-", BS_CONTROLE[[#This Row],[Entre - Estações]])</f>
        <v>TSP-TIN</v>
      </c>
      <c r="AN47" s="327" t="str">
        <f>IF(BS_CONTROLE[[#This Row],[SB]]=0, "-", BS_CONTROLE[[#This Row],[SB]])</f>
        <v>K97TIN</v>
      </c>
      <c r="AO47" s="328">
        <f>IF(BS_CONTROLE[[#This Row],[SUB]]=0, "-", BS_CONTROLE[[#This Row],[SUB]])</f>
        <v>74</v>
      </c>
      <c r="AP47" s="329">
        <f>IF(BS_CONTROLE[[#This Row],[KM - Inicio]]=0, "-", BS_CONTROLE[[#This Row],[KM - Inicio]])</f>
        <v>103</v>
      </c>
      <c r="AQ47" s="329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3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3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0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1351</v>
      </c>
      <c r="BK47" s="21" t="s">
        <v>1352</v>
      </c>
      <c r="BL47" s="20"/>
      <c r="BM47" s="18" t="s">
        <v>981</v>
      </c>
      <c r="BN47" s="18" t="s">
        <v>981</v>
      </c>
      <c r="BO47" s="173" t="s">
        <v>981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7" t="str">
        <f t="shared" si="0"/>
        <v>OKOK</v>
      </c>
    </row>
    <row r="48" spans="1:72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913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1214</v>
      </c>
      <c r="W48" s="186" t="s">
        <v>1253</v>
      </c>
      <c r="X48" s="235" t="s">
        <v>957</v>
      </c>
      <c r="Y48" s="166" t="s">
        <v>960</v>
      </c>
      <c r="Z48" s="166" t="s">
        <v>958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7" t="str">
        <f>IF(BS_CONTROLE[[#This Row],[Local - Partida]]=0, "-", BS_CONTROLE[[#This Row],[Local - Partida]])</f>
        <v>PUD1</v>
      </c>
      <c r="AL48" s="327" t="str">
        <f>IF(BS_CONTROLE[[#This Row],[Local - Encerramento]]=0, "-", BS_CONTROLE[[#This Row],[Local - Encerramento]])</f>
        <v>-</v>
      </c>
      <c r="AM48" s="327" t="str">
        <f>IF(BS_CONTROLE[[#This Row],[Entre - Estações]]=0, "-", BS_CONTROLE[[#This Row],[Entre - Estações]])</f>
        <v>PAS-PUD</v>
      </c>
      <c r="AN48" s="327" t="str">
        <f>IF(BS_CONTROLE[[#This Row],[SB]]=0, "-", BS_CONTROLE[[#This Row],[SB]])</f>
        <v>K96PUD</v>
      </c>
      <c r="AO48" s="328">
        <f>IF(BS_CONTROLE[[#This Row],[SUB]]=0, "-", BS_CONTROLE[[#This Row],[SUB]])</f>
        <v>103</v>
      </c>
      <c r="AP48" s="329">
        <f>IF(BS_CONTROLE[[#This Row],[KM - Inicio]]=0, "-", BS_CONTROLE[[#This Row],[KM - Inicio]])</f>
        <v>2085</v>
      </c>
      <c r="AQ48" s="329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3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3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0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1349</v>
      </c>
      <c r="BK48" s="21" t="s">
        <v>1353</v>
      </c>
      <c r="BL48" s="20"/>
      <c r="BM48" s="18" t="s">
        <v>981</v>
      </c>
      <c r="BN48" s="18" t="s">
        <v>981</v>
      </c>
      <c r="BO48" s="173" t="s">
        <v>981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7" t="str">
        <f t="shared" si="0"/>
        <v>OKOK</v>
      </c>
    </row>
    <row r="49" spans="1:72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858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1348</v>
      </c>
      <c r="W49" s="186" t="s">
        <v>1354</v>
      </c>
      <c r="X49" s="56" t="s">
        <v>957</v>
      </c>
      <c r="Y49" s="166" t="s">
        <v>960</v>
      </c>
      <c r="Z49" s="166" t="s">
        <v>953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7" t="str">
        <f>IF(BS_CONTROLE[[#This Row],[Local - Partida]]=0, "-", BS_CONTROLE[[#This Row],[Local - Partida]])</f>
        <v>-</v>
      </c>
      <c r="AL49" s="327" t="str">
        <f>IF(BS_CONTROLE[[#This Row],[Local - Encerramento]]=0, "-", BS_CONTROLE[[#This Row],[Local - Encerramento]])</f>
        <v>-</v>
      </c>
      <c r="AM49" s="327" t="str">
        <f>IF(BS_CONTROLE[[#This Row],[Entre - Estações]]=0, "-", BS_CONTROLE[[#This Row],[Entre - Estações]])</f>
        <v>TMR-TLA</v>
      </c>
      <c r="AN49" s="327" t="str">
        <f>IF(BS_CONTROLE[[#This Row],[SB]]=0, "-", BS_CONTROLE[[#This Row],[SB]])</f>
        <v>326TLA</v>
      </c>
      <c r="AO49" s="328">
        <f>IF(BS_CONTROLE[[#This Row],[SUB]]=0, "-", BS_CONTROLE[[#This Row],[SUB]])</f>
        <v>74</v>
      </c>
      <c r="AP49" s="329">
        <f>IF(BS_CONTROLE[[#This Row],[KM - Inicio]]=0, "-", BS_CONTROLE[[#This Row],[KM - Inicio]])</f>
        <v>334</v>
      </c>
      <c r="AQ49" s="329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3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3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0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1349</v>
      </c>
      <c r="BK49" s="21" t="s">
        <v>1355</v>
      </c>
      <c r="BL49" s="20"/>
      <c r="BM49" s="18" t="s">
        <v>981</v>
      </c>
      <c r="BN49" s="18" t="s">
        <v>981</v>
      </c>
      <c r="BO49" s="173" t="s">
        <v>981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7" t="str">
        <f t="shared" si="0"/>
        <v>OKOK</v>
      </c>
    </row>
    <row r="50" spans="1:72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880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1348</v>
      </c>
      <c r="W50" s="186" t="s">
        <v>1354</v>
      </c>
      <c r="X50" s="56" t="s">
        <v>957</v>
      </c>
      <c r="Y50" s="166" t="s">
        <v>960</v>
      </c>
      <c r="Z50" s="166" t="s">
        <v>958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7" t="str">
        <f>IF(BS_CONTROLE[[#This Row],[Local - Partida]]=0, "-", BS_CONTROLE[[#This Row],[Local - Partida]])</f>
        <v>-</v>
      </c>
      <c r="AL50" s="327" t="str">
        <f>IF(BS_CONTROLE[[#This Row],[Local - Encerramento]]=0, "-", BS_CONTROLE[[#This Row],[Local - Encerramento]])</f>
        <v>-</v>
      </c>
      <c r="AM50" s="327" t="str">
        <f>IF(BS_CONTROLE[[#This Row],[Entre - Estações]]=0, "-", BS_CONTROLE[[#This Row],[Entre - Estações]])</f>
        <v>TPC</v>
      </c>
      <c r="AN50" s="327" t="str">
        <f>IF(BS_CONTROLE[[#This Row],[SB]]=0, "-", BS_CONTROLE[[#This Row],[SB]])</f>
        <v>TPC1</v>
      </c>
      <c r="AO50" s="328">
        <f>IF(BS_CONTROLE[[#This Row],[SUB]]=0, "-", BS_CONTROLE[[#This Row],[SUB]])</f>
        <v>74</v>
      </c>
      <c r="AP50" s="329">
        <f>IF(BS_CONTROLE[[#This Row],[KM - Inicio]]=0, "-", BS_CONTROLE[[#This Row],[KM - Inicio]])</f>
        <v>426.85</v>
      </c>
      <c r="AQ50" s="329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3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3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0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1356</v>
      </c>
      <c r="BK50" s="21" t="s">
        <v>1357</v>
      </c>
      <c r="BL50" s="20"/>
      <c r="BM50" s="18" t="s">
        <v>981</v>
      </c>
      <c r="BN50" s="18" t="s">
        <v>981</v>
      </c>
      <c r="BO50" s="173" t="s">
        <v>981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7" t="str">
        <f t="shared" si="0"/>
        <v>OKOK</v>
      </c>
    </row>
    <row r="51" spans="1:72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880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1348</v>
      </c>
      <c r="W51" s="186" t="s">
        <v>1354</v>
      </c>
      <c r="X51" s="56" t="s">
        <v>957</v>
      </c>
      <c r="Y51" s="166" t="s">
        <v>960</v>
      </c>
      <c r="Z51" s="166" t="s">
        <v>962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7" t="str">
        <f>IF(BS_CONTROLE[[#This Row],[Local - Partida]]=0, "-", BS_CONTROLE[[#This Row],[Local - Partida]])</f>
        <v>-</v>
      </c>
      <c r="AL51" s="327" t="str">
        <f>IF(BS_CONTROLE[[#This Row],[Local - Encerramento]]=0, "-", BS_CONTROLE[[#This Row],[Local - Encerramento]])</f>
        <v>-</v>
      </c>
      <c r="AM51" s="327" t="str">
        <f>IF(BS_CONTROLE[[#This Row],[Entre - Estações]]=0, "-", BS_CONTROLE[[#This Row],[Entre - Estações]])</f>
        <v>TOM</v>
      </c>
      <c r="AN51" s="327" t="str">
        <f>IF(BS_CONTROLE[[#This Row],[SB]]=0, "-", BS_CONTROLE[[#This Row],[SB]])</f>
        <v>TOM1</v>
      </c>
      <c r="AO51" s="328">
        <f>IF(BS_CONTROLE[[#This Row],[SUB]]=0, "-", BS_CONTROLE[[#This Row],[SUB]])</f>
        <v>74</v>
      </c>
      <c r="AP51" s="329">
        <f>IF(BS_CONTROLE[[#This Row],[KM - Inicio]]=0, "-", BS_CONTROLE[[#This Row],[KM - Inicio]])</f>
        <v>406.1</v>
      </c>
      <c r="AQ51" s="329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3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3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0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1358</v>
      </c>
      <c r="BK51" s="21" t="s">
        <v>1359</v>
      </c>
      <c r="BL51" s="20"/>
      <c r="BM51" s="18" t="s">
        <v>981</v>
      </c>
      <c r="BN51" s="18" t="s">
        <v>981</v>
      </c>
      <c r="BO51" s="173" t="s">
        <v>981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7" t="str">
        <f t="shared" si="0"/>
        <v>OKOK</v>
      </c>
    </row>
    <row r="52" spans="1:72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888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1257</v>
      </c>
      <c r="W52" s="186" t="s">
        <v>1354</v>
      </c>
      <c r="X52" s="56" t="s">
        <v>957</v>
      </c>
      <c r="Y52" s="166" t="s">
        <v>960</v>
      </c>
      <c r="Z52" s="166" t="s">
        <v>953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7" t="str">
        <f>IF(BS_CONTROLE[[#This Row],[Local - Partida]]=0, "-", BS_CONTROLE[[#This Row],[Local - Partida]])</f>
        <v>-</v>
      </c>
      <c r="AL52" s="327" t="str">
        <f>IF(BS_CONTROLE[[#This Row],[Local - Encerramento]]=0, "-", BS_CONTROLE[[#This Row],[Local - Encerramento]])</f>
        <v>-</v>
      </c>
      <c r="AM52" s="327" t="str">
        <f>IF(BS_CONTROLE[[#This Row],[Entre - Estações]]=0, "-", BS_CONTROLE[[#This Row],[Entre - Estações]])</f>
        <v>TSP-TIN</v>
      </c>
      <c r="AN52" s="327" t="str">
        <f>IF(BS_CONTROLE[[#This Row],[SB]]=0, "-", BS_CONTROLE[[#This Row],[SB]])</f>
        <v>K97TIN</v>
      </c>
      <c r="AO52" s="328">
        <f>IF(BS_CONTROLE[[#This Row],[SUB]]=0, "-", BS_CONTROLE[[#This Row],[SUB]])</f>
        <v>74</v>
      </c>
      <c r="AP52" s="329">
        <f>IF(BS_CONTROLE[[#This Row],[KM - Inicio]]=0, "-", BS_CONTROLE[[#This Row],[KM - Inicio]])</f>
        <v>103</v>
      </c>
      <c r="AQ52" s="329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3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3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0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1351</v>
      </c>
      <c r="BK52" s="21" t="s">
        <v>1352</v>
      </c>
      <c r="BL52" s="20"/>
      <c r="BM52" s="18" t="s">
        <v>981</v>
      </c>
      <c r="BN52" s="18" t="s">
        <v>981</v>
      </c>
      <c r="BO52" s="173" t="s">
        <v>981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7" t="str">
        <f t="shared" si="0"/>
        <v>OKOK</v>
      </c>
    </row>
    <row r="53" spans="1:72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828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4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1257</v>
      </c>
      <c r="W53" s="186" t="s">
        <v>1360</v>
      </c>
      <c r="X53" s="235" t="s">
        <v>957</v>
      </c>
      <c r="Y53" s="166" t="s">
        <v>960</v>
      </c>
      <c r="Z53" s="166" t="s">
        <v>958</v>
      </c>
      <c r="AA53" s="89" t="s">
        <v>1259</v>
      </c>
      <c r="AB53" s="75" t="s">
        <v>948</v>
      </c>
      <c r="AC53" s="75" t="s">
        <v>943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7" t="str">
        <f>IF(BS_CONTROLE[[#This Row],[Local - Partida]]=0, "-", BS_CONTROLE[[#This Row],[Local - Partida]])</f>
        <v>TCS2</v>
      </c>
      <c r="AL53" s="327" t="str">
        <f>IF(BS_CONTROLE[[#This Row],[Local - Encerramento]]=0, "-", BS_CONTROLE[[#This Row],[Local - Encerramento]])</f>
        <v>TCS2</v>
      </c>
      <c r="AM53" s="327" t="str">
        <f>IF(BS_CONTROLE[[#This Row],[Entre - Estações]]=0, "-", BS_CONTROLE[[#This Row],[Entre - Estações]])</f>
        <v>TVI-TJA</v>
      </c>
      <c r="AN53" s="327">
        <f>IF(BS_CONTROLE[[#This Row],[SB]]=0, "-", BS_CONTROLE[[#This Row],[SB]])</f>
        <v>239251</v>
      </c>
      <c r="AO53" s="328">
        <f>IF(BS_CONTROLE[[#This Row],[SUB]]=0, "-", BS_CONTROLE[[#This Row],[SUB]])</f>
        <v>74</v>
      </c>
      <c r="AP53" s="329">
        <f>IF(BS_CONTROLE[[#This Row],[KM - Inicio]]=0, "-", BS_CONTROLE[[#This Row],[KM - Inicio]])</f>
        <v>250</v>
      </c>
      <c r="AQ53" s="329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3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3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0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1361</v>
      </c>
      <c r="BK53" s="21" t="s">
        <v>1362</v>
      </c>
      <c r="BL53" s="20"/>
      <c r="BM53" s="18" t="s">
        <v>981</v>
      </c>
      <c r="BN53" s="18" t="s">
        <v>981</v>
      </c>
      <c r="BO53" s="173" t="s">
        <v>981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7" t="str">
        <f t="shared" si="0"/>
        <v>OKOK</v>
      </c>
    </row>
    <row r="54" spans="1:72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837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1240</v>
      </c>
      <c r="W54" s="186" t="s">
        <v>1296</v>
      </c>
      <c r="X54" s="56" t="s">
        <v>957</v>
      </c>
      <c r="Y54" s="166" t="s">
        <v>960</v>
      </c>
      <c r="Z54" s="166" t="s">
        <v>958</v>
      </c>
      <c r="AA54" s="150" t="s">
        <v>1363</v>
      </c>
      <c r="AB54" s="75" t="s">
        <v>948</v>
      </c>
      <c r="AC54" s="75" t="s">
        <v>943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7" t="str">
        <f>IF(BS_CONTROLE[[#This Row],[Local - Partida]]=0, "-", BS_CONTROLE[[#This Row],[Local - Partida]])</f>
        <v>TIQ2</v>
      </c>
      <c r="AL54" s="327" t="str">
        <f>IF(BS_CONTROLE[[#This Row],[Local - Encerramento]]=0, "-", BS_CONTROLE[[#This Row],[Local - Encerramento]])</f>
        <v>TIQ2</v>
      </c>
      <c r="AM54" s="327" t="str">
        <f>IF(BS_CONTROLE[[#This Row],[Entre - Estações]]=0, "-", BS_CONTROLE[[#This Row],[Entre - Estações]])</f>
        <v>TRM-TEP</v>
      </c>
      <c r="AN54" s="327" t="str">
        <f>IF(BS_CONTROLE[[#This Row],[SB]]=0, "-", BS_CONTROLE[[#This Row],[SB]])</f>
        <v>556TEP</v>
      </c>
      <c r="AO54" s="328">
        <f>IF(BS_CONTROLE[[#This Row],[SUB]]=0, "-", BS_CONTROLE[[#This Row],[SUB]])</f>
        <v>98</v>
      </c>
      <c r="AP54" s="329">
        <f>IF(BS_CONTROLE[[#This Row],[KM - Inicio]]=0, "-", BS_CONTROLE[[#This Row],[KM - Inicio]])</f>
        <v>562</v>
      </c>
      <c r="AQ54" s="329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3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3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0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1364</v>
      </c>
      <c r="BK54" s="21" t="s">
        <v>1365</v>
      </c>
      <c r="BL54" s="20"/>
      <c r="BM54" s="18" t="s">
        <v>981</v>
      </c>
      <c r="BN54" s="18" t="s">
        <v>981</v>
      </c>
      <c r="BO54" s="173" t="s">
        <v>981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7" t="str">
        <f t="shared" si="0"/>
        <v>OKOK</v>
      </c>
    </row>
    <row r="55" spans="1:72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0" t="s">
        <v>1276</v>
      </c>
      <c r="N55" s="220" t="s">
        <v>1277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1278</v>
      </c>
      <c r="W55" s="186" t="s">
        <v>1366</v>
      </c>
      <c r="X55" s="56" t="s">
        <v>957</v>
      </c>
      <c r="Y55" s="166"/>
      <c r="Z55" s="166" t="s">
        <v>962</v>
      </c>
      <c r="AA55" s="150">
        <v>1</v>
      </c>
      <c r="AB55" s="75" t="s">
        <v>948</v>
      </c>
      <c r="AC55" s="75" t="s">
        <v>943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7" t="str">
        <f>IF(BS_CONTROLE[[#This Row],[Local - Partida]]=0, "-", BS_CONTROLE[[#This Row],[Local - Partida]])</f>
        <v>TGR1</v>
      </c>
      <c r="AL55" s="327" t="str">
        <f>IF(BS_CONTROLE[[#This Row],[Local - Encerramento]]=0, "-", BS_CONTROLE[[#This Row],[Local - Encerramento]])</f>
        <v>TOM2</v>
      </c>
      <c r="AM55" s="327" t="str">
        <f>IF(BS_CONTROLE[[#This Row],[Entre - Estações]]=0, "-", BS_CONTROLE[[#This Row],[Entre - Estações]])</f>
        <v>TGR-TOM</v>
      </c>
      <c r="AN55" s="327" t="str">
        <f>IF(BS_CONTROLE[[#This Row],[SB]]=0, "-", BS_CONTROLE[[#This Row],[SB]])</f>
        <v>TGRTOM</v>
      </c>
      <c r="AO55" s="328">
        <f>IF(BS_CONTROLE[[#This Row],[SUB]]=0, "-", BS_CONTROLE[[#This Row],[SUB]])</f>
        <v>74</v>
      </c>
      <c r="AP55" s="329">
        <f>IF(BS_CONTROLE[[#This Row],[KM - Inicio]]=0, "-", BS_CONTROLE[[#This Row],[KM - Inicio]])</f>
        <v>501</v>
      </c>
      <c r="AQ55" s="329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3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3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0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1367</v>
      </c>
      <c r="BK55" s="21" t="s">
        <v>1367</v>
      </c>
      <c r="BL55" s="20"/>
      <c r="BM55" s="18" t="s">
        <v>985</v>
      </c>
      <c r="BN55" s="18" t="s">
        <v>0</v>
      </c>
      <c r="BO55" s="173" t="s">
        <v>1088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7" t="str">
        <f t="shared" si="0"/>
        <v>EngenhariaOperação</v>
      </c>
    </row>
    <row r="56" spans="1:72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1368</v>
      </c>
      <c r="N56" s="16" t="s">
        <v>1369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1231</v>
      </c>
      <c r="W56" s="186" t="s">
        <v>1370</v>
      </c>
      <c r="X56" s="235" t="s">
        <v>957</v>
      </c>
      <c r="Y56" s="166"/>
      <c r="Z56" s="166" t="s">
        <v>962</v>
      </c>
      <c r="AA56" s="89">
        <v>1</v>
      </c>
      <c r="AB56" s="75" t="s">
        <v>948</v>
      </c>
      <c r="AC56" s="75" t="s">
        <v>943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7" t="str">
        <f>IF(BS_CONTROLE[[#This Row],[Local - Partida]]=0, "-", BS_CONTROLE[[#This Row],[Local - Partida]])</f>
        <v>TIQ2</v>
      </c>
      <c r="AL56" s="327" t="str">
        <f>IF(BS_CONTROLE[[#This Row],[Local - Encerramento]]=0, "-", BS_CONTROLE[[#This Row],[Local - Encerramento]])</f>
        <v>TIQ2</v>
      </c>
      <c r="AM56" s="327" t="str">
        <f>IF(BS_CONTROLE[[#This Row],[Entre - Estações]]=0, "-", BS_CONTROLE[[#This Row],[Entre - Estações]])</f>
        <v>TEP-TIQ</v>
      </c>
      <c r="AN56" s="327" t="str">
        <f>IF(BS_CONTROLE[[#This Row],[SB]]=0, "-", BS_CONTROLE[[#This Row],[SB]])</f>
        <v>TEPTIQ</v>
      </c>
      <c r="AO56" s="328">
        <f>IF(BS_CONTROLE[[#This Row],[SUB]]=0, "-", BS_CONTROLE[[#This Row],[SUB]])</f>
        <v>98</v>
      </c>
      <c r="AP56" s="329">
        <f>IF(BS_CONTROLE[[#This Row],[KM - Inicio]]=0, "-", BS_CONTROLE[[#This Row],[KM - Inicio]])</f>
        <v>615</v>
      </c>
      <c r="AQ56" s="329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3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3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0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1337</v>
      </c>
      <c r="BK56" s="236" t="s">
        <v>1371</v>
      </c>
      <c r="BL56" s="20"/>
      <c r="BM56" s="18" t="s">
        <v>987</v>
      </c>
      <c r="BN56" s="18" t="s">
        <v>987</v>
      </c>
      <c r="BO56" s="173" t="s">
        <v>987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7" t="str">
        <f t="shared" si="0"/>
        <v>SemOportunidadeSemOportunidade</v>
      </c>
    </row>
    <row r="57" spans="1:72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39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4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1235</v>
      </c>
      <c r="W57" s="186" t="s">
        <v>1236</v>
      </c>
      <c r="X57" s="235" t="s">
        <v>957</v>
      </c>
      <c r="Y57" s="166"/>
      <c r="Z57" s="166" t="s">
        <v>953</v>
      </c>
      <c r="AA57" s="89">
        <v>1</v>
      </c>
      <c r="AB57" s="75" t="s">
        <v>948</v>
      </c>
      <c r="AC57" s="75" t="s">
        <v>943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7" t="str">
        <f>IF(BS_CONTROLE[[#This Row],[Local - Partida]]=0, "-", BS_CONTROLE[[#This Row],[Local - Partida]])</f>
        <v>TVI2</v>
      </c>
      <c r="AL57" s="327" t="str">
        <f>IF(BS_CONTROLE[[#This Row],[Local - Encerramento]]=0, "-", BS_CONTROLE[[#This Row],[Local - Encerramento]])</f>
        <v>TVI2</v>
      </c>
      <c r="AM57" s="327" t="str">
        <f>IF(BS_CONTROLE[[#This Row],[Entre - Estações]]=0, "-", BS_CONTROLE[[#This Row],[Entre - Estações]])</f>
        <v>TID-TVI</v>
      </c>
      <c r="AN57" s="327">
        <f>IF(BS_CONTROLE[[#This Row],[SB]]=0, "-", BS_CONTROLE[[#This Row],[SB]])</f>
        <v>201213</v>
      </c>
      <c r="AO57" s="328">
        <f>IF(BS_CONTROLE[[#This Row],[SUB]]=0, "-", BS_CONTROLE[[#This Row],[SUB]])</f>
        <v>74</v>
      </c>
      <c r="AP57" s="329">
        <f>IF(BS_CONTROLE[[#This Row],[KM - Inicio]]=0, "-", BS_CONTROLE[[#This Row],[KM - Inicio]])</f>
        <v>207.6</v>
      </c>
      <c r="AQ57" s="329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3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3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0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1339</v>
      </c>
      <c r="BK57" s="21" t="s">
        <v>1372</v>
      </c>
      <c r="BL57" s="20"/>
      <c r="BM57" s="18" t="s">
        <v>987</v>
      </c>
      <c r="BN57" s="18" t="s">
        <v>987</v>
      </c>
      <c r="BO57" s="173" t="s">
        <v>987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7" t="str">
        <f t="shared" si="0"/>
        <v>SemOportunidadeSemOportunidade</v>
      </c>
    </row>
    <row r="58" spans="1:72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837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1240</v>
      </c>
      <c r="W58" s="186" t="s">
        <v>1373</v>
      </c>
      <c r="X58" s="235" t="s">
        <v>952</v>
      </c>
      <c r="Y58" s="166"/>
      <c r="Z58" s="166" t="s">
        <v>958</v>
      </c>
      <c r="AA58" s="89">
        <v>2</v>
      </c>
      <c r="AB58" s="75" t="s">
        <v>948</v>
      </c>
      <c r="AC58" s="75" t="s">
        <v>943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7" t="str">
        <f>IF(BS_CONTROLE[[#This Row],[Local - Partida]]=0, "-", BS_CONTROLE[[#This Row],[Local - Partida]])</f>
        <v>TIQ2</v>
      </c>
      <c r="AL58" s="327" t="str">
        <f>IF(BS_CONTROLE[[#This Row],[Local - Encerramento]]=0, "-", BS_CONTROLE[[#This Row],[Local - Encerramento]])</f>
        <v>TIQ2</v>
      </c>
      <c r="AM58" s="327" t="str">
        <f>IF(BS_CONTROLE[[#This Row],[Entre - Estações]]=0, "-", BS_CONTROLE[[#This Row],[Entre - Estações]])</f>
        <v>TIQ</v>
      </c>
      <c r="AN58" s="327" t="str">
        <f>IF(BS_CONTROLE[[#This Row],[SB]]=0, "-", BS_CONTROLE[[#This Row],[SB]])</f>
        <v>TIQ1</v>
      </c>
      <c r="AO58" s="328">
        <f>IF(BS_CONTROLE[[#This Row],[SUB]]=0, "-", BS_CONTROLE[[#This Row],[SUB]])</f>
        <v>98</v>
      </c>
      <c r="AP58" s="329">
        <f>IF(BS_CONTROLE[[#This Row],[KM - Inicio]]=0, "-", BS_CONTROLE[[#This Row],[KM - Inicio]])</f>
        <v>617</v>
      </c>
      <c r="AQ58" s="329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3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3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0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1374</v>
      </c>
      <c r="BK58" s="21" t="s">
        <v>1374</v>
      </c>
      <c r="BL58" s="20"/>
      <c r="BM58" s="18" t="s">
        <v>977</v>
      </c>
      <c r="BN58" s="18" t="s">
        <v>997</v>
      </c>
      <c r="BO58" s="173" t="s">
        <v>1068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7" t="str">
        <f t="shared" si="0"/>
        <v>SuperEquipamento</v>
      </c>
    </row>
    <row r="59" spans="1:72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1299</v>
      </c>
      <c r="E59" s="239">
        <v>54</v>
      </c>
      <c r="F59" s="185" t="s">
        <v>623</v>
      </c>
      <c r="G59" s="9" t="str">
        <f>IF(D59="","*",VLOOKUP(F59,BS_ATIVIDADE[#All],3,FALSE))</f>
        <v>OUTROS</v>
      </c>
      <c r="H59" s="149" t="s">
        <v>1300</v>
      </c>
      <c r="I59" s="149" t="s">
        <v>1375</v>
      </c>
      <c r="J59" s="42">
        <v>78</v>
      </c>
      <c r="K59" s="42">
        <v>336</v>
      </c>
      <c r="L59" s="89"/>
      <c r="M59" s="16" t="s">
        <v>1302</v>
      </c>
      <c r="N59" s="16" t="s">
        <v>1303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1304</v>
      </c>
      <c r="W59" s="186" t="s">
        <v>1305</v>
      </c>
      <c r="X59" s="235" t="s">
        <v>957</v>
      </c>
      <c r="Y59" s="166"/>
      <c r="Z59" s="166" t="s">
        <v>958</v>
      </c>
      <c r="AA59" s="89">
        <v>1</v>
      </c>
      <c r="AB59" s="75" t="s">
        <v>948</v>
      </c>
      <c r="AC59" s="75" t="s">
        <v>943</v>
      </c>
      <c r="AD59" s="186">
        <v>0.375</v>
      </c>
      <c r="AE59" s="89" t="s">
        <v>609</v>
      </c>
      <c r="AF59" s="234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7" t="str">
        <f>IF(BS_CONTROLE[[#This Row],[Local - Partida]]=0, "-", BS_CONTROLE[[#This Row],[Local - Partida]])</f>
        <v>ZTP1</v>
      </c>
      <c r="AL59" s="327" t="str">
        <f>IF(BS_CONTROLE[[#This Row],[Local - Encerramento]]=0, "-", BS_CONTROLE[[#This Row],[Local - Encerramento]])</f>
        <v>ZPG</v>
      </c>
      <c r="AM59" s="327" t="str">
        <f>IF(BS_CONTROLE[[#This Row],[Entre - Estações]]=0, "-", BS_CONTROLE[[#This Row],[Entre - Estações]])</f>
        <v>ZTP-ZPG</v>
      </c>
      <c r="AN59" s="327" t="str">
        <f>IF(BS_CONTROLE[[#This Row],[SB]]=0, "-", BS_CONTROLE[[#This Row],[SB]])</f>
        <v>ZTPZPG</v>
      </c>
      <c r="AO59" s="328">
        <f>IF(BS_CONTROLE[[#This Row],[SUB]]=0, "-", BS_CONTROLE[[#This Row],[SUB]])</f>
        <v>78</v>
      </c>
      <c r="AP59" s="329">
        <f>IF(BS_CONTROLE[[#This Row],[KM - Inicio]]=0, "-", BS_CONTROLE[[#This Row],[KM - Inicio]])</f>
        <v>336</v>
      </c>
      <c r="AQ59" s="329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3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3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0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1376</v>
      </c>
      <c r="BK59" s="21" t="s">
        <v>1377</v>
      </c>
      <c r="BL59" s="20"/>
      <c r="BM59" s="18" t="s">
        <v>981</v>
      </c>
      <c r="BN59" s="18" t="s">
        <v>981</v>
      </c>
      <c r="BO59" s="173" t="s">
        <v>981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7" t="str">
        <f t="shared" si="0"/>
        <v>OKOK</v>
      </c>
    </row>
    <row r="60" spans="1:72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4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1235</v>
      </c>
      <c r="W60" s="186" t="s">
        <v>1236</v>
      </c>
      <c r="X60" s="235" t="s">
        <v>952</v>
      </c>
      <c r="Y60" s="166"/>
      <c r="Z60" s="166" t="s">
        <v>962</v>
      </c>
      <c r="AA60" s="89">
        <v>1</v>
      </c>
      <c r="AB60" s="75" t="s">
        <v>948</v>
      </c>
      <c r="AC60" s="75" t="s">
        <v>943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7" t="str">
        <f>IF(BS_CONTROLE[[#This Row],[Local - Partida]]=0, "-", BS_CONTROLE[[#This Row],[Local - Partida]])</f>
        <v>TVI2</v>
      </c>
      <c r="AL60" s="327" t="str">
        <f>IF(BS_CONTROLE[[#This Row],[Local - Encerramento]]=0, "-", BS_CONTROLE[[#This Row],[Local - Encerramento]])</f>
        <v>TVI2</v>
      </c>
      <c r="AM60" s="327" t="str">
        <f>IF(BS_CONTROLE[[#This Row],[Entre - Estações]]=0, "-", BS_CONTROLE[[#This Row],[Entre - Estações]])</f>
        <v>TID-TVI</v>
      </c>
      <c r="AN60" s="327">
        <f>IF(BS_CONTROLE[[#This Row],[SB]]=0, "-", BS_CONTROLE[[#This Row],[SB]])</f>
        <v>201213</v>
      </c>
      <c r="AO60" s="328">
        <f>IF(BS_CONTROLE[[#This Row],[SUB]]=0, "-", BS_CONTROLE[[#This Row],[SUB]])</f>
        <v>74</v>
      </c>
      <c r="AP60" s="329">
        <f>IF(BS_CONTROLE[[#This Row],[KM - Inicio]]=0, "-", BS_CONTROLE[[#This Row],[KM - Inicio]])</f>
        <v>207.6</v>
      </c>
      <c r="AQ60" s="329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3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3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0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1378</v>
      </c>
      <c r="BK60" s="21" t="s">
        <v>1379</v>
      </c>
      <c r="BL60" s="20"/>
      <c r="BM60" s="18" t="s">
        <v>967</v>
      </c>
      <c r="BN60" s="18" t="s">
        <v>1001</v>
      </c>
      <c r="BO60" s="173" t="s">
        <v>1001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7" t="str">
        <f t="shared" si="0"/>
        <v>NãoControláveisAcidente</v>
      </c>
    </row>
    <row r="61" spans="1:72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838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1218</v>
      </c>
      <c r="J61" s="42">
        <v>98</v>
      </c>
      <c r="K61" s="42">
        <v>502</v>
      </c>
      <c r="L61" s="89" t="s">
        <v>609</v>
      </c>
      <c r="M61" s="234" t="s">
        <v>1308</v>
      </c>
      <c r="N61" s="234" t="s">
        <v>1309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1221</v>
      </c>
      <c r="W61" s="186" t="s">
        <v>1222</v>
      </c>
      <c r="X61" s="56" t="s">
        <v>952</v>
      </c>
      <c r="Y61" s="166"/>
      <c r="Z61" s="166" t="s">
        <v>953</v>
      </c>
      <c r="AA61" s="150">
        <v>1</v>
      </c>
      <c r="AB61" s="75" t="s">
        <v>948</v>
      </c>
      <c r="AC61" s="75" t="s">
        <v>943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7" t="str">
        <f>IF(BS_CONTROLE[[#This Row],[Local - Partida]]=0, "-", BS_CONTROLE[[#This Row],[Local - Partida]])</f>
        <v>TGR2</v>
      </c>
      <c r="AL61" s="327" t="str">
        <f>IF(BS_CONTROLE[[#This Row],[Local - Encerramento]]=0, "-", BS_CONTROLE[[#This Row],[Local - Encerramento]])</f>
        <v>752RVD</v>
      </c>
      <c r="AM61" s="327" t="str">
        <f>IF(BS_CONTROLE[[#This Row],[Entre - Estações]]=0, "-", BS_CONTROLE[[#This Row],[Entre - Estações]])</f>
        <v>TAG-TRO</v>
      </c>
      <c r="AN61" s="327" t="str">
        <f>IF(BS_CONTROLE[[#This Row],[SB]]=0, "-", BS_CONTROLE[[#This Row],[SB]])</f>
        <v>TAGTRO</v>
      </c>
      <c r="AO61" s="328">
        <f>IF(BS_CONTROLE[[#This Row],[SUB]]=0, "-", BS_CONTROLE[[#This Row],[SUB]])</f>
        <v>98</v>
      </c>
      <c r="AP61" s="329">
        <f>IF(BS_CONTROLE[[#This Row],[KM - Inicio]]=0, "-", BS_CONTROLE[[#This Row],[KM - Inicio]])</f>
        <v>502</v>
      </c>
      <c r="AQ61" s="329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3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3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0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1380</v>
      </c>
      <c r="BK61" s="21" t="s">
        <v>1380</v>
      </c>
      <c r="BL61" s="20"/>
      <c r="BM61" s="18" t="s">
        <v>978</v>
      </c>
      <c r="BN61" s="18" t="s">
        <v>1006</v>
      </c>
      <c r="BO61" s="173" t="s">
        <v>1104</v>
      </c>
      <c r="BP61" s="22" t="s">
        <v>1381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7" t="str">
        <f t="shared" si="0"/>
        <v>ExpansãoExecução</v>
      </c>
    </row>
    <row r="62" spans="1:72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1313</v>
      </c>
      <c r="J62" s="234">
        <v>74</v>
      </c>
      <c r="K62" s="234">
        <v>290</v>
      </c>
      <c r="L62" s="89" t="s">
        <v>609</v>
      </c>
      <c r="M62" s="234" t="s">
        <v>1271</v>
      </c>
      <c r="N62" s="234" t="s">
        <v>1272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1273</v>
      </c>
      <c r="W62" s="186" t="s">
        <v>1382</v>
      </c>
      <c r="X62" s="235" t="s">
        <v>952</v>
      </c>
      <c r="Y62" s="166"/>
      <c r="Z62" s="166" t="s">
        <v>953</v>
      </c>
      <c r="AA62" s="89">
        <v>1</v>
      </c>
      <c r="AB62" s="75" t="s">
        <v>948</v>
      </c>
      <c r="AC62" s="75" t="s">
        <v>943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7" t="str">
        <f>IF(BS_CONTROLE[[#This Row],[Local - Partida]]=0, "-", BS_CONTROLE[[#This Row],[Local - Partida]])</f>
        <v>TCS291</v>
      </c>
      <c r="AL62" s="327" t="str">
        <f>IF(BS_CONTROLE[[#This Row],[Local - Encerramento]]=0, "-", BS_CONTROLE[[#This Row],[Local - Encerramento]])</f>
        <v>TMI</v>
      </c>
      <c r="AM62" s="327" t="str">
        <f>IF(BS_CONTROLE[[#This Row],[Entre - Estações]]=0, "-", BS_CONTROLE[[#This Row],[Entre - Estações]])</f>
        <v>TCS-TMI</v>
      </c>
      <c r="AN62" s="327" t="str">
        <f>IF(BS_CONTROLE[[#This Row],[SB]]=0, "-", BS_CONTROLE[[#This Row],[SB]])</f>
        <v>TCSTMI</v>
      </c>
      <c r="AO62" s="328">
        <f>IF(BS_CONTROLE[[#This Row],[SUB]]=0, "-", BS_CONTROLE[[#This Row],[SUB]])</f>
        <v>74</v>
      </c>
      <c r="AP62" s="329">
        <f>IF(BS_CONTROLE[[#This Row],[KM - Inicio]]=0, "-", BS_CONTROLE[[#This Row],[KM - Inicio]])</f>
        <v>290</v>
      </c>
      <c r="AQ62" s="329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3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3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0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1383</v>
      </c>
      <c r="BK62" s="21" t="s">
        <v>1383</v>
      </c>
      <c r="BL62" s="20"/>
      <c r="BM62" s="18" t="s">
        <v>981</v>
      </c>
      <c r="BN62" s="18" t="s">
        <v>981</v>
      </c>
      <c r="BO62" s="173" t="s">
        <v>981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7" t="str">
        <f t="shared" si="0"/>
        <v>OKOK</v>
      </c>
    </row>
    <row r="63" spans="1:72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1384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1385</v>
      </c>
      <c r="N63" s="16" t="s">
        <v>1386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1240</v>
      </c>
      <c r="W63" s="186" t="s">
        <v>1387</v>
      </c>
      <c r="X63" s="56" t="s">
        <v>957</v>
      </c>
      <c r="Y63" s="166"/>
      <c r="Z63" s="166" t="s">
        <v>965</v>
      </c>
      <c r="AA63" s="150">
        <v>1</v>
      </c>
      <c r="AB63" s="75" t="s">
        <v>948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7" t="str">
        <f>IF(BS_CONTROLE[[#This Row],[Local - Partida]]=0, "-", BS_CONTROLE[[#This Row],[Local - Partida]])</f>
        <v xml:space="preserve">TIQ </v>
      </c>
      <c r="AL63" s="327" t="str">
        <f>IF(BS_CONTROLE[[#This Row],[Local - Encerramento]]=0, "-", BS_CONTROLE[[#This Row],[Local - Encerramento]])</f>
        <v>TRO</v>
      </c>
      <c r="AM63" s="327" t="str">
        <f>IF(BS_CONTROLE[[#This Row],[Entre - Estações]]=0, "-", BS_CONTROLE[[#This Row],[Entre - Estações]])</f>
        <v>TIQ-TRO</v>
      </c>
      <c r="AN63" s="327" t="str">
        <f>IF(BS_CONTROLE[[#This Row],[SB]]=0, "-", BS_CONTROLE[[#This Row],[SB]])</f>
        <v>TQTRO</v>
      </c>
      <c r="AO63" s="328">
        <f>IF(BS_CONTROLE[[#This Row],[SUB]]=0, "-", BS_CONTROLE[[#This Row],[SUB]])</f>
        <v>98</v>
      </c>
      <c r="AP63" s="329">
        <f>IF(BS_CONTROLE[[#This Row],[KM - Inicio]]=0, "-", BS_CONTROLE[[#This Row],[KM - Inicio]])</f>
        <v>615</v>
      </c>
      <c r="AQ63" s="329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3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3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0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1361</v>
      </c>
      <c r="BK63" s="21" t="s">
        <v>1388</v>
      </c>
      <c r="BL63" s="20"/>
      <c r="BM63" s="18" t="s">
        <v>977</v>
      </c>
      <c r="BN63" s="18" t="s">
        <v>1006</v>
      </c>
      <c r="BO63" s="173" t="s">
        <v>1058</v>
      </c>
      <c r="BP63" s="22" t="s">
        <v>1389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7" t="str">
        <f t="shared" si="0"/>
        <v>SuperExecução</v>
      </c>
    </row>
    <row r="64" spans="1:72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1368</v>
      </c>
      <c r="N64" s="16" t="s">
        <v>1369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1231</v>
      </c>
      <c r="W64" s="186" t="s">
        <v>1390</v>
      </c>
      <c r="X64" s="235" t="s">
        <v>957</v>
      </c>
      <c r="Y64" s="166"/>
      <c r="Z64" s="166" t="s">
        <v>963</v>
      </c>
      <c r="AA64" s="89">
        <v>1</v>
      </c>
      <c r="AB64" s="75" t="s">
        <v>948</v>
      </c>
      <c r="AC64" s="75" t="s">
        <v>943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7" t="str">
        <f>IF(BS_CONTROLE[[#This Row],[Local - Partida]]=0, "-", BS_CONTROLE[[#This Row],[Local - Partida]])</f>
        <v>TIQ2</v>
      </c>
      <c r="AL64" s="327" t="str">
        <f>IF(BS_CONTROLE[[#This Row],[Local - Encerramento]]=0, "-", BS_CONTROLE[[#This Row],[Local - Encerramento]])</f>
        <v>TIQ2</v>
      </c>
      <c r="AM64" s="327" t="str">
        <f>IF(BS_CONTROLE[[#This Row],[Entre - Estações]]=0, "-", BS_CONTROLE[[#This Row],[Entre - Estações]])</f>
        <v>TEP-TIQ</v>
      </c>
      <c r="AN64" s="327" t="str">
        <f>IF(BS_CONTROLE[[#This Row],[SB]]=0, "-", BS_CONTROLE[[#This Row],[SB]])</f>
        <v>TEPTIQ</v>
      </c>
      <c r="AO64" s="328">
        <f>IF(BS_CONTROLE[[#This Row],[SUB]]=0, "-", BS_CONTROLE[[#This Row],[SUB]])</f>
        <v>98</v>
      </c>
      <c r="AP64" s="329">
        <f>IF(BS_CONTROLE[[#This Row],[KM - Inicio]]=0, "-", BS_CONTROLE[[#This Row],[KM - Inicio]])</f>
        <v>615</v>
      </c>
      <c r="AQ64" s="329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3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3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0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1337</v>
      </c>
      <c r="BK64" s="21" t="s">
        <v>1337</v>
      </c>
      <c r="BL64" s="20"/>
      <c r="BM64" s="18" t="s">
        <v>981</v>
      </c>
      <c r="BN64" s="18" t="s">
        <v>981</v>
      </c>
      <c r="BO64" s="173" t="s">
        <v>981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7" t="str">
        <f t="shared" si="0"/>
        <v>OKOK</v>
      </c>
    </row>
    <row r="65" spans="1:72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1238</v>
      </c>
      <c r="W65" s="186" t="s">
        <v>1236</v>
      </c>
      <c r="X65" s="56" t="s">
        <v>957</v>
      </c>
      <c r="Y65" s="166"/>
      <c r="Z65" s="166" t="s">
        <v>965</v>
      </c>
      <c r="AA65" s="150">
        <v>1</v>
      </c>
      <c r="AB65" s="75" t="s">
        <v>948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7" t="str">
        <f>IF(BS_CONTROLE[[#This Row],[Local - Partida]]=0, "-", BS_CONTROLE[[#This Row],[Local - Partida]])</f>
        <v>ZGT1</v>
      </c>
      <c r="AL65" s="327" t="str">
        <f>IF(BS_CONTROLE[[#This Row],[Local - Encerramento]]=0, "-", BS_CONTROLE[[#This Row],[Local - Encerramento]])</f>
        <v>ZGT1</v>
      </c>
      <c r="AM65" s="327" t="str">
        <f>IF(BS_CONTROLE[[#This Row],[Entre - Estações]]=0, "-", BS_CONTROLE[[#This Row],[Entre - Estações]])</f>
        <v>ZRI-ZGT</v>
      </c>
      <c r="AN65" s="327" t="str">
        <f>IF(BS_CONTROLE[[#This Row],[SB]]=0, "-", BS_CONTROLE[[#This Row],[SB]])</f>
        <v>ZRIZGT</v>
      </c>
      <c r="AO65" s="328">
        <f>IF(BS_CONTROLE[[#This Row],[SUB]]=0, "-", BS_CONTROLE[[#This Row],[SUB]])</f>
        <v>72</v>
      </c>
      <c r="AP65" s="329">
        <f>IF(BS_CONTROLE[[#This Row],[KM - Inicio]]=0, "-", BS_CONTROLE[[#This Row],[KM - Inicio]])</f>
        <v>295</v>
      </c>
      <c r="AQ65" s="329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3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3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0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1391</v>
      </c>
      <c r="BK65" s="21" t="s">
        <v>1392</v>
      </c>
      <c r="BL65" s="20"/>
      <c r="BM65" s="18" t="s">
        <v>987</v>
      </c>
      <c r="BN65" s="18" t="s">
        <v>987</v>
      </c>
      <c r="BO65" s="173" t="s">
        <v>987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7" t="str">
        <f t="shared" si="0"/>
        <v>SemOportunidadeSemOportunidade</v>
      </c>
    </row>
    <row r="66" spans="1:72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864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1324</v>
      </c>
      <c r="W66" s="186" t="s">
        <v>1253</v>
      </c>
      <c r="X66" s="56" t="s">
        <v>957</v>
      </c>
      <c r="Y66" s="166"/>
      <c r="Z66" s="166" t="s">
        <v>962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7" t="str">
        <f>IF(BS_CONTROLE[[#This Row],[Local - Partida]]=0, "-", BS_CONTROLE[[#This Row],[Local - Partida]])</f>
        <v>TOM416</v>
      </c>
      <c r="AL66" s="327" t="str">
        <f>IF(BS_CONTROLE[[#This Row],[Local - Encerramento]]=0, "-", BS_CONTROLE[[#This Row],[Local - Encerramento]])</f>
        <v>-</v>
      </c>
      <c r="AM66" s="327" t="str">
        <f>IF(BS_CONTROLE[[#This Row],[Entre - Estações]]=0, "-", BS_CONTROLE[[#This Row],[Entre - Estações]])</f>
        <v>TOM-TPC</v>
      </c>
      <c r="AN66" s="327" t="str">
        <f>IF(BS_CONTROLE[[#This Row],[SB]]=0, "-", BS_CONTROLE[[#This Row],[SB]])</f>
        <v>TOM416</v>
      </c>
      <c r="AO66" s="328">
        <f>IF(BS_CONTROLE[[#This Row],[SUB]]=0, "-", BS_CONTROLE[[#This Row],[SUB]])</f>
        <v>74</v>
      </c>
      <c r="AP66" s="329">
        <f>IF(BS_CONTROLE[[#This Row],[KM - Inicio]]=0, "-", BS_CONTROLE[[#This Row],[KM - Inicio]])</f>
        <v>407</v>
      </c>
      <c r="AQ66" s="329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3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3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0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1358</v>
      </c>
      <c r="BK66" s="21" t="s">
        <v>1393</v>
      </c>
      <c r="BL66" s="20"/>
      <c r="BM66" s="18" t="s">
        <v>977</v>
      </c>
      <c r="BN66" s="18" t="s">
        <v>1006</v>
      </c>
      <c r="BO66" s="173" t="s">
        <v>1114</v>
      </c>
      <c r="BP66" s="22" t="s">
        <v>1394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7" t="str">
        <f t="shared" si="0"/>
        <v>SuperExecução</v>
      </c>
    </row>
    <row r="67" spans="1:72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829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1395</v>
      </c>
      <c r="W67" s="186" t="s">
        <v>1360</v>
      </c>
      <c r="X67" s="56" t="s">
        <v>957</v>
      </c>
      <c r="Y67" s="166"/>
      <c r="Z67" s="166" t="s">
        <v>965</v>
      </c>
      <c r="AA67" s="150">
        <v>1</v>
      </c>
      <c r="AB67" s="75" t="s">
        <v>948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7" t="str">
        <f>IF(BS_CONTROLE[[#This Row],[Local - Partida]]=0, "-", BS_CONTROLE[[#This Row],[Local - Partida]])</f>
        <v>PJA2</v>
      </c>
      <c r="AL67" s="327" t="str">
        <f>IF(BS_CONTROLE[[#This Row],[Local - Encerramento]]=0, "-", BS_CONTROLE[[#This Row],[Local - Encerramento]])</f>
        <v>PJA2</v>
      </c>
      <c r="AM67" s="327" t="str">
        <f>IF(BS_CONTROLE[[#This Row],[Entre - Estações]]=0, "-", BS_CONTROLE[[#This Row],[Entre - Estações]])</f>
        <v>PJA</v>
      </c>
      <c r="AN67" s="327" t="str">
        <f>IF(BS_CONTROLE[[#This Row],[SB]]=0, "-", BS_CONTROLE[[#This Row],[SB]])</f>
        <v>PJA1</v>
      </c>
      <c r="AO67" s="328">
        <f>IF(BS_CONTROLE[[#This Row],[SUB]]=0, "-", BS_CONTROLE[[#This Row],[SUB]])</f>
        <v>101</v>
      </c>
      <c r="AP67" s="329">
        <f>IF(BS_CONTROLE[[#This Row],[KM - Inicio]]=0, "-", BS_CONTROLE[[#This Row],[KM - Inicio]])</f>
        <v>1472</v>
      </c>
      <c r="AQ67" s="329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3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3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0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981</v>
      </c>
      <c r="BN67" s="18" t="s">
        <v>981</v>
      </c>
      <c r="BO67" s="173" t="s">
        <v>981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7" t="str">
        <f t="shared" si="0"/>
        <v>OKOK</v>
      </c>
    </row>
    <row r="68" spans="1:72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838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1396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1397</v>
      </c>
      <c r="N68" s="16" t="s">
        <v>1309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1221</v>
      </c>
      <c r="W68" s="186" t="s">
        <v>1398</v>
      </c>
      <c r="X68" s="56" t="s">
        <v>952</v>
      </c>
      <c r="Y68" s="166" t="s">
        <v>960</v>
      </c>
      <c r="Z68" s="166" t="s">
        <v>958</v>
      </c>
      <c r="AA68" s="150">
        <v>1</v>
      </c>
      <c r="AB68" s="75" t="s">
        <v>948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7" t="str">
        <f>IF(BS_CONTROLE[[#This Row],[Local - Partida]]=0, "-", BS_CONTROLE[[#This Row],[Local - Partida]])</f>
        <v>TAG2</v>
      </c>
      <c r="AL68" s="327" t="str">
        <f>IF(BS_CONTROLE[[#This Row],[Local - Encerramento]]=0, "-", BS_CONTROLE[[#This Row],[Local - Encerramento]])</f>
        <v>TRO</v>
      </c>
      <c r="AM68" s="327" t="str">
        <f>IF(BS_CONTROLE[[#This Row],[Entre - Estações]]=0, "-", BS_CONTROLE[[#This Row],[Entre - Estações]])</f>
        <v>TGA-TRO</v>
      </c>
      <c r="AN68" s="327" t="str">
        <f>IF(BS_CONTROLE[[#This Row],[SB]]=0, "-", BS_CONTROLE[[#This Row],[SB]])</f>
        <v>TAGTRO</v>
      </c>
      <c r="AO68" s="328">
        <f>IF(BS_CONTROLE[[#This Row],[SUB]]=0, "-", BS_CONTROLE[[#This Row],[SUB]])</f>
        <v>98</v>
      </c>
      <c r="AP68" s="329">
        <f>IF(BS_CONTROLE[[#This Row],[KM - Inicio]]=0, "-", BS_CONTROLE[[#This Row],[KM - Inicio]])</f>
        <v>502</v>
      </c>
      <c r="AQ68" s="329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3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3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0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1399</v>
      </c>
      <c r="BK68" s="187" t="s">
        <v>1400</v>
      </c>
      <c r="BL68" s="20"/>
      <c r="BM68" s="18" t="s">
        <v>981</v>
      </c>
      <c r="BN68" s="18" t="s">
        <v>981</v>
      </c>
      <c r="BO68" s="173" t="s">
        <v>981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7" t="str">
        <f t="shared" si="0"/>
        <v>OKOK</v>
      </c>
    </row>
    <row r="69" spans="1:72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828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1257</v>
      </c>
      <c r="W69" s="186" t="s">
        <v>1401</v>
      </c>
      <c r="X69" s="56" t="s">
        <v>957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7" t="str">
        <f>IF(BS_CONTROLE[[#This Row],[Local - Partida]]=0, "-", BS_CONTROLE[[#This Row],[Local - Partida]])</f>
        <v>TCS2</v>
      </c>
      <c r="AL69" s="327" t="str">
        <f>IF(BS_CONTROLE[[#This Row],[Local - Encerramento]]=0, "-", BS_CONTROLE[[#This Row],[Local - Encerramento]])</f>
        <v>TCS2</v>
      </c>
      <c r="AM69" s="327" t="str">
        <f>IF(BS_CONTROLE[[#This Row],[Entre - Estações]]=0, "-", BS_CONTROLE[[#This Row],[Entre - Estações]])</f>
        <v>TCE-TID</v>
      </c>
      <c r="AN69" s="327" t="str">
        <f>IF(BS_CONTROLE[[#This Row],[SB]]=0, "-", BS_CONTROLE[[#This Row],[SB]])</f>
        <v>177TID</v>
      </c>
      <c r="AO69" s="328">
        <f>IF(BS_CONTROLE[[#This Row],[SUB]]=0, "-", BS_CONTROLE[[#This Row],[SUB]])</f>
        <v>74</v>
      </c>
      <c r="AP69" s="329">
        <f>IF(BS_CONTROLE[[#This Row],[KM - Inicio]]=0, "-", BS_CONTROLE[[#This Row],[KM - Inicio]])</f>
        <v>183.5</v>
      </c>
      <c r="AQ69" s="329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0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1402</v>
      </c>
      <c r="BK69" s="21" t="s">
        <v>1403</v>
      </c>
      <c r="BL69" s="20"/>
      <c r="BM69" s="18" t="s">
        <v>987</v>
      </c>
      <c r="BN69" s="18" t="s">
        <v>987</v>
      </c>
      <c r="BO69" s="173" t="s">
        <v>987</v>
      </c>
      <c r="BP69" s="21" t="s">
        <v>1402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7" t="str">
        <f t="shared" si="0"/>
        <v>SemOportunidadeSemOportunidade</v>
      </c>
    </row>
    <row r="70" spans="1:72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1404</v>
      </c>
      <c r="N70" s="16" t="s">
        <v>1405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1278</v>
      </c>
      <c r="W70" s="186" t="s">
        <v>1279</v>
      </c>
      <c r="X70" s="56" t="s">
        <v>957</v>
      </c>
      <c r="Y70" s="166" t="s">
        <v>960</v>
      </c>
      <c r="Z70" s="166" t="s">
        <v>965</v>
      </c>
      <c r="AA70" s="150">
        <v>1</v>
      </c>
      <c r="AB70" s="75" t="s">
        <v>948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7" t="str">
        <f>IF(BS_CONTROLE[[#This Row],[Local - Partida]]=0, "-", BS_CONTROLE[[#This Row],[Local - Partida]])</f>
        <v>TBA389</v>
      </c>
      <c r="AL70" s="327" t="str">
        <f>IF(BS_CONTROLE[[#This Row],[Local - Encerramento]]=0, "-", BS_CONTROLE[[#This Row],[Local - Encerramento]])</f>
        <v>TCS</v>
      </c>
      <c r="AM70" s="327" t="str">
        <f>IF(BS_CONTROLE[[#This Row],[Entre - Estações]]=0, "-", BS_CONTROLE[[#This Row],[Entre - Estações]])</f>
        <v>TBA-TCS</v>
      </c>
      <c r="AN70" s="327" t="str">
        <f>IF(BS_CONTROLE[[#This Row],[SB]]=0, "-", BS_CONTROLE[[#This Row],[SB]])</f>
        <v>TBATCS</v>
      </c>
      <c r="AO70" s="328">
        <f>IF(BS_CONTROLE[[#This Row],[SUB]]=0, "-", BS_CONTROLE[[#This Row],[SUB]])</f>
        <v>74</v>
      </c>
      <c r="AP70" s="329">
        <f>IF(BS_CONTROLE[[#This Row],[KM - Inicio]]=0, "-", BS_CONTROLE[[#This Row],[KM - Inicio]])</f>
        <v>380</v>
      </c>
      <c r="AQ70" s="329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3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3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0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1229</v>
      </c>
      <c r="BK70" s="21" t="s">
        <v>1406</v>
      </c>
      <c r="BL70" s="20"/>
      <c r="BM70" s="18" t="s">
        <v>981</v>
      </c>
      <c r="BN70" s="18" t="s">
        <v>981</v>
      </c>
      <c r="BO70" s="173" t="s">
        <v>981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7" t="str">
        <f t="shared" si="0"/>
        <v>OKOK</v>
      </c>
    </row>
    <row r="71" spans="1:72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827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1407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1408</v>
      </c>
      <c r="W71" s="186" t="s">
        <v>700</v>
      </c>
      <c r="X71" s="56" t="s">
        <v>952</v>
      </c>
      <c r="Y71" s="166" t="s">
        <v>960</v>
      </c>
      <c r="Z71" s="166" t="s">
        <v>953</v>
      </c>
      <c r="AA71" s="150">
        <v>1</v>
      </c>
      <c r="AB71" s="75" t="s">
        <v>948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7" t="str">
        <f>IF(BS_CONTROLE[[#This Row],[Local - Partida]]=0, "-", BS_CONTROLE[[#This Row],[Local - Partida]])</f>
        <v>TOM2</v>
      </c>
      <c r="AL71" s="327" t="str">
        <f>IF(BS_CONTROLE[[#This Row],[Local - Encerramento]]=0, "-", BS_CONTROLE[[#This Row],[Local - Encerramento]])</f>
        <v>TOM2</v>
      </c>
      <c r="AM71" s="327" t="str">
        <f>IF(BS_CONTROLE[[#This Row],[Entre - Estações]]=0, "-", BS_CONTROLE[[#This Row],[Entre - Estações]])</f>
        <v>TOM</v>
      </c>
      <c r="AN71" s="327" t="str">
        <f>IF(BS_CONTROLE[[#This Row],[SB]]=0, "-", BS_CONTROLE[[#This Row],[SB]])</f>
        <v>TOM1/TMTTOM/TMT1</v>
      </c>
      <c r="AO71" s="328">
        <f>IF(BS_CONTROLE[[#This Row],[SUB]]=0, "-", BS_CONTROLE[[#This Row],[SUB]])</f>
        <v>74</v>
      </c>
      <c r="AP71" s="329">
        <f>IF(BS_CONTROLE[[#This Row],[KM - Inicio]]=0, "-", BS_CONTROLE[[#This Row],[KM - Inicio]])</f>
        <v>404.08</v>
      </c>
      <c r="AQ71" s="329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3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3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0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1229</v>
      </c>
      <c r="BK71" s="21" t="s">
        <v>1409</v>
      </c>
      <c r="BL71" s="20"/>
      <c r="BM71" s="18" t="s">
        <v>976</v>
      </c>
      <c r="BN71" s="18" t="s">
        <v>996</v>
      </c>
      <c r="BO71" s="173" t="s">
        <v>1107</v>
      </c>
      <c r="BP71" s="21" t="s">
        <v>1409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7" t="str">
        <f t="shared" ref="BT71:BT134" si="1">IF(BN71="","",SUBSTITUTE(BM71," ","")&amp;SUBSTITUTE(BN71," ",""))</f>
        <v>CCOCirculaçãoIntervaloContrato</v>
      </c>
    </row>
    <row r="72" spans="1:72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1410</v>
      </c>
      <c r="N72" s="16" t="s">
        <v>1411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1278</v>
      </c>
      <c r="W72" s="186" t="s">
        <v>1412</v>
      </c>
      <c r="X72" s="56" t="s">
        <v>957</v>
      </c>
      <c r="Y72" s="166" t="s">
        <v>960</v>
      </c>
      <c r="Z72" s="166" t="s">
        <v>965</v>
      </c>
      <c r="AA72" s="150">
        <v>1</v>
      </c>
      <c r="AB72" s="75" t="s">
        <v>948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7" t="str">
        <f>IF(BS_CONTROLE[[#This Row],[Local - Partida]]=0, "-", BS_CONTROLE[[#This Row],[Local - Partida]])</f>
        <v>TSF1</v>
      </c>
      <c r="AL72" s="327" t="str">
        <f>IF(BS_CONTROLE[[#This Row],[Local - Encerramento]]=0, "-", BS_CONTROLE[[#This Row],[Local - Encerramento]])</f>
        <v>TSF1</v>
      </c>
      <c r="AM72" s="327" t="str">
        <f>IF(BS_CONTROLE[[#This Row],[Entre - Estações]]=0, "-", BS_CONTROLE[[#This Row],[Entre - Estações]])</f>
        <v>TIQ-TBS</v>
      </c>
      <c r="AN72" s="327" t="str">
        <f>IF(BS_CONTROLE[[#This Row],[SB]]=0, "-", BS_CONTROLE[[#This Row],[SB]])</f>
        <v>TIQTBS</v>
      </c>
      <c r="AO72" s="328">
        <f>IF(BS_CONTROLE[[#This Row],[SUB]]=0, "-", BS_CONTROLE[[#This Row],[SUB]])</f>
        <v>98</v>
      </c>
      <c r="AP72" s="329">
        <f>IF(BS_CONTROLE[[#This Row],[KM - Inicio]]=0, "-", BS_CONTROLE[[#This Row],[KM - Inicio]])</f>
        <v>616</v>
      </c>
      <c r="AQ72" s="329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3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3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0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6" t="s">
        <v>1233</v>
      </c>
      <c r="BK72" s="236" t="s">
        <v>1403</v>
      </c>
      <c r="BL72" s="20"/>
      <c r="BM72" s="18" t="s">
        <v>987</v>
      </c>
      <c r="BN72" s="18" t="s">
        <v>987</v>
      </c>
      <c r="BO72" s="173" t="s">
        <v>987</v>
      </c>
      <c r="BP72" s="236" t="s">
        <v>1403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7" t="str">
        <f t="shared" si="1"/>
        <v>SemOportunidadeSemOportunidade</v>
      </c>
    </row>
    <row r="73" spans="1:72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1238</v>
      </c>
      <c r="W73" s="186" t="s">
        <v>1236</v>
      </c>
      <c r="X73" s="56" t="s">
        <v>957</v>
      </c>
      <c r="Y73" s="166" t="s">
        <v>960</v>
      </c>
      <c r="Z73" s="166" t="s">
        <v>953</v>
      </c>
      <c r="AA73" s="150">
        <v>1</v>
      </c>
      <c r="AB73" s="75" t="s">
        <v>948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7" t="str">
        <f>IF(BS_CONTROLE[[#This Row],[Local - Partida]]=0, "-", BS_CONTROLE[[#This Row],[Local - Partida]])</f>
        <v>ZGT1</v>
      </c>
      <c r="AL73" s="327" t="str">
        <f>IF(BS_CONTROLE[[#This Row],[Local - Encerramento]]=0, "-", BS_CONTROLE[[#This Row],[Local - Encerramento]])</f>
        <v>ZGT1</v>
      </c>
      <c r="AM73" s="327" t="str">
        <f>IF(BS_CONTROLE[[#This Row],[Entre - Estações]]=0, "-", BS_CONTROLE[[#This Row],[Entre - Estações]])</f>
        <v>ZGT-ZXE</v>
      </c>
      <c r="AN73" s="327" t="str">
        <f>IF(BS_CONTROLE[[#This Row],[SB]]=0, "-", BS_CONTROLE[[#This Row],[SB]])</f>
        <v>ZGTZXE</v>
      </c>
      <c r="AO73" s="328">
        <f>IF(BS_CONTROLE[[#This Row],[SUB]]=0, "-", BS_CONTROLE[[#This Row],[SUB]])</f>
        <v>72</v>
      </c>
      <c r="AP73" s="329">
        <f>IF(BS_CONTROLE[[#This Row],[KM - Inicio]]=0, "-", BS_CONTROLE[[#This Row],[KM - Inicio]])</f>
        <v>301</v>
      </c>
      <c r="AQ73" s="329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3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3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0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1229</v>
      </c>
      <c r="BK73" s="238" t="s">
        <v>1413</v>
      </c>
      <c r="BL73" s="20"/>
      <c r="BM73" s="18" t="s">
        <v>981</v>
      </c>
      <c r="BN73" s="18" t="s">
        <v>981</v>
      </c>
      <c r="BO73" s="173" t="s">
        <v>981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7" t="str">
        <f t="shared" si="1"/>
        <v>OKOK</v>
      </c>
    </row>
    <row r="74" spans="1:72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837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1414</v>
      </c>
      <c r="N74" s="16" t="s">
        <v>1415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1240</v>
      </c>
      <c r="W74" s="186" t="s">
        <v>1416</v>
      </c>
      <c r="X74" s="56" t="s">
        <v>952</v>
      </c>
      <c r="Y74" s="166" t="s">
        <v>960</v>
      </c>
      <c r="Z74" s="166" t="s">
        <v>953</v>
      </c>
      <c r="AA74" s="150">
        <v>2</v>
      </c>
      <c r="AB74" s="75" t="s">
        <v>948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7" t="str">
        <f>IF(BS_CONTROLE[[#This Row],[Local - Partida]]=0, "-", BS_CONTROLE[[#This Row],[Local - Partida]])</f>
        <v>TIQ2</v>
      </c>
      <c r="AL74" s="327" t="str">
        <f>IF(BS_CONTROLE[[#This Row],[Local - Encerramento]]=0, "-", BS_CONTROLE[[#This Row],[Local - Encerramento]])</f>
        <v>TGR2</v>
      </c>
      <c r="AM74" s="327" t="str">
        <f>IF(BS_CONTROLE[[#This Row],[Entre - Estações]]=0, "-", BS_CONTROLE[[#This Row],[Entre - Estações]])</f>
        <v>TBE-S</v>
      </c>
      <c r="AN74" s="327" t="str">
        <f>IF(BS_CONTROLE[[#This Row],[SB]]=0, "-", BS_CONTROLE[[#This Row],[SB]])</f>
        <v>TBES</v>
      </c>
      <c r="AO74" s="328">
        <f>IF(BS_CONTROLE[[#This Row],[SUB]]=0, "-", BS_CONTROLE[[#This Row],[SUB]])</f>
        <v>98</v>
      </c>
      <c r="AP74" s="329">
        <f>IF(BS_CONTROLE[[#This Row],[KM - Inicio]]=0, "-", BS_CONTROLE[[#This Row],[KM - Inicio]])</f>
        <v>529.322</v>
      </c>
      <c r="AQ74" s="329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3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3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0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1229</v>
      </c>
      <c r="BK74" s="21" t="s">
        <v>1417</v>
      </c>
      <c r="BL74" s="20"/>
      <c r="BM74" s="18" t="s">
        <v>981</v>
      </c>
      <c r="BN74" s="18" t="s">
        <v>981</v>
      </c>
      <c r="BO74" s="173" t="s">
        <v>981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7" t="str">
        <f t="shared" si="1"/>
        <v>OKOK</v>
      </c>
    </row>
    <row r="75" spans="1:72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864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1418</v>
      </c>
      <c r="W75" s="186" t="s">
        <v>1253</v>
      </c>
      <c r="X75" s="56" t="s">
        <v>957</v>
      </c>
      <c r="Y75" s="166" t="s">
        <v>960</v>
      </c>
      <c r="Z75" s="166" t="s">
        <v>962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7" t="str">
        <f>IF(BS_CONTROLE[[#This Row],[Local - Partida]]=0, "-", BS_CONTROLE[[#This Row],[Local - Partida]])</f>
        <v>TOM416</v>
      </c>
      <c r="AL75" s="327" t="str">
        <f>IF(BS_CONTROLE[[#This Row],[Local - Encerramento]]=0, "-", BS_CONTROLE[[#This Row],[Local - Encerramento]])</f>
        <v>-</v>
      </c>
      <c r="AM75" s="327" t="str">
        <f>IF(BS_CONTROLE[[#This Row],[Entre - Estações]]=0, "-", BS_CONTROLE[[#This Row],[Entre - Estações]])</f>
        <v>TOM-TPC</v>
      </c>
      <c r="AN75" s="327" t="str">
        <f>IF(BS_CONTROLE[[#This Row],[SB]]=0, "-", BS_CONTROLE[[#This Row],[SB]])</f>
        <v>TOM416</v>
      </c>
      <c r="AO75" s="328">
        <f>IF(BS_CONTROLE[[#This Row],[SUB]]=0, "-", BS_CONTROLE[[#This Row],[SUB]])</f>
        <v>74</v>
      </c>
      <c r="AP75" s="329">
        <f>IF(BS_CONTROLE[[#This Row],[KM - Inicio]]=0, "-", BS_CONTROLE[[#This Row],[KM - Inicio]])</f>
        <v>407</v>
      </c>
      <c r="AQ75" s="329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3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3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0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1419</v>
      </c>
      <c r="BK75" s="21" t="s">
        <v>1420</v>
      </c>
      <c r="BL75" s="20"/>
      <c r="BM75" s="18" t="s">
        <v>981</v>
      </c>
      <c r="BN75" s="18" t="s">
        <v>981</v>
      </c>
      <c r="BO75" s="173" t="s">
        <v>981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7" t="str">
        <f t="shared" si="1"/>
        <v>OKOK</v>
      </c>
    </row>
    <row r="76" spans="1:72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886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1421</v>
      </c>
      <c r="W76" s="186" t="s">
        <v>1253</v>
      </c>
      <c r="X76" s="56" t="s">
        <v>952</v>
      </c>
      <c r="Y76" s="166" t="s">
        <v>960</v>
      </c>
      <c r="Z76" s="166" t="s">
        <v>953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7" t="str">
        <f>IF(BS_CONTROLE[[#This Row],[Local - Partida]]=0, "-", BS_CONTROLE[[#This Row],[Local - Partida]])</f>
        <v>TSJ135</v>
      </c>
      <c r="AL76" s="327" t="str">
        <f>IF(BS_CONTROLE[[#This Row],[Local - Encerramento]]=0, "-", BS_CONTROLE[[#This Row],[Local - Encerramento]])</f>
        <v>-</v>
      </c>
      <c r="AM76" s="327" t="str">
        <f>IF(BS_CONTROLE[[#This Row],[Entre - Estações]]=0, "-", BS_CONTROLE[[#This Row],[Entre - Estações]])</f>
        <v>TSJ-TMO</v>
      </c>
      <c r="AN76" s="327" t="str">
        <f>IF(BS_CONTROLE[[#This Row],[SB]]=0, "-", BS_CONTROLE[[#This Row],[SB]])</f>
        <v>TSJ135</v>
      </c>
      <c r="AO76" s="328">
        <f>IF(BS_CONTROLE[[#This Row],[SUB]]=0, "-", BS_CONTROLE[[#This Row],[SUB]])</f>
        <v>74</v>
      </c>
      <c r="AP76" s="329">
        <f>IF(BS_CONTROLE[[#This Row],[KM - Inicio]]=0, "-", BS_CONTROLE[[#This Row],[KM - Inicio]])</f>
        <v>134</v>
      </c>
      <c r="AQ76" s="329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3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3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0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1254</v>
      </c>
      <c r="BK76" s="21" t="s">
        <v>1422</v>
      </c>
      <c r="BL76" s="20"/>
      <c r="BM76" s="18" t="s">
        <v>976</v>
      </c>
      <c r="BN76" s="18" t="s">
        <v>996</v>
      </c>
      <c r="BO76" s="173" t="s">
        <v>1107</v>
      </c>
      <c r="BP76" s="21" t="s">
        <v>1422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7" t="str">
        <f t="shared" si="1"/>
        <v>CCOCirculaçãoIntervaloContrato</v>
      </c>
    </row>
    <row r="77" spans="1:72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860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1423</v>
      </c>
      <c r="W77" s="186" t="s">
        <v>1354</v>
      </c>
      <c r="X77" s="56" t="s">
        <v>957</v>
      </c>
      <c r="Y77" s="166" t="s">
        <v>960</v>
      </c>
      <c r="Z77" s="166" t="s">
        <v>958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7" t="str">
        <f>IF(BS_CONTROLE[[#This Row],[Local - Partida]]=0, "-", BS_CONTROLE[[#This Row],[Local - Partida]])</f>
        <v>-</v>
      </c>
      <c r="AL77" s="327" t="str">
        <f>IF(BS_CONTROLE[[#This Row],[Local - Encerramento]]=0, "-", BS_CONTROLE[[#This Row],[Local - Encerramento]])</f>
        <v>-</v>
      </c>
      <c r="AM77" s="327" t="str">
        <f>IF(BS_CONTROLE[[#This Row],[Entre - Estações]]=0, "-", BS_CONTROLE[[#This Row],[Entre - Estações]])</f>
        <v>TRP-TAP</v>
      </c>
      <c r="AN77" s="327" t="str">
        <f>IF(BS_CONTROLE[[#This Row],[SB]]=0, "-", BS_CONTROLE[[#This Row],[SB]])</f>
        <v>TRPK12</v>
      </c>
      <c r="AO77" s="328">
        <f>IF(BS_CONTROLE[[#This Row],[SUB]]=0, "-", BS_CONTROLE[[#This Row],[SUB]])</f>
        <v>74</v>
      </c>
      <c r="AP77" s="329">
        <f>IF(BS_CONTROLE[[#This Row],[KM - Inicio]]=0, "-", BS_CONTROLE[[#This Row],[KM - Inicio]])</f>
        <v>11</v>
      </c>
      <c r="AQ77" s="329" t="str">
        <f>IF(BS_CONTROLE[[#This Row],[KM - Fim]]=0, "-", BS_CONTROLE[[#This Row],[KM - Fim]])</f>
        <v>-</v>
      </c>
      <c r="AR77" s="43" t="s">
        <v>1424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3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3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0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1254</v>
      </c>
      <c r="BK77" s="21" t="s">
        <v>1425</v>
      </c>
      <c r="BL77" s="20"/>
      <c r="BM77" s="18" t="s">
        <v>987</v>
      </c>
      <c r="BN77" s="18" t="s">
        <v>987</v>
      </c>
      <c r="BO77" s="173" t="s">
        <v>987</v>
      </c>
      <c r="BP77" s="21" t="s">
        <v>1425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7" t="str">
        <f t="shared" si="1"/>
        <v>SemOportunidadeSemOportunidade</v>
      </c>
    </row>
    <row r="78" spans="1:72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829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1395</v>
      </c>
      <c r="W78" s="186" t="s">
        <v>1360</v>
      </c>
      <c r="X78" s="56" t="s">
        <v>957</v>
      </c>
      <c r="Y78" s="166" t="s">
        <v>960</v>
      </c>
      <c r="Z78" s="166" t="s">
        <v>953</v>
      </c>
      <c r="AA78" s="150">
        <v>1</v>
      </c>
      <c r="AB78" s="75" t="s">
        <v>948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7" t="str">
        <f>IF(BS_CONTROLE[[#This Row],[Local - Partida]]=0, "-", BS_CONTROLE[[#This Row],[Local - Partida]])</f>
        <v>POV</v>
      </c>
      <c r="AL78" s="327" t="str">
        <f>IF(BS_CONTROLE[[#This Row],[Local - Encerramento]]=0, "-", BS_CONTROLE[[#This Row],[Local - Encerramento]])</f>
        <v>PJA</v>
      </c>
      <c r="AM78" s="327" t="str">
        <f>IF(BS_CONTROLE[[#This Row],[Entre - Estações]]=0, "-", BS_CONTROLE[[#This Row],[Entre - Estações]])</f>
        <v>POV-PJA</v>
      </c>
      <c r="AN78" s="327" t="str">
        <f>IF(BS_CONTROLE[[#This Row],[SB]]=0, "-", BS_CONTROLE[[#This Row],[SB]])</f>
        <v>POVPJA</v>
      </c>
      <c r="AO78" s="328">
        <f>IF(BS_CONTROLE[[#This Row],[SUB]]=0, "-", BS_CONTROLE[[#This Row],[SUB]])</f>
        <v>101</v>
      </c>
      <c r="AP78" s="329">
        <f>IF(BS_CONTROLE[[#This Row],[KM - Inicio]]=0, "-", BS_CONTROLE[[#This Row],[KM - Inicio]])</f>
        <v>1496</v>
      </c>
      <c r="AQ78" s="329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3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3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0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1229</v>
      </c>
      <c r="BK78" s="21" t="s">
        <v>1426</v>
      </c>
      <c r="BL78" s="20"/>
      <c r="BM78" s="18" t="s">
        <v>977</v>
      </c>
      <c r="BN78" s="18" t="s">
        <v>997</v>
      </c>
      <c r="BO78" s="173" t="s">
        <v>1068</v>
      </c>
      <c r="BP78" s="21" t="s">
        <v>1426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7" t="str">
        <f t="shared" si="1"/>
        <v>SuperEquipamento</v>
      </c>
    </row>
    <row r="79" spans="1:72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837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1276</v>
      </c>
      <c r="N79" s="16" t="s">
        <v>1277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1324</v>
      </c>
      <c r="W79" s="186" t="s">
        <v>1427</v>
      </c>
      <c r="X79" s="56" t="s">
        <v>957</v>
      </c>
      <c r="Y79" s="166" t="s">
        <v>960</v>
      </c>
      <c r="Z79" s="166" t="s">
        <v>963</v>
      </c>
      <c r="AA79" s="150">
        <v>1</v>
      </c>
      <c r="AB79" s="75" t="s">
        <v>948</v>
      </c>
      <c r="AC79" s="75" t="s">
        <v>943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7" t="str">
        <f>IF(BS_CONTROLE[[#This Row],[Local - Partida]]=0, "-", BS_CONTROLE[[#This Row],[Local - Partida]])</f>
        <v>TGR2</v>
      </c>
      <c r="AL79" s="327" t="str">
        <f>IF(BS_CONTROLE[[#This Row],[Local - Encerramento]]=0, "-", BS_CONTROLE[[#This Row],[Local - Encerramento]])</f>
        <v>TOM2</v>
      </c>
      <c r="AM79" s="327" t="str">
        <f>IF(BS_CONTROLE[[#This Row],[Entre - Estações]]=0, "-", BS_CONTROLE[[#This Row],[Entre - Estações]])</f>
        <v>TGR-TOM</v>
      </c>
      <c r="AN79" s="327" t="str">
        <f>IF(BS_CONTROLE[[#This Row],[SB]]=0, "-", BS_CONTROLE[[#This Row],[SB]])</f>
        <v>TGRTOM</v>
      </c>
      <c r="AO79" s="328">
        <f>IF(BS_CONTROLE[[#This Row],[SUB]]=0, "-", BS_CONTROLE[[#This Row],[SUB]])</f>
        <v>74</v>
      </c>
      <c r="AP79" s="329">
        <f>IF(BS_CONTROLE[[#This Row],[KM - Inicio]]=0, "-", BS_CONTROLE[[#This Row],[KM - Inicio]])</f>
        <v>501</v>
      </c>
      <c r="AQ79" s="329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3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3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0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1229</v>
      </c>
      <c r="BK79" s="21" t="s">
        <v>1428</v>
      </c>
      <c r="BL79" s="20"/>
      <c r="BM79" s="18" t="s">
        <v>981</v>
      </c>
      <c r="BN79" s="18" t="s">
        <v>981</v>
      </c>
      <c r="BO79" s="173" t="s">
        <v>981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7" t="str">
        <f t="shared" si="1"/>
        <v>OKOK</v>
      </c>
    </row>
    <row r="80" spans="1:72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838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1218</v>
      </c>
      <c r="I80" s="149" t="s">
        <v>597</v>
      </c>
      <c r="J80" s="42">
        <v>98</v>
      </c>
      <c r="K80" s="42">
        <v>752.38</v>
      </c>
      <c r="L80" s="89" t="s">
        <v>609</v>
      </c>
      <c r="M80" s="234" t="s">
        <v>1219</v>
      </c>
      <c r="N80" s="234" t="s">
        <v>1220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1221</v>
      </c>
      <c r="W80" s="186" t="s">
        <v>1222</v>
      </c>
      <c r="X80" s="56" t="s">
        <v>952</v>
      </c>
      <c r="Y80" s="166" t="s">
        <v>951</v>
      </c>
      <c r="Z80" s="166" t="s">
        <v>953</v>
      </c>
      <c r="AA80" s="150">
        <v>1</v>
      </c>
      <c r="AB80" s="75" t="s">
        <v>948</v>
      </c>
      <c r="AC80" s="75" t="s">
        <v>943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7" t="str">
        <f>IF(BS_CONTROLE[[#This Row],[Local - Partida]]=0, "-", BS_CONTROLE[[#This Row],[Local - Partida]])</f>
        <v>752RVD</v>
      </c>
      <c r="AL80" s="327" t="str">
        <f>IF(BS_CONTROLE[[#This Row],[Local - Encerramento]]=0, "-", BS_CONTROLE[[#This Row],[Local - Encerramento]])</f>
        <v>TGR2</v>
      </c>
      <c r="AM80" s="327" t="str">
        <f>IF(BS_CONTROLE[[#This Row],[Entre - Estações]]=0, "-", BS_CONTROLE[[#This Row],[Entre - Estações]])</f>
        <v>RVD-TAG</v>
      </c>
      <c r="AN80" s="327" t="str">
        <f>IF(BS_CONTROLE[[#This Row],[SB]]=0, "-", BS_CONTROLE[[#This Row],[SB]])</f>
        <v>RVDTAG</v>
      </c>
      <c r="AO80" s="328">
        <f>IF(BS_CONTROLE[[#This Row],[SUB]]=0, "-", BS_CONTROLE[[#This Row],[SUB]])</f>
        <v>98</v>
      </c>
      <c r="AP80" s="329">
        <f>IF(BS_CONTROLE[[#This Row],[KM - Inicio]]=0, "-", BS_CONTROLE[[#This Row],[KM - Inicio]])</f>
        <v>752.38</v>
      </c>
      <c r="AQ80" s="329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3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3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0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1399</v>
      </c>
      <c r="BK80" s="187" t="s">
        <v>1223</v>
      </c>
      <c r="BL80" s="20"/>
      <c r="BM80" s="18" t="s">
        <v>981</v>
      </c>
      <c r="BN80" s="18" t="s">
        <v>981</v>
      </c>
      <c r="BO80" s="173" t="s">
        <v>981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7" t="str">
        <f t="shared" si="1"/>
        <v>OKOK</v>
      </c>
    </row>
    <row r="81" spans="1:72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1429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1273</v>
      </c>
      <c r="W81" s="186" t="s">
        <v>1430</v>
      </c>
      <c r="X81" s="56" t="s">
        <v>957</v>
      </c>
      <c r="Y81" s="166" t="s">
        <v>960</v>
      </c>
      <c r="Z81" s="166" t="s">
        <v>958</v>
      </c>
      <c r="AA81" s="150">
        <v>1</v>
      </c>
      <c r="AB81" s="75" t="s">
        <v>948</v>
      </c>
      <c r="AC81" s="75" t="s">
        <v>943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7" t="str">
        <f>IF(BS_CONTROLE[[#This Row],[Local - Partida]]=0, "-", BS_CONTROLE[[#This Row],[Local - Partida]])</f>
        <v>TCS</v>
      </c>
      <c r="AL81" s="327" t="str">
        <f>IF(BS_CONTROLE[[#This Row],[Local - Encerramento]]=0, "-", BS_CONTROLE[[#This Row],[Local - Encerramento]])</f>
        <v>TGR</v>
      </c>
      <c r="AM81" s="327" t="str">
        <f>IF(BS_CONTROLE[[#This Row],[Entre - Estações]]=0, "-", BS_CONTROLE[[#This Row],[Entre - Estações]])</f>
        <v>TCS-TGR</v>
      </c>
      <c r="AN81" s="327" t="str">
        <f>IF(BS_CONTROLE[[#This Row],[SB]]=0, "-", BS_CONTROLE[[#This Row],[SB]])</f>
        <v>TCSTGR</v>
      </c>
      <c r="AO81" s="328">
        <f>IF(BS_CONTROLE[[#This Row],[SUB]]=0, "-", BS_CONTROLE[[#This Row],[SUB]])</f>
        <v>74</v>
      </c>
      <c r="AP81" s="329">
        <f>IF(BS_CONTROLE[[#This Row],[KM - Inicio]]=0, "-", BS_CONTROLE[[#This Row],[KM - Inicio]])</f>
        <v>290</v>
      </c>
      <c r="AQ81" s="329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3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3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0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1229</v>
      </c>
      <c r="BK81" s="21" t="s">
        <v>1431</v>
      </c>
      <c r="BL81" s="20"/>
      <c r="BM81" s="18" t="s">
        <v>987</v>
      </c>
      <c r="BN81" s="18" t="s">
        <v>987</v>
      </c>
      <c r="BO81" s="173" t="s">
        <v>987</v>
      </c>
      <c r="BP81" s="21" t="s">
        <v>1431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7" t="str">
        <f t="shared" si="1"/>
        <v>SemOportunidadeSemOportunidade</v>
      </c>
    </row>
    <row r="82" spans="1:72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827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1432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1408</v>
      </c>
      <c r="W82" s="186" t="s">
        <v>700</v>
      </c>
      <c r="X82" s="56" t="s">
        <v>957</v>
      </c>
      <c r="Y82" s="166" t="s">
        <v>960</v>
      </c>
      <c r="Z82" s="166" t="s">
        <v>962</v>
      </c>
      <c r="AA82" s="150">
        <v>1</v>
      </c>
      <c r="AB82" s="75" t="s">
        <v>948</v>
      </c>
      <c r="AC82" s="75" t="s">
        <v>943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7" t="str">
        <f>IF(BS_CONTROLE[[#This Row],[Local - Partida]]=0, "-", BS_CONTROLE[[#This Row],[Local - Partida]])</f>
        <v>TOM2</v>
      </c>
      <c r="AL82" s="327" t="str">
        <f>IF(BS_CONTROLE[[#This Row],[Local - Encerramento]]=0, "-", BS_CONTROLE[[#This Row],[Local - Encerramento]])</f>
        <v>TOM2</v>
      </c>
      <c r="AM82" s="327" t="str">
        <f>IF(BS_CONTROLE[[#This Row],[Entre - Estações]]=0, "-", BS_CONTROLE[[#This Row],[Entre - Estações]])</f>
        <v>TOM-TMT</v>
      </c>
      <c r="AN82" s="327" t="str">
        <f>IF(BS_CONTROLE[[#This Row],[SB]]=0, "-", BS_CONTROLE[[#This Row],[SB]])</f>
        <v>TMTTOM</v>
      </c>
      <c r="AO82" s="328">
        <f>IF(BS_CONTROLE[[#This Row],[SUB]]=0, "-", BS_CONTROLE[[#This Row],[SUB]])</f>
        <v>74</v>
      </c>
      <c r="AP82" s="329">
        <f>IF(BS_CONTROLE[[#This Row],[KM - Inicio]]=0, "-", BS_CONTROLE[[#This Row],[KM - Inicio]])</f>
        <v>404.08</v>
      </c>
      <c r="AQ82" s="329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3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3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0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1229</v>
      </c>
      <c r="BK82" s="21" t="s">
        <v>1433</v>
      </c>
      <c r="BL82" s="20"/>
      <c r="BM82" s="18" t="s">
        <v>973</v>
      </c>
      <c r="BN82" s="18" t="s">
        <v>993</v>
      </c>
      <c r="BO82" s="173" t="s">
        <v>1112</v>
      </c>
      <c r="BP82" s="21" t="s">
        <v>1433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7" t="str">
        <f t="shared" si="1"/>
        <v>MecanizaçãoOperação</v>
      </c>
    </row>
    <row r="83" spans="1:72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1410</v>
      </c>
      <c r="N83" s="16" t="s">
        <v>1411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1278</v>
      </c>
      <c r="W83" s="186" t="s">
        <v>1412</v>
      </c>
      <c r="X83" s="56" t="s">
        <v>957</v>
      </c>
      <c r="Y83" s="166" t="s">
        <v>960</v>
      </c>
      <c r="Z83" s="166" t="s">
        <v>963</v>
      </c>
      <c r="AA83" s="150">
        <v>1</v>
      </c>
      <c r="AB83" s="75" t="s">
        <v>948</v>
      </c>
      <c r="AC83" s="75" t="s">
        <v>943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7" t="str">
        <f>IF(BS_CONTROLE[[#This Row],[Local - Partida]]=0, "-", BS_CONTROLE[[#This Row],[Local - Partida]])</f>
        <v>TSF1</v>
      </c>
      <c r="AL83" s="327" t="str">
        <f>IF(BS_CONTROLE[[#This Row],[Local - Encerramento]]=0, "-", BS_CONTROLE[[#This Row],[Local - Encerramento]])</f>
        <v>TSF1</v>
      </c>
      <c r="AM83" s="327" t="str">
        <f>IF(BS_CONTROLE[[#This Row],[Entre - Estações]]=0, "-", BS_CONTROLE[[#This Row],[Entre - Estações]])</f>
        <v>TIQ-TBS</v>
      </c>
      <c r="AN83" s="327" t="str">
        <f>IF(BS_CONTROLE[[#This Row],[SB]]=0, "-", BS_CONTROLE[[#This Row],[SB]])</f>
        <v>TIQTBS</v>
      </c>
      <c r="AO83" s="328">
        <f>IF(BS_CONTROLE[[#This Row],[SUB]]=0, "-", BS_CONTROLE[[#This Row],[SUB]])</f>
        <v>98</v>
      </c>
      <c r="AP83" s="329">
        <f>IF(BS_CONTROLE[[#This Row],[KM - Inicio]]=0, "-", BS_CONTROLE[[#This Row],[KM - Inicio]])</f>
        <v>616</v>
      </c>
      <c r="AQ83" s="329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3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3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0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6" t="s">
        <v>1233</v>
      </c>
      <c r="BK83" s="236" t="s">
        <v>1434</v>
      </c>
      <c r="BL83" s="20"/>
      <c r="BM83" s="18" t="s">
        <v>987</v>
      </c>
      <c r="BN83" s="18" t="s">
        <v>987</v>
      </c>
      <c r="BO83" s="173" t="s">
        <v>987</v>
      </c>
      <c r="BP83" s="236" t="s">
        <v>1434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7" t="str">
        <f t="shared" si="1"/>
        <v>SemOportunidadeSemOportunidade</v>
      </c>
    </row>
    <row r="84" spans="1:72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1435</v>
      </c>
      <c r="W84" s="186" t="s">
        <v>1436</v>
      </c>
      <c r="X84" s="56" t="s">
        <v>957</v>
      </c>
      <c r="Y84" s="166" t="s">
        <v>960</v>
      </c>
      <c r="Z84" s="166" t="s">
        <v>962</v>
      </c>
      <c r="AA84" s="150">
        <v>1</v>
      </c>
      <c r="AB84" s="75" t="s">
        <v>948</v>
      </c>
      <c r="AC84" s="75" t="s">
        <v>955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7" t="str">
        <f>IF(BS_CONTROLE[[#This Row],[Local - Partida]]=0, "-", BS_CONTROLE[[#This Row],[Local - Partida]])</f>
        <v>PAM</v>
      </c>
      <c r="AL84" s="327" t="str">
        <f>IF(BS_CONTROLE[[#This Row],[Local - Encerramento]]=0, "-", BS_CONTROLE[[#This Row],[Local - Encerramento]])</f>
        <v>POA</v>
      </c>
      <c r="AM84" s="327" t="str">
        <f>IF(BS_CONTROLE[[#This Row],[Entre - Estações]]=0, "-", BS_CONTROLE[[#This Row],[Entre - Estações]])</f>
        <v>POA-PAM</v>
      </c>
      <c r="AN84" s="327" t="str">
        <f>IF(BS_CONTROLE[[#This Row],[SB]]=0, "-", BS_CONTROLE[[#This Row],[SB]])</f>
        <v>POAPAM</v>
      </c>
      <c r="AO84" s="328">
        <f>IF(BS_CONTROLE[[#This Row],[SUB]]=0, "-", BS_CONTROLE[[#This Row],[SUB]])</f>
        <v>103</v>
      </c>
      <c r="AP84" s="329">
        <f>IF(BS_CONTROLE[[#This Row],[KM - Inicio]]=0, "-", BS_CONTROLE[[#This Row],[KM - Inicio]])</f>
        <v>1887</v>
      </c>
      <c r="AQ84" s="329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3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3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0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1437</v>
      </c>
      <c r="BK84" s="21" t="s">
        <v>1438</v>
      </c>
      <c r="BL84" s="20"/>
      <c r="BM84" s="18" t="s">
        <v>981</v>
      </c>
      <c r="BN84" s="18" t="s">
        <v>981</v>
      </c>
      <c r="BO84" s="173" t="s">
        <v>981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7" t="str">
        <f t="shared" si="1"/>
        <v>OKOK</v>
      </c>
    </row>
    <row r="85" spans="1:72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864</v>
      </c>
      <c r="E85" s="239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1418</v>
      </c>
      <c r="W85" s="186" t="s">
        <v>1253</v>
      </c>
      <c r="X85" s="56" t="s">
        <v>957</v>
      </c>
      <c r="Y85" s="166" t="s">
        <v>960</v>
      </c>
      <c r="Z85" s="166" t="s">
        <v>962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7" t="str">
        <f>IF(BS_CONTROLE[[#This Row],[Local - Partida]]=0, "-", BS_CONTROLE[[#This Row],[Local - Partida]])</f>
        <v>TOM416</v>
      </c>
      <c r="AL85" s="327" t="str">
        <f>IF(BS_CONTROLE[[#This Row],[Local - Encerramento]]=0, "-", BS_CONTROLE[[#This Row],[Local - Encerramento]])</f>
        <v>-</v>
      </c>
      <c r="AM85" s="327" t="str">
        <f>IF(BS_CONTROLE[[#This Row],[Entre - Estações]]=0, "-", BS_CONTROLE[[#This Row],[Entre - Estações]])</f>
        <v>TOM-TPC</v>
      </c>
      <c r="AN85" s="327" t="str">
        <f>IF(BS_CONTROLE[[#This Row],[SB]]=0, "-", BS_CONTROLE[[#This Row],[SB]])</f>
        <v>TOM416</v>
      </c>
      <c r="AO85" s="328">
        <f>IF(BS_CONTROLE[[#This Row],[SUB]]=0, "-", BS_CONTROLE[[#This Row],[SUB]])</f>
        <v>74</v>
      </c>
      <c r="AP85" s="329">
        <f>IF(BS_CONTROLE[[#This Row],[KM - Inicio]]=0, "-", BS_CONTROLE[[#This Row],[KM - Inicio]])</f>
        <v>407</v>
      </c>
      <c r="AQ85" s="329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3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3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0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1439</v>
      </c>
      <c r="BK85" s="21" t="s">
        <v>1440</v>
      </c>
      <c r="BL85" s="20"/>
      <c r="BM85" s="18" t="s">
        <v>981</v>
      </c>
      <c r="BN85" s="18" t="s">
        <v>981</v>
      </c>
      <c r="BO85" s="173" t="s">
        <v>981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7" t="str">
        <f t="shared" si="1"/>
        <v>OKOK</v>
      </c>
    </row>
    <row r="86" spans="1:72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886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1421</v>
      </c>
      <c r="W86" s="186" t="s">
        <v>1253</v>
      </c>
      <c r="X86" s="56" t="s">
        <v>957</v>
      </c>
      <c r="Y86" s="166" t="s">
        <v>960</v>
      </c>
      <c r="Z86" s="166" t="s">
        <v>958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7" t="str">
        <f>IF(BS_CONTROLE[[#This Row],[Local - Partida]]=0, "-", BS_CONTROLE[[#This Row],[Local - Partida]])</f>
        <v>TSJ135</v>
      </c>
      <c r="AL86" s="327" t="str">
        <f>IF(BS_CONTROLE[[#This Row],[Local - Encerramento]]=0, "-", BS_CONTROLE[[#This Row],[Local - Encerramento]])</f>
        <v>-</v>
      </c>
      <c r="AM86" s="327" t="str">
        <f>IF(BS_CONTROLE[[#This Row],[Entre - Estações]]=0, "-", BS_CONTROLE[[#This Row],[Entre - Estações]])</f>
        <v>TSJ-TMO</v>
      </c>
      <c r="AN86" s="327" t="str">
        <f>IF(BS_CONTROLE[[#This Row],[SB]]=0, "-", BS_CONTROLE[[#This Row],[SB]])</f>
        <v>TSJ135</v>
      </c>
      <c r="AO86" s="328">
        <f>IF(BS_CONTROLE[[#This Row],[SUB]]=0, "-", BS_CONTROLE[[#This Row],[SUB]])</f>
        <v>74</v>
      </c>
      <c r="AP86" s="329">
        <f>IF(BS_CONTROLE[[#This Row],[KM - Inicio]]=0, "-", BS_CONTROLE[[#This Row],[KM - Inicio]])</f>
        <v>134</v>
      </c>
      <c r="AQ86" s="329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3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3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0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1254</v>
      </c>
      <c r="BK86" s="21" t="s">
        <v>1441</v>
      </c>
      <c r="BL86" s="20"/>
      <c r="BM86" s="18" t="s">
        <v>987</v>
      </c>
      <c r="BN86" s="18" t="s">
        <v>987</v>
      </c>
      <c r="BO86" s="173" t="s">
        <v>987</v>
      </c>
      <c r="BP86" s="21" t="s">
        <v>1441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7" t="str">
        <f t="shared" si="1"/>
        <v>SemOportunidadeSemOportunidade</v>
      </c>
    </row>
    <row r="87" spans="1:72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860</v>
      </c>
      <c r="E87" s="239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1423</v>
      </c>
      <c r="W87" s="186" t="s">
        <v>1354</v>
      </c>
      <c r="X87" s="56" t="s">
        <v>957</v>
      </c>
      <c r="Y87" s="166" t="s">
        <v>960</v>
      </c>
      <c r="Z87" s="166" t="s">
        <v>958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7" t="str">
        <f>IF(BS_CONTROLE[[#This Row],[Local - Partida]]=0, "-", BS_CONTROLE[[#This Row],[Local - Partida]])</f>
        <v>-</v>
      </c>
      <c r="AL87" s="327" t="str">
        <f>IF(BS_CONTROLE[[#This Row],[Local - Encerramento]]=0, "-", BS_CONTROLE[[#This Row],[Local - Encerramento]])</f>
        <v>-</v>
      </c>
      <c r="AM87" s="327" t="str">
        <f>IF(BS_CONTROLE[[#This Row],[Entre - Estações]]=0, "-", BS_CONTROLE[[#This Row],[Entre - Estações]])</f>
        <v>TRP-TAP</v>
      </c>
      <c r="AN87" s="327" t="str">
        <f>IF(BS_CONTROLE[[#This Row],[SB]]=0, "-", BS_CONTROLE[[#This Row],[SB]])</f>
        <v>TRPK12</v>
      </c>
      <c r="AO87" s="328">
        <f>IF(BS_CONTROLE[[#This Row],[SUB]]=0, "-", BS_CONTROLE[[#This Row],[SUB]])</f>
        <v>74</v>
      </c>
      <c r="AP87" s="329">
        <f>IF(BS_CONTROLE[[#This Row],[KM - Inicio]]=0, "-", BS_CONTROLE[[#This Row],[KM - Inicio]])</f>
        <v>11</v>
      </c>
      <c r="AQ87" s="329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3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3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0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1442</v>
      </c>
      <c r="BK87" s="21" t="s">
        <v>1442</v>
      </c>
      <c r="BL87" s="20"/>
      <c r="BM87" s="18" t="s">
        <v>977</v>
      </c>
      <c r="BN87" s="18" t="s">
        <v>1006</v>
      </c>
      <c r="BO87" s="173" t="s">
        <v>1058</v>
      </c>
      <c r="BP87" s="21" t="s">
        <v>1442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7" t="str">
        <f t="shared" si="1"/>
        <v>SuperExecução</v>
      </c>
    </row>
    <row r="88" spans="1:72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829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1395</v>
      </c>
      <c r="W88" s="186" t="s">
        <v>1360</v>
      </c>
      <c r="X88" s="56" t="s">
        <v>957</v>
      </c>
      <c r="Y88" s="166" t="s">
        <v>960</v>
      </c>
      <c r="Z88" s="166" t="s">
        <v>962</v>
      </c>
      <c r="AA88" s="150">
        <v>1</v>
      </c>
      <c r="AB88" s="75" t="s">
        <v>948</v>
      </c>
      <c r="AC88" s="75" t="s">
        <v>943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7" t="str">
        <f>IF(BS_CONTROLE[[#This Row],[Local - Partida]]=0, "-", BS_CONTROLE[[#This Row],[Local - Partida]])</f>
        <v>POV</v>
      </c>
      <c r="AL88" s="327" t="str">
        <f>IF(BS_CONTROLE[[#This Row],[Local - Encerramento]]=0, "-", BS_CONTROLE[[#This Row],[Local - Encerramento]])</f>
        <v>PJA</v>
      </c>
      <c r="AM88" s="327" t="str">
        <f>IF(BS_CONTROLE[[#This Row],[Entre - Estações]]=0, "-", BS_CONTROLE[[#This Row],[Entre - Estações]])</f>
        <v>POV-PJA</v>
      </c>
      <c r="AN88" s="327" t="str">
        <f>IF(BS_CONTROLE[[#This Row],[SB]]=0, "-", BS_CONTROLE[[#This Row],[SB]])</f>
        <v>POVPJA</v>
      </c>
      <c r="AO88" s="328">
        <f>IF(BS_CONTROLE[[#This Row],[SUB]]=0, "-", BS_CONTROLE[[#This Row],[SUB]])</f>
        <v>101</v>
      </c>
      <c r="AP88" s="329">
        <f>IF(BS_CONTROLE[[#This Row],[KM - Inicio]]=0, "-", BS_CONTROLE[[#This Row],[KM - Inicio]])</f>
        <v>1496</v>
      </c>
      <c r="AQ88" s="329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3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3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0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1229</v>
      </c>
      <c r="BK88" s="21" t="s">
        <v>1443</v>
      </c>
      <c r="BL88" s="20"/>
      <c r="BM88" s="18" t="s">
        <v>981</v>
      </c>
      <c r="BN88" s="18" t="s">
        <v>981</v>
      </c>
      <c r="BO88" s="173" t="s">
        <v>981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7" t="str">
        <f t="shared" si="1"/>
        <v>OKOK</v>
      </c>
    </row>
    <row r="89" spans="1:72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1444</v>
      </c>
      <c r="W89" s="186" t="s">
        <v>1215</v>
      </c>
      <c r="X89" s="56" t="s">
        <v>957</v>
      </c>
      <c r="Y89" s="166" t="s">
        <v>960</v>
      </c>
      <c r="Z89" s="166" t="s">
        <v>953</v>
      </c>
      <c r="AA89" s="150">
        <v>1</v>
      </c>
      <c r="AB89" s="75" t="s">
        <v>948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7" t="str">
        <f>IF(BS_CONTROLE[[#This Row],[Local - Partida]]=0, "-", BS_CONTROLE[[#This Row],[Local - Partida]])</f>
        <v>ZTEZVT</v>
      </c>
      <c r="AL89" s="327" t="str">
        <f>IF(BS_CONTROLE[[#This Row],[Local - Encerramento]]=0, "-", BS_CONTROLE[[#This Row],[Local - Encerramento]])</f>
        <v>ZTEZVT</v>
      </c>
      <c r="AM89" s="327" t="str">
        <f>IF(BS_CONTROLE[[#This Row],[Entre - Estações]]=0, "-", BS_CONTROLE[[#This Row],[Entre - Estações]])</f>
        <v>ZTE-ZVT</v>
      </c>
      <c r="AN89" s="327" t="str">
        <f>IF(BS_CONTROLE[[#This Row],[SB]]=0, "-", BS_CONTROLE[[#This Row],[SB]])</f>
        <v>ZTEZVT</v>
      </c>
      <c r="AO89" s="328">
        <f>IF(BS_CONTROLE[[#This Row],[SUB]]=0, "-", BS_CONTROLE[[#This Row],[SUB]])</f>
        <v>78</v>
      </c>
      <c r="AP89" s="329">
        <f>IF(BS_CONTROLE[[#This Row],[KM - Inicio]]=0, "-", BS_CONTROLE[[#This Row],[KM - Inicio]])</f>
        <v>235</v>
      </c>
      <c r="AQ89" s="329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3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3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0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1229</v>
      </c>
      <c r="BK89" s="21" t="s">
        <v>1445</v>
      </c>
      <c r="BL89" s="20"/>
      <c r="BM89" s="18" t="s">
        <v>981</v>
      </c>
      <c r="BN89" s="18" t="s">
        <v>981</v>
      </c>
      <c r="BO89" s="173" t="s">
        <v>981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7" t="str">
        <f t="shared" si="1"/>
        <v>OKOK</v>
      </c>
    </row>
    <row r="90" spans="1:72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838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1396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1397</v>
      </c>
      <c r="N90" s="16" t="s">
        <v>1309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1221</v>
      </c>
      <c r="W90" s="186" t="s">
        <v>1398</v>
      </c>
      <c r="X90" s="56" t="s">
        <v>952</v>
      </c>
      <c r="Y90" s="166" t="s">
        <v>951</v>
      </c>
      <c r="Z90" s="166" t="s">
        <v>953</v>
      </c>
      <c r="AA90" s="150">
        <v>1</v>
      </c>
      <c r="AB90" s="75" t="s">
        <v>948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7" t="str">
        <f>IF(BS_CONTROLE[[#This Row],[Local - Partida]]=0, "-", BS_CONTROLE[[#This Row],[Local - Partida]])</f>
        <v>TAG2</v>
      </c>
      <c r="AL90" s="327" t="str">
        <f>IF(BS_CONTROLE[[#This Row],[Local - Encerramento]]=0, "-", BS_CONTROLE[[#This Row],[Local - Encerramento]])</f>
        <v>TRO</v>
      </c>
      <c r="AM90" s="327" t="str">
        <f>IF(BS_CONTROLE[[#This Row],[Entre - Estações]]=0, "-", BS_CONTROLE[[#This Row],[Entre - Estações]])</f>
        <v>TGA-TRO</v>
      </c>
      <c r="AN90" s="327" t="str">
        <f>IF(BS_CONTROLE[[#This Row],[SB]]=0, "-", BS_CONTROLE[[#This Row],[SB]])</f>
        <v>TAGTRO</v>
      </c>
      <c r="AO90" s="328">
        <f>IF(BS_CONTROLE[[#This Row],[SUB]]=0, "-", BS_CONTROLE[[#This Row],[SUB]])</f>
        <v>98</v>
      </c>
      <c r="AP90" s="329">
        <f>IF(BS_CONTROLE[[#This Row],[KM - Inicio]]=0, "-", BS_CONTROLE[[#This Row],[KM - Inicio]])</f>
        <v>502</v>
      </c>
      <c r="AQ90" s="329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3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3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0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1399</v>
      </c>
      <c r="BK90" s="187" t="s">
        <v>1446</v>
      </c>
      <c r="BL90" s="20"/>
      <c r="BM90" s="18" t="s">
        <v>981</v>
      </c>
      <c r="BN90" s="18" t="s">
        <v>981</v>
      </c>
      <c r="BO90" s="173" t="s">
        <v>981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7" t="str">
        <f t="shared" si="1"/>
        <v>OKOK</v>
      </c>
    </row>
    <row r="91" spans="1:72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1447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1273</v>
      </c>
      <c r="W91" s="186" t="s">
        <v>1430</v>
      </c>
      <c r="X91" s="56" t="s">
        <v>952</v>
      </c>
      <c r="Y91" s="166" t="s">
        <v>951</v>
      </c>
      <c r="Z91" s="166" t="s">
        <v>953</v>
      </c>
      <c r="AA91" s="150">
        <v>1</v>
      </c>
      <c r="AB91" s="75" t="s">
        <v>948</v>
      </c>
      <c r="AC91" s="75" t="s">
        <v>943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7" t="str">
        <f>IF(BS_CONTROLE[[#This Row],[Local - Partida]]=0, "-", BS_CONTROLE[[#This Row],[Local - Partida]])</f>
        <v>TGR2</v>
      </c>
      <c r="AL91" s="327" t="str">
        <f>IF(BS_CONTROLE[[#This Row],[Local - Encerramento]]=0, "-", BS_CONTROLE[[#This Row],[Local - Encerramento]])</f>
        <v>TRO</v>
      </c>
      <c r="AM91" s="327" t="str">
        <f>IF(BS_CONTROLE[[#This Row],[Entre - Estações]]=0, "-", BS_CONTROLE[[#This Row],[Entre - Estações]])</f>
        <v>TGR-TRO</v>
      </c>
      <c r="AN91" s="327" t="str">
        <f>IF(BS_CONTROLE[[#This Row],[SB]]=0, "-", BS_CONTROLE[[#This Row],[SB]])</f>
        <v>TGRTRO</v>
      </c>
      <c r="AO91" s="328">
        <f>IF(BS_CONTROLE[[#This Row],[SUB]]=0, "-", BS_CONTROLE[[#This Row],[SUB]])</f>
        <v>74</v>
      </c>
      <c r="AP91" s="329">
        <f>IF(BS_CONTROLE[[#This Row],[KM - Inicio]]=0, "-", BS_CONTROLE[[#This Row],[KM - Inicio]])</f>
        <v>500</v>
      </c>
      <c r="AQ91" s="329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3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3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0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1229</v>
      </c>
      <c r="BK91" s="238" t="s">
        <v>1448</v>
      </c>
      <c r="BL91" s="20"/>
      <c r="BM91" s="18" t="s">
        <v>981</v>
      </c>
      <c r="BN91" s="18" t="s">
        <v>981</v>
      </c>
      <c r="BO91" s="173" t="s">
        <v>981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7" t="str">
        <f t="shared" si="1"/>
        <v>OKOK</v>
      </c>
    </row>
    <row r="92" spans="1:72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828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1257</v>
      </c>
      <c r="W92" s="186" t="s">
        <v>1449</v>
      </c>
      <c r="X92" s="235" t="s">
        <v>957</v>
      </c>
      <c r="Y92" s="166" t="s">
        <v>960</v>
      </c>
      <c r="Z92" s="166" t="s">
        <v>953</v>
      </c>
      <c r="AA92" s="89" t="s">
        <v>1259</v>
      </c>
      <c r="AB92" s="75" t="s">
        <v>948</v>
      </c>
      <c r="AC92" s="75" t="s">
        <v>943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7" t="str">
        <f>IF(BS_CONTROLE[[#This Row],[Local - Partida]]=0, "-", BS_CONTROLE[[#This Row],[Local - Partida]])</f>
        <v>TCS1</v>
      </c>
      <c r="AL92" s="327" t="str">
        <f>IF(BS_CONTROLE[[#This Row],[Local - Encerramento]]=0, "-", BS_CONTROLE[[#This Row],[Local - Encerramento]])</f>
        <v>TCS2</v>
      </c>
      <c r="AM92" s="327" t="str">
        <f>IF(BS_CONTROLE[[#This Row],[Entre - Estações]]=0, "-", BS_CONTROLE[[#This Row],[Entre - Estações]])</f>
        <v>TCE-TID</v>
      </c>
      <c r="AN92" s="327" t="str">
        <f>IF(BS_CONTROLE[[#This Row],[SB]]=0, "-", BS_CONTROLE[[#This Row],[SB]])</f>
        <v>177TID</v>
      </c>
      <c r="AO92" s="328">
        <f>IF(BS_CONTROLE[[#This Row],[SUB]]=0, "-", BS_CONTROLE[[#This Row],[SUB]])</f>
        <v>74</v>
      </c>
      <c r="AP92" s="329">
        <f>IF(BS_CONTROLE[[#This Row],[KM - Inicio]]=0, "-", BS_CONTROLE[[#This Row],[KM - Inicio]])</f>
        <v>183</v>
      </c>
      <c r="AQ92" s="329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3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3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0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1450</v>
      </c>
      <c r="BK92" s="21" t="s">
        <v>1450</v>
      </c>
      <c r="BL92" s="20"/>
      <c r="BM92" s="18" t="s">
        <v>987</v>
      </c>
      <c r="BN92" s="18" t="s">
        <v>987</v>
      </c>
      <c r="BO92" s="173" t="s">
        <v>987</v>
      </c>
      <c r="BP92" s="21" t="s">
        <v>1450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7" t="str">
        <f t="shared" si="1"/>
        <v>SemOportunidadeSemOportunidade</v>
      </c>
    </row>
    <row r="93" spans="1:72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827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1432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1408</v>
      </c>
      <c r="W93" s="186" t="s">
        <v>700</v>
      </c>
      <c r="X93" s="56" t="s">
        <v>957</v>
      </c>
      <c r="Y93" s="166" t="s">
        <v>960</v>
      </c>
      <c r="Z93" s="166" t="s">
        <v>962</v>
      </c>
      <c r="AA93" s="150">
        <v>1</v>
      </c>
      <c r="AB93" s="75" t="s">
        <v>948</v>
      </c>
      <c r="AC93" s="75" t="s">
        <v>943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7" t="str">
        <f>IF(BS_CONTROLE[[#This Row],[Local - Partida]]=0, "-", BS_CONTROLE[[#This Row],[Local - Partida]])</f>
        <v>TOM2</v>
      </c>
      <c r="AL93" s="327" t="str">
        <f>IF(BS_CONTROLE[[#This Row],[Local - Encerramento]]=0, "-", BS_CONTROLE[[#This Row],[Local - Encerramento]])</f>
        <v>TOM2</v>
      </c>
      <c r="AM93" s="327" t="str">
        <f>IF(BS_CONTROLE[[#This Row],[Entre - Estações]]=0, "-", BS_CONTROLE[[#This Row],[Entre - Estações]])</f>
        <v>TOM-TMT</v>
      </c>
      <c r="AN93" s="327" t="str">
        <f>IF(BS_CONTROLE[[#This Row],[SB]]=0, "-", BS_CONTROLE[[#This Row],[SB]])</f>
        <v>TMTTOM</v>
      </c>
      <c r="AO93" s="328">
        <f>IF(BS_CONTROLE[[#This Row],[SUB]]=0, "-", BS_CONTROLE[[#This Row],[SUB]])</f>
        <v>74</v>
      </c>
      <c r="AP93" s="329">
        <f>IF(BS_CONTROLE[[#This Row],[KM - Inicio]]=0, "-", BS_CONTROLE[[#This Row],[KM - Inicio]])</f>
        <v>404.08</v>
      </c>
      <c r="AQ93" s="329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3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3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0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1450</v>
      </c>
      <c r="BK93" s="21" t="s">
        <v>1450</v>
      </c>
      <c r="BL93" s="20"/>
      <c r="BM93" s="18" t="s">
        <v>987</v>
      </c>
      <c r="BN93" s="18" t="s">
        <v>987</v>
      </c>
      <c r="BO93" s="173" t="s">
        <v>987</v>
      </c>
      <c r="BP93" s="21" t="s">
        <v>1450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7" t="str">
        <f t="shared" si="1"/>
        <v>SemOportunidadeSemOportunidade</v>
      </c>
    </row>
    <row r="94" spans="1:72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1410</v>
      </c>
      <c r="N94" s="16" t="s">
        <v>1411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1278</v>
      </c>
      <c r="W94" s="186" t="s">
        <v>1412</v>
      </c>
      <c r="X94" s="56" t="s">
        <v>957</v>
      </c>
      <c r="Y94" s="166" t="s">
        <v>960</v>
      </c>
      <c r="Z94" s="166" t="s">
        <v>958</v>
      </c>
      <c r="AA94" s="150">
        <v>1</v>
      </c>
      <c r="AB94" s="75" t="s">
        <v>948</v>
      </c>
      <c r="AC94" s="75" t="s">
        <v>943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7" t="str">
        <f>IF(BS_CONTROLE[[#This Row],[Local - Partida]]=0, "-", BS_CONTROLE[[#This Row],[Local - Partida]])</f>
        <v>TSF1</v>
      </c>
      <c r="AL94" s="327" t="str">
        <f>IF(BS_CONTROLE[[#This Row],[Local - Encerramento]]=0, "-", BS_CONTROLE[[#This Row],[Local - Encerramento]])</f>
        <v>TSF1</v>
      </c>
      <c r="AM94" s="327" t="str">
        <f>IF(BS_CONTROLE[[#This Row],[Entre - Estações]]=0, "-", BS_CONTROLE[[#This Row],[Entre - Estações]])</f>
        <v>TIQ-TBS</v>
      </c>
      <c r="AN94" s="327" t="str">
        <f>IF(BS_CONTROLE[[#This Row],[SB]]=0, "-", BS_CONTROLE[[#This Row],[SB]])</f>
        <v>TIQTBS</v>
      </c>
      <c r="AO94" s="328">
        <f>IF(BS_CONTROLE[[#This Row],[SUB]]=0, "-", BS_CONTROLE[[#This Row],[SUB]])</f>
        <v>98</v>
      </c>
      <c r="AP94" s="329">
        <f>IF(BS_CONTROLE[[#This Row],[KM - Inicio]]=0, "-", BS_CONTROLE[[#This Row],[KM - Inicio]])</f>
        <v>616</v>
      </c>
      <c r="AQ94" s="329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3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3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0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6" t="s">
        <v>1233</v>
      </c>
      <c r="BK94" s="236" t="s">
        <v>1434</v>
      </c>
      <c r="BL94" s="20"/>
      <c r="BM94" s="18" t="s">
        <v>987</v>
      </c>
      <c r="BN94" s="18" t="s">
        <v>987</v>
      </c>
      <c r="BO94" s="173" t="s">
        <v>987</v>
      </c>
      <c r="BP94" s="187" t="s">
        <v>1434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7" t="str">
        <f t="shared" si="1"/>
        <v>SemOportunidadeSemOportunidade</v>
      </c>
    </row>
    <row r="95" spans="1:72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1238</v>
      </c>
      <c r="W95" s="186" t="s">
        <v>1236</v>
      </c>
      <c r="X95" s="56" t="s">
        <v>957</v>
      </c>
      <c r="Y95" s="166"/>
      <c r="Z95" s="166" t="s">
        <v>953</v>
      </c>
      <c r="AA95" s="150">
        <v>1</v>
      </c>
      <c r="AB95" s="75" t="s">
        <v>948</v>
      </c>
      <c r="AC95" s="75" t="s">
        <v>943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7" t="str">
        <f>IF(BS_CONTROLE[[#This Row],[Local - Partida]]=0, "-", BS_CONTROLE[[#This Row],[Local - Partida]])</f>
        <v>ZGT1</v>
      </c>
      <c r="AL95" s="327" t="str">
        <f>IF(BS_CONTROLE[[#This Row],[Local - Encerramento]]=0, "-", BS_CONTROLE[[#This Row],[Local - Encerramento]])</f>
        <v>ZGT1</v>
      </c>
      <c r="AM95" s="327" t="str">
        <f>IF(BS_CONTROLE[[#This Row],[Entre - Estações]]=0, "-", BS_CONTROLE[[#This Row],[Entre - Estações]])</f>
        <v>ZRI-ZGT</v>
      </c>
      <c r="AN95" s="327" t="str">
        <f>IF(BS_CONTROLE[[#This Row],[SB]]=0, "-", BS_CONTROLE[[#This Row],[SB]])</f>
        <v>ZRIZGT</v>
      </c>
      <c r="AO95" s="328">
        <f>IF(BS_CONTROLE[[#This Row],[SUB]]=0, "-", BS_CONTROLE[[#This Row],[SUB]])</f>
        <v>72</v>
      </c>
      <c r="AP95" s="329">
        <f>IF(BS_CONTROLE[[#This Row],[KM - Inicio]]=0, "-", BS_CONTROLE[[#This Row],[KM - Inicio]])</f>
        <v>286</v>
      </c>
      <c r="AQ95" s="329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3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3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0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1451</v>
      </c>
      <c r="BK95" s="21" t="s">
        <v>1451</v>
      </c>
      <c r="BL95" s="20"/>
      <c r="BM95" s="18" t="s">
        <v>981</v>
      </c>
      <c r="BN95" s="18" t="s">
        <v>981</v>
      </c>
      <c r="BO95" s="173" t="s">
        <v>981</v>
      </c>
      <c r="BP95" s="219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7" t="str">
        <f t="shared" si="1"/>
        <v>OKOK</v>
      </c>
    </row>
    <row r="96" spans="1:72" ht="16.5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1435</v>
      </c>
      <c r="W96" s="186" t="s">
        <v>1452</v>
      </c>
      <c r="X96" s="56" t="s">
        <v>957</v>
      </c>
      <c r="Y96" s="166" t="s">
        <v>960</v>
      </c>
      <c r="Z96" s="166" t="s">
        <v>953</v>
      </c>
      <c r="AA96" s="150">
        <v>1</v>
      </c>
      <c r="AB96" s="75" t="s">
        <v>948</v>
      </c>
      <c r="AC96" s="75" t="s">
        <v>943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7" t="str">
        <f>IF(BS_CONTROLE[[#This Row],[Local - Partida]]=0, "-", BS_CONTROLE[[#This Row],[Local - Partida]])</f>
        <v>PAM</v>
      </c>
      <c r="AL96" s="327" t="str">
        <f>IF(BS_CONTROLE[[#This Row],[Local - Encerramento]]=0, "-", BS_CONTROLE[[#This Row],[Local - Encerramento]])</f>
        <v>POA</v>
      </c>
      <c r="AM96" s="327" t="str">
        <f>IF(BS_CONTROLE[[#This Row],[Entre - Estações]]=0, "-", BS_CONTROLE[[#This Row],[Entre - Estações]])</f>
        <v>POA-PAM</v>
      </c>
      <c r="AN96" s="327" t="str">
        <f>IF(BS_CONTROLE[[#This Row],[SB]]=0, "-", BS_CONTROLE[[#This Row],[SB]])</f>
        <v>POAPAM</v>
      </c>
      <c r="AO96" s="328">
        <f>IF(BS_CONTROLE[[#This Row],[SUB]]=0, "-", BS_CONTROLE[[#This Row],[SUB]])</f>
        <v>103</v>
      </c>
      <c r="AP96" s="329">
        <f>IF(BS_CONTROLE[[#This Row],[KM - Inicio]]=0, "-", BS_CONTROLE[[#This Row],[KM - Inicio]])</f>
        <v>1887</v>
      </c>
      <c r="AQ96" s="329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3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3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0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1229</v>
      </c>
      <c r="BK96" s="21" t="s">
        <v>1453</v>
      </c>
      <c r="BL96" s="20"/>
      <c r="BM96" s="18" t="s">
        <v>981</v>
      </c>
      <c r="BN96" s="18" t="s">
        <v>981</v>
      </c>
      <c r="BO96" s="173" t="s">
        <v>981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7" t="str">
        <f t="shared" si="1"/>
        <v>OKOK</v>
      </c>
    </row>
    <row r="97" spans="1:72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864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1454</v>
      </c>
      <c r="N97" s="23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1418</v>
      </c>
      <c r="W97" s="186" t="s">
        <v>1455</v>
      </c>
      <c r="X97" s="56" t="s">
        <v>957</v>
      </c>
      <c r="Y97" s="166" t="s">
        <v>960</v>
      </c>
      <c r="Z97" s="166" t="s">
        <v>958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7" t="str">
        <f>IF(BS_CONTROLE[[#This Row],[Local - Partida]]=0, "-", BS_CONTROLE[[#This Row],[Local - Partida]])</f>
        <v>TOM1</v>
      </c>
      <c r="AL97" s="327" t="str">
        <f>IF(BS_CONTROLE[[#This Row],[Local - Encerramento]]=0, "-", BS_CONTROLE[[#This Row],[Local - Encerramento]])</f>
        <v>-</v>
      </c>
      <c r="AM97" s="327" t="str">
        <f>IF(BS_CONTROLE[[#This Row],[Entre - Estações]]=0, "-", BS_CONTROLE[[#This Row],[Entre - Estações]])</f>
        <v>TOM-1</v>
      </c>
      <c r="AN97" s="327" t="str">
        <f>IF(BS_CONTROLE[[#This Row],[SB]]=0, "-", BS_CONTROLE[[#This Row],[SB]])</f>
        <v>TOM1</v>
      </c>
      <c r="AO97" s="328">
        <f>IF(BS_CONTROLE[[#This Row],[SUB]]=0, "-", BS_CONTROLE[[#This Row],[SUB]])</f>
        <v>74</v>
      </c>
      <c r="AP97" s="329">
        <f>IF(BS_CONTROLE[[#This Row],[KM - Inicio]]=0, "-", BS_CONTROLE[[#This Row],[KM - Inicio]])</f>
        <v>406.1</v>
      </c>
      <c r="AQ97" s="329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3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3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0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1456</v>
      </c>
      <c r="BK97" s="21" t="s">
        <v>1457</v>
      </c>
      <c r="BL97" s="20"/>
      <c r="BM97" s="18" t="s">
        <v>981</v>
      </c>
      <c r="BN97" s="18" t="s">
        <v>981</v>
      </c>
      <c r="BO97" s="173" t="s">
        <v>981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7" t="str">
        <f t="shared" si="1"/>
        <v>OKOK</v>
      </c>
    </row>
    <row r="98" spans="1:72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916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1458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1257</v>
      </c>
      <c r="W98" s="186" t="s">
        <v>1253</v>
      </c>
      <c r="X98" s="56" t="s">
        <v>957</v>
      </c>
      <c r="Y98" s="166" t="s">
        <v>960</v>
      </c>
      <c r="Z98" s="166" t="s">
        <v>958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7" t="str">
        <f>IF(BS_CONTROLE[[#This Row],[Local - Partida]]=0, "-", BS_CONTROLE[[#This Row],[Local - Partida]])</f>
        <v>TQI2</v>
      </c>
      <c r="AL98" s="327" t="str">
        <f>IF(BS_CONTROLE[[#This Row],[Local - Encerramento]]=0, "-", BS_CONTROLE[[#This Row],[Local - Encerramento]])</f>
        <v>-</v>
      </c>
      <c r="AM98" s="327" t="str">
        <f>IF(BS_CONTROLE[[#This Row],[Entre - Estações]]=0, "-", BS_CONTROLE[[#This Row],[Entre - Estações]])</f>
        <v>TQI-2</v>
      </c>
      <c r="AN98" s="327" t="str">
        <f>IF(BS_CONTROLE[[#This Row],[SB]]=0, "-", BS_CONTROLE[[#This Row],[SB]])</f>
        <v>TQI2</v>
      </c>
      <c r="AO98" s="328">
        <f>IF(BS_CONTROLE[[#This Row],[SUB]]=0, "-", BS_CONTROLE[[#This Row],[SUB]])</f>
        <v>74</v>
      </c>
      <c r="AP98" s="329">
        <f>IF(BS_CONTROLE[[#This Row],[KM - Inicio]]=0, "-", BS_CONTROLE[[#This Row],[KM - Inicio]])</f>
        <v>62.2</v>
      </c>
      <c r="AQ98" s="329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3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3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0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1254</v>
      </c>
      <c r="BK98" s="21" t="s">
        <v>1459</v>
      </c>
      <c r="BL98" s="20"/>
      <c r="BM98" s="18" t="s">
        <v>987</v>
      </c>
      <c r="BN98" s="18" t="s">
        <v>987</v>
      </c>
      <c r="BO98" s="173" t="s">
        <v>987</v>
      </c>
      <c r="BP98" s="21" t="s">
        <v>1459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7" t="str">
        <f t="shared" si="1"/>
        <v>SemOportunidadeSemOportunidade</v>
      </c>
    </row>
    <row r="99" spans="1:72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1444</v>
      </c>
      <c r="W99" s="186" t="s">
        <v>1215</v>
      </c>
      <c r="X99" s="56" t="s">
        <v>957</v>
      </c>
      <c r="Y99" s="166" t="s">
        <v>960</v>
      </c>
      <c r="Z99" s="166" t="s">
        <v>953</v>
      </c>
      <c r="AA99" s="150">
        <v>1</v>
      </c>
      <c r="AB99" s="75" t="s">
        <v>948</v>
      </c>
      <c r="AC99" s="75" t="s">
        <v>943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7" t="str">
        <f>IF(BS_CONTROLE[[#This Row],[Local - Partida]]=0, "-", BS_CONTROLE[[#This Row],[Local - Partida]])</f>
        <v>ZTEZVT</v>
      </c>
      <c r="AL99" s="327" t="str">
        <f>IF(BS_CONTROLE[[#This Row],[Local - Encerramento]]=0, "-", BS_CONTROLE[[#This Row],[Local - Encerramento]])</f>
        <v>ZTEZVT</v>
      </c>
      <c r="AM99" s="327" t="str">
        <f>IF(BS_CONTROLE[[#This Row],[Entre - Estações]]=0, "-", BS_CONTROLE[[#This Row],[Entre - Estações]])</f>
        <v>ZTE-ZVT</v>
      </c>
      <c r="AN99" s="327" t="str">
        <f>IF(BS_CONTROLE[[#This Row],[SB]]=0, "-", BS_CONTROLE[[#This Row],[SB]])</f>
        <v>ZTEZVT</v>
      </c>
      <c r="AO99" s="328">
        <f>IF(BS_CONTROLE[[#This Row],[SUB]]=0, "-", BS_CONTROLE[[#This Row],[SUB]])</f>
        <v>78</v>
      </c>
      <c r="AP99" s="329">
        <f>IF(BS_CONTROLE[[#This Row],[KM - Inicio]]=0, "-", BS_CONTROLE[[#This Row],[KM - Inicio]])</f>
        <v>235</v>
      </c>
      <c r="AQ99" s="329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3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3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0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1229</v>
      </c>
      <c r="BK99" s="21" t="s">
        <v>1460</v>
      </c>
      <c r="BL99" s="20"/>
      <c r="BM99" s="18" t="s">
        <v>981</v>
      </c>
      <c r="BN99" s="18" t="s">
        <v>981</v>
      </c>
      <c r="BO99" s="173" t="s">
        <v>981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7" t="str">
        <f t="shared" si="1"/>
        <v>OKOK</v>
      </c>
    </row>
    <row r="100" spans="1:72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838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1218</v>
      </c>
      <c r="I100" s="149" t="s">
        <v>597</v>
      </c>
      <c r="J100" s="42">
        <v>98</v>
      </c>
      <c r="K100" s="234">
        <v>752.38</v>
      </c>
      <c r="L100" s="89" t="s">
        <v>609</v>
      </c>
      <c r="M100" s="234" t="s">
        <v>1219</v>
      </c>
      <c r="N100" s="234" t="s">
        <v>1220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1221</v>
      </c>
      <c r="W100" s="186" t="s">
        <v>1222</v>
      </c>
      <c r="X100" s="56" t="s">
        <v>952</v>
      </c>
      <c r="Y100" s="166" t="s">
        <v>960</v>
      </c>
      <c r="Z100" s="166" t="s">
        <v>953</v>
      </c>
      <c r="AA100" s="150">
        <v>1</v>
      </c>
      <c r="AB100" s="75" t="s">
        <v>948</v>
      </c>
      <c r="AC100" s="75" t="s">
        <v>943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7" t="str">
        <f>IF(BS_CONTROLE[[#This Row],[Local - Partida]]=0, "-", BS_CONTROLE[[#This Row],[Local - Partida]])</f>
        <v>752RVD</v>
      </c>
      <c r="AL100" s="327" t="str">
        <f>IF(BS_CONTROLE[[#This Row],[Local - Encerramento]]=0, "-", BS_CONTROLE[[#This Row],[Local - Encerramento]])</f>
        <v>TGR2</v>
      </c>
      <c r="AM100" s="327" t="str">
        <f>IF(BS_CONTROLE[[#This Row],[Entre - Estações]]=0, "-", BS_CONTROLE[[#This Row],[Entre - Estações]])</f>
        <v>RVD-TAG</v>
      </c>
      <c r="AN100" s="327" t="str">
        <f>IF(BS_CONTROLE[[#This Row],[SB]]=0, "-", BS_CONTROLE[[#This Row],[SB]])</f>
        <v>RVDTAG</v>
      </c>
      <c r="AO100" s="328">
        <f>IF(BS_CONTROLE[[#This Row],[SUB]]=0, "-", BS_CONTROLE[[#This Row],[SUB]])</f>
        <v>98</v>
      </c>
      <c r="AP100" s="329">
        <f>IF(BS_CONTROLE[[#This Row],[KM - Inicio]]=0, "-", BS_CONTROLE[[#This Row],[KM - Inicio]])</f>
        <v>752.38</v>
      </c>
      <c r="AQ100" s="329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3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3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0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1399</v>
      </c>
      <c r="BK100" s="21" t="s">
        <v>1461</v>
      </c>
      <c r="BL100" s="20"/>
      <c r="BM100" s="18" t="s">
        <v>978</v>
      </c>
      <c r="BN100" s="18" t="s">
        <v>1006</v>
      </c>
      <c r="BO100" s="173" t="s">
        <v>1111</v>
      </c>
      <c r="BP100" s="21" t="s">
        <v>1461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7" t="str">
        <f t="shared" si="1"/>
        <v>ExpansãoExecução</v>
      </c>
    </row>
    <row r="101" spans="1:72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828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1257</v>
      </c>
      <c r="W101" s="186" t="s">
        <v>1449</v>
      </c>
      <c r="X101" s="235" t="s">
        <v>957</v>
      </c>
      <c r="Y101" s="166" t="s">
        <v>960</v>
      </c>
      <c r="Z101" s="166" t="s">
        <v>958</v>
      </c>
      <c r="AA101" s="89" t="s">
        <v>1259</v>
      </c>
      <c r="AB101" s="75" t="s">
        <v>948</v>
      </c>
      <c r="AC101" s="75" t="s">
        <v>943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7" t="str">
        <f>IF(BS_CONTROLE[[#This Row],[Local - Partida]]=0, "-", BS_CONTROLE[[#This Row],[Local - Partida]])</f>
        <v>TCS1</v>
      </c>
      <c r="AL101" s="327" t="str">
        <f>IF(BS_CONTROLE[[#This Row],[Local - Encerramento]]=0, "-", BS_CONTROLE[[#This Row],[Local - Encerramento]])</f>
        <v>TCS2</v>
      </c>
      <c r="AM101" s="327" t="str">
        <f>IF(BS_CONTROLE[[#This Row],[Entre - Estações]]=0, "-", BS_CONTROLE[[#This Row],[Entre - Estações]])</f>
        <v>TCE-TID</v>
      </c>
      <c r="AN101" s="327" t="str">
        <f>IF(BS_CONTROLE[[#This Row],[SB]]=0, "-", BS_CONTROLE[[#This Row],[SB]])</f>
        <v>177TID</v>
      </c>
      <c r="AO101" s="328">
        <f>IF(BS_CONTROLE[[#This Row],[SUB]]=0, "-", BS_CONTROLE[[#This Row],[SUB]])</f>
        <v>74</v>
      </c>
      <c r="AP101" s="329">
        <f>IF(BS_CONTROLE[[#This Row],[KM - Inicio]]=0, "-", BS_CONTROLE[[#This Row],[KM - Inicio]])</f>
        <v>183</v>
      </c>
      <c r="AQ101" s="329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3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3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0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1229</v>
      </c>
      <c r="BK101" s="21" t="s">
        <v>1462</v>
      </c>
      <c r="BL101" s="20"/>
      <c r="BM101" s="18" t="s">
        <v>987</v>
      </c>
      <c r="BN101" s="18" t="s">
        <v>987</v>
      </c>
      <c r="BO101" s="173" t="s">
        <v>987</v>
      </c>
      <c r="BP101" s="21" t="s">
        <v>1462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7" t="str">
        <f t="shared" si="1"/>
        <v>SemOportunidadeSemOportunidade</v>
      </c>
    </row>
    <row r="102" spans="1:72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827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0" t="s">
        <v>1432</v>
      </c>
      <c r="N102" s="220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1408</v>
      </c>
      <c r="W102" s="186" t="s">
        <v>700</v>
      </c>
      <c r="X102" s="235" t="s">
        <v>952</v>
      </c>
      <c r="Y102" s="166" t="s">
        <v>960</v>
      </c>
      <c r="Z102" s="166" t="s">
        <v>953</v>
      </c>
      <c r="AA102" s="89">
        <v>1</v>
      </c>
      <c r="AB102" s="75" t="s">
        <v>948</v>
      </c>
      <c r="AC102" s="75" t="s">
        <v>943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7" t="str">
        <f>IF(BS_CONTROLE[[#This Row],[Local - Partida]]=0, "-", BS_CONTROLE[[#This Row],[Local - Partida]])</f>
        <v>TOM2</v>
      </c>
      <c r="AL102" s="327" t="str">
        <f>IF(BS_CONTROLE[[#This Row],[Local - Encerramento]]=0, "-", BS_CONTROLE[[#This Row],[Local - Encerramento]])</f>
        <v>TOM2</v>
      </c>
      <c r="AM102" s="327" t="str">
        <f>IF(BS_CONTROLE[[#This Row],[Entre - Estações]]=0, "-", BS_CONTROLE[[#This Row],[Entre - Estações]])</f>
        <v>TOM-TMT</v>
      </c>
      <c r="AN102" s="327" t="str">
        <f>IF(BS_CONTROLE[[#This Row],[SB]]=0, "-", BS_CONTROLE[[#This Row],[SB]])</f>
        <v>TMTTOM</v>
      </c>
      <c r="AO102" s="328">
        <f>IF(BS_CONTROLE[[#This Row],[SUB]]=0, "-", BS_CONTROLE[[#This Row],[SUB]])</f>
        <v>74</v>
      </c>
      <c r="AP102" s="329">
        <f>IF(BS_CONTROLE[[#This Row],[KM - Inicio]]=0, "-", BS_CONTROLE[[#This Row],[KM - Inicio]])</f>
        <v>404.08</v>
      </c>
      <c r="AQ102" s="329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3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3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0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1463</v>
      </c>
      <c r="BK102" s="21" t="s">
        <v>1464</v>
      </c>
      <c r="BL102" s="20"/>
      <c r="BM102" s="18" t="s">
        <v>976</v>
      </c>
      <c r="BN102" s="18" t="s">
        <v>996</v>
      </c>
      <c r="BO102" s="173" t="s">
        <v>1084</v>
      </c>
      <c r="BP102" s="22" t="s">
        <v>1084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7" t="str">
        <f t="shared" si="1"/>
        <v>CCOCirculaçãoIntervaloContrato</v>
      </c>
    </row>
    <row r="103" spans="1:72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4">
        <v>662</v>
      </c>
      <c r="L103" s="89">
        <v>616</v>
      </c>
      <c r="M103" s="220" t="s">
        <v>1410</v>
      </c>
      <c r="N103" s="16" t="s">
        <v>1411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1278</v>
      </c>
      <c r="W103" s="186" t="s">
        <v>1412</v>
      </c>
      <c r="X103" s="56" t="s">
        <v>957</v>
      </c>
      <c r="Y103" s="166" t="s">
        <v>960</v>
      </c>
      <c r="Z103" s="166" t="s">
        <v>958</v>
      </c>
      <c r="AA103" s="150">
        <v>1</v>
      </c>
      <c r="AB103" s="75" t="s">
        <v>948</v>
      </c>
      <c r="AC103" s="75" t="s">
        <v>943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7" t="str">
        <f>IF(BS_CONTROLE[[#This Row],[Local - Partida]]=0, "-", BS_CONTROLE[[#This Row],[Local - Partida]])</f>
        <v>TSF1</v>
      </c>
      <c r="AL103" s="327" t="str">
        <f>IF(BS_CONTROLE[[#This Row],[Local - Encerramento]]=0, "-", BS_CONTROLE[[#This Row],[Local - Encerramento]])</f>
        <v>TSF1</v>
      </c>
      <c r="AM103" s="327" t="str">
        <f>IF(BS_CONTROLE[[#This Row],[Entre - Estações]]=0, "-", BS_CONTROLE[[#This Row],[Entre - Estações]])</f>
        <v>TIQ-TBS</v>
      </c>
      <c r="AN103" s="327" t="str">
        <f>IF(BS_CONTROLE[[#This Row],[SB]]=0, "-", BS_CONTROLE[[#This Row],[SB]])</f>
        <v>TIQTBS</v>
      </c>
      <c r="AO103" s="328">
        <f>IF(BS_CONTROLE[[#This Row],[SUB]]=0, "-", BS_CONTROLE[[#This Row],[SUB]])</f>
        <v>98</v>
      </c>
      <c r="AP103" s="329">
        <f>IF(BS_CONTROLE[[#This Row],[KM - Inicio]]=0, "-", BS_CONTROLE[[#This Row],[KM - Inicio]])</f>
        <v>662</v>
      </c>
      <c r="AQ103" s="329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3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3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0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6" t="s">
        <v>1233</v>
      </c>
      <c r="BK103" s="236" t="s">
        <v>1234</v>
      </c>
      <c r="BL103" s="20"/>
      <c r="BM103" s="18" t="s">
        <v>973</v>
      </c>
      <c r="BN103" s="18" t="s">
        <v>993</v>
      </c>
      <c r="BO103" s="173" t="s">
        <v>1106</v>
      </c>
      <c r="BP103" s="22" t="s">
        <v>1465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7" t="str">
        <f t="shared" si="1"/>
        <v>MecanizaçãoOperação</v>
      </c>
    </row>
    <row r="104" spans="1:72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1238</v>
      </c>
      <c r="W104" s="186" t="s">
        <v>1236</v>
      </c>
      <c r="X104" s="56" t="s">
        <v>957</v>
      </c>
      <c r="Y104" s="166" t="s">
        <v>960</v>
      </c>
      <c r="Z104" s="166" t="s">
        <v>953</v>
      </c>
      <c r="AA104" s="150">
        <v>1</v>
      </c>
      <c r="AB104" s="75" t="s">
        <v>948</v>
      </c>
      <c r="AC104" s="75" t="s">
        <v>943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7" t="str">
        <f>IF(BS_CONTROLE[[#This Row],[Local - Partida]]=0, "-", BS_CONTROLE[[#This Row],[Local - Partida]])</f>
        <v>ZGT1</v>
      </c>
      <c r="AL104" s="327" t="str">
        <f>IF(BS_CONTROLE[[#This Row],[Local - Encerramento]]=0, "-", BS_CONTROLE[[#This Row],[Local - Encerramento]])</f>
        <v>ZGT1</v>
      </c>
      <c r="AM104" s="327" t="str">
        <f>IF(BS_CONTROLE[[#This Row],[Entre - Estações]]=0, "-", BS_CONTROLE[[#This Row],[Entre - Estações]])</f>
        <v>ZGT-ZXE</v>
      </c>
      <c r="AN104" s="327" t="str">
        <f>IF(BS_CONTROLE[[#This Row],[SB]]=0, "-", BS_CONTROLE[[#This Row],[SB]])</f>
        <v>ZGTZXE</v>
      </c>
      <c r="AO104" s="328">
        <f>IF(BS_CONTROLE[[#This Row],[SUB]]=0, "-", BS_CONTROLE[[#This Row],[SUB]])</f>
        <v>72</v>
      </c>
      <c r="AP104" s="329">
        <f>IF(BS_CONTROLE[[#This Row],[KM - Inicio]]=0, "-", BS_CONTROLE[[#This Row],[KM - Inicio]])</f>
        <v>300</v>
      </c>
      <c r="AQ104" s="329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3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3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0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1466</v>
      </c>
      <c r="BK104" s="21" t="s">
        <v>1467</v>
      </c>
      <c r="BL104" s="20"/>
      <c r="BM104" s="18" t="s">
        <v>981</v>
      </c>
      <c r="BN104" s="18" t="s">
        <v>981</v>
      </c>
      <c r="BO104" s="173" t="s">
        <v>981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7" t="str">
        <f t="shared" si="1"/>
        <v>OKOK</v>
      </c>
    </row>
    <row r="105" spans="1:72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1468</v>
      </c>
      <c r="W105" s="186" t="s">
        <v>1469</v>
      </c>
      <c r="X105" s="56" t="s">
        <v>957</v>
      </c>
      <c r="Y105" s="166" t="s">
        <v>960</v>
      </c>
      <c r="Z105" s="166" t="s">
        <v>953</v>
      </c>
      <c r="AA105" s="150">
        <v>1</v>
      </c>
      <c r="AB105" s="75" t="s">
        <v>948</v>
      </c>
      <c r="AC105" s="75" t="s">
        <v>943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7" t="str">
        <f>IF(BS_CONTROLE[[#This Row],[Local - Partida]]=0, "-", BS_CONTROLE[[#This Row],[Local - Partida]])</f>
        <v>PAM</v>
      </c>
      <c r="AL105" s="327" t="str">
        <f>IF(BS_CONTROLE[[#This Row],[Local - Encerramento]]=0, "-", BS_CONTROLE[[#This Row],[Local - Encerramento]])</f>
        <v>POA</v>
      </c>
      <c r="AM105" s="327" t="str">
        <f>IF(BS_CONTROLE[[#This Row],[Entre - Estações]]=0, "-", BS_CONTROLE[[#This Row],[Entre - Estações]])</f>
        <v>POA-PAM</v>
      </c>
      <c r="AN105" s="327" t="str">
        <f>IF(BS_CONTROLE[[#This Row],[SB]]=0, "-", BS_CONTROLE[[#This Row],[SB]])</f>
        <v>POAPAM</v>
      </c>
      <c r="AO105" s="328">
        <f>IF(BS_CONTROLE[[#This Row],[SUB]]=0, "-", BS_CONTROLE[[#This Row],[SUB]])</f>
        <v>103</v>
      </c>
      <c r="AP105" s="329">
        <f>IF(BS_CONTROLE[[#This Row],[KM - Inicio]]=0, "-", BS_CONTROLE[[#This Row],[KM - Inicio]])</f>
        <v>1867</v>
      </c>
      <c r="AQ105" s="329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3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3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0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1229</v>
      </c>
      <c r="BK105" s="21" t="s">
        <v>1470</v>
      </c>
      <c r="BL105" s="20"/>
      <c r="BM105" s="18" t="s">
        <v>981</v>
      </c>
      <c r="BN105" s="18" t="s">
        <v>981</v>
      </c>
      <c r="BO105" s="173" t="s">
        <v>981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7" t="str">
        <f t="shared" si="1"/>
        <v>OKOK</v>
      </c>
    </row>
    <row r="106" spans="1:72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1471</v>
      </c>
      <c r="X106" s="56" t="s">
        <v>957</v>
      </c>
      <c r="Y106" s="166"/>
      <c r="Z106" s="166" t="s">
        <v>953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7" t="str">
        <f>IF(BS_CONTROLE[[#This Row],[Local - Partida]]=0, "-", BS_CONTROLE[[#This Row],[Local - Partida]])</f>
        <v>-</v>
      </c>
      <c r="AL106" s="327" t="str">
        <f>IF(BS_CONTROLE[[#This Row],[Local - Encerramento]]=0, "-", BS_CONTROLE[[#This Row],[Local - Encerramento]])</f>
        <v>-</v>
      </c>
      <c r="AM106" s="327" t="str">
        <f>IF(BS_CONTROLE[[#This Row],[Entre - Estações]]=0, "-", BS_CONTROLE[[#This Row],[Entre - Estações]])</f>
        <v>TSF</v>
      </c>
      <c r="AN106" s="327" t="str">
        <f>IF(BS_CONTROLE[[#This Row],[SB]]=0, "-", BS_CONTROLE[[#This Row],[SB]])</f>
        <v>TSF1</v>
      </c>
      <c r="AO106" s="328">
        <f>IF(BS_CONTROLE[[#This Row],[SUB]]=0, "-", BS_CONTROLE[[#This Row],[SUB]])</f>
        <v>98</v>
      </c>
      <c r="AP106" s="329">
        <f>IF(BS_CONTROLE[[#This Row],[KM - Inicio]]=0, "-", BS_CONTROLE[[#This Row],[KM - Inicio]])</f>
        <v>721.1</v>
      </c>
      <c r="AQ106" s="329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3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3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0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1254</v>
      </c>
      <c r="BK106" s="21" t="s">
        <v>1472</v>
      </c>
      <c r="BL106" s="20"/>
      <c r="BM106" s="18" t="s">
        <v>981</v>
      </c>
      <c r="BN106" s="18" t="s">
        <v>981</v>
      </c>
      <c r="BO106" s="173" t="s">
        <v>981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7" t="str">
        <f t="shared" si="1"/>
        <v>OKOK</v>
      </c>
    </row>
    <row r="107" spans="1:72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837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0" t="s">
        <v>1473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1474</v>
      </c>
      <c r="W107" s="186" t="s">
        <v>1475</v>
      </c>
      <c r="X107" s="56" t="s">
        <v>957</v>
      </c>
      <c r="Y107" s="166" t="s">
        <v>960</v>
      </c>
      <c r="Z107" s="166" t="s">
        <v>962</v>
      </c>
      <c r="AA107" s="150">
        <v>2</v>
      </c>
      <c r="AB107" s="75" t="s">
        <v>948</v>
      </c>
      <c r="AC107" s="75" t="s">
        <v>943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7" t="str">
        <f>IF(BS_CONTROLE[[#This Row],[Local - Partida]]=0, "-", BS_CONTROLE[[#This Row],[Local - Partida]])</f>
        <v>-</v>
      </c>
      <c r="AL107" s="327" t="str">
        <f>IF(BS_CONTROLE[[#This Row],[Local - Encerramento]]=0, "-", BS_CONTROLE[[#This Row],[Local - Encerramento]])</f>
        <v>TOM2</v>
      </c>
      <c r="AM107" s="327" t="str">
        <f>IF(BS_CONTROLE[[#This Row],[Entre - Estações]]=0, "-", BS_CONTROLE[[#This Row],[Entre - Estações]])</f>
        <v>TVL-TBR</v>
      </c>
      <c r="AN107" s="327" t="str">
        <f>IF(BS_CONTROLE[[#This Row],[SB]]=0, "-", BS_CONTROLE[[#This Row],[SB]])</f>
        <v>464TBR / TVL464</v>
      </c>
      <c r="AO107" s="328">
        <f>IF(BS_CONTROLE[[#This Row],[SUB]]=0, "-", BS_CONTROLE[[#This Row],[SUB]])</f>
        <v>74</v>
      </c>
      <c r="AP107" s="329">
        <f>IF(BS_CONTROLE[[#This Row],[KM - Inicio]]=0, "-", BS_CONTROLE[[#This Row],[KM - Inicio]])</f>
        <v>471</v>
      </c>
      <c r="AQ107" s="329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3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3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0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1476</v>
      </c>
      <c r="BK107" s="21" t="s">
        <v>1477</v>
      </c>
      <c r="BL107" s="20"/>
      <c r="BM107" s="18" t="s">
        <v>981</v>
      </c>
      <c r="BN107" s="18" t="s">
        <v>981</v>
      </c>
      <c r="BO107" s="173" t="s">
        <v>981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7" t="str">
        <f t="shared" si="1"/>
        <v>OKOK</v>
      </c>
    </row>
    <row r="108" spans="1:72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837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0" t="s">
        <v>1478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1474</v>
      </c>
      <c r="W108" s="186" t="s">
        <v>1479</v>
      </c>
      <c r="X108" s="56" t="s">
        <v>957</v>
      </c>
      <c r="Y108" s="166" t="s">
        <v>960</v>
      </c>
      <c r="Z108" s="166" t="s">
        <v>958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7" t="str">
        <f>IF(BS_CONTROLE[[#This Row],[Local - Partida]]=0, "-", BS_CONTROLE[[#This Row],[Local - Partida]])</f>
        <v>TOM2</v>
      </c>
      <c r="AL108" s="327" t="str">
        <f>IF(BS_CONTROLE[[#This Row],[Local - Encerramento]]=0, "-", BS_CONTROLE[[#This Row],[Local - Encerramento]])</f>
        <v>-</v>
      </c>
      <c r="AM108" s="327" t="str">
        <f>IF(BS_CONTROLE[[#This Row],[Entre - Estações]]=0, "-", BS_CONTROLE[[#This Row],[Entre - Estações]])</f>
        <v>TPC-TVL</v>
      </c>
      <c r="AN108" s="327" t="str">
        <f>IF(BS_CONTROLE[[#This Row],[SB]]=0, "-", BS_CONTROLE[[#This Row],[SB]])</f>
        <v xml:space="preserve"> 440TVL</v>
      </c>
      <c r="AO108" s="328">
        <f>IF(BS_CONTROLE[[#This Row],[SUB]]=0, "-", BS_CONTROLE[[#This Row],[SUB]])</f>
        <v>74</v>
      </c>
      <c r="AP108" s="329">
        <f>IF(BS_CONTROLE[[#This Row],[KM - Inicio]]=0, "-", BS_CONTROLE[[#This Row],[KM - Inicio]])</f>
        <v>450</v>
      </c>
      <c r="AQ108" s="329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3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3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0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1476</v>
      </c>
      <c r="BK108" s="21" t="s">
        <v>1477</v>
      </c>
      <c r="BL108" s="20"/>
      <c r="BM108" s="18" t="s">
        <v>981</v>
      </c>
      <c r="BN108" s="18" t="s">
        <v>981</v>
      </c>
      <c r="BO108" s="173" t="s">
        <v>981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7" t="str">
        <f t="shared" si="1"/>
        <v>OKOK</v>
      </c>
    </row>
    <row r="109" spans="1:72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864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0" t="s">
        <v>1454</v>
      </c>
      <c r="N109" s="23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1418</v>
      </c>
      <c r="W109" s="186" t="s">
        <v>1253</v>
      </c>
      <c r="X109" s="235" t="s">
        <v>957</v>
      </c>
      <c r="Y109" s="166" t="s">
        <v>960</v>
      </c>
      <c r="Z109" s="166" t="s">
        <v>963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7" t="str">
        <f>IF(BS_CONTROLE[[#This Row],[Local - Partida]]=0, "-", BS_CONTROLE[[#This Row],[Local - Partida]])</f>
        <v>TOM1</v>
      </c>
      <c r="AL109" s="327" t="str">
        <f>IF(BS_CONTROLE[[#This Row],[Local - Encerramento]]=0, "-", BS_CONTROLE[[#This Row],[Local - Encerramento]])</f>
        <v>-</v>
      </c>
      <c r="AM109" s="327" t="str">
        <f>IF(BS_CONTROLE[[#This Row],[Entre - Estações]]=0, "-", BS_CONTROLE[[#This Row],[Entre - Estações]])</f>
        <v>TOM-1</v>
      </c>
      <c r="AN109" s="327" t="str">
        <f>IF(BS_CONTROLE[[#This Row],[SB]]=0, "-", BS_CONTROLE[[#This Row],[SB]])</f>
        <v>TOM1</v>
      </c>
      <c r="AO109" s="328">
        <f>IF(BS_CONTROLE[[#This Row],[SUB]]=0, "-", BS_CONTROLE[[#This Row],[SUB]])</f>
        <v>74</v>
      </c>
      <c r="AP109" s="329">
        <f>IF(BS_CONTROLE[[#This Row],[KM - Inicio]]=0, "-", BS_CONTROLE[[#This Row],[KM - Inicio]])</f>
        <v>406.1</v>
      </c>
      <c r="AQ109" s="329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3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3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0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1480</v>
      </c>
      <c r="BK109" s="21" t="s">
        <v>1481</v>
      </c>
      <c r="BL109" s="20"/>
      <c r="BM109" s="18" t="s">
        <v>981</v>
      </c>
      <c r="BN109" s="18" t="s">
        <v>981</v>
      </c>
      <c r="BO109" s="173" t="s">
        <v>981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7" t="str">
        <f t="shared" si="1"/>
        <v>OKOK</v>
      </c>
    </row>
    <row r="110" spans="1:72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886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4">
        <v>662</v>
      </c>
      <c r="L110" s="89" t="s">
        <v>609</v>
      </c>
      <c r="M110" s="23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1249</v>
      </c>
      <c r="W110" s="186" t="s">
        <v>1253</v>
      </c>
      <c r="X110" s="56" t="s">
        <v>952</v>
      </c>
      <c r="Y110" s="166"/>
      <c r="Z110" s="166" t="s">
        <v>953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7" t="str">
        <f>IF(BS_CONTROLE[[#This Row],[Local - Partida]]=0, "-", BS_CONTROLE[[#This Row],[Local - Partida]])</f>
        <v>TBS1</v>
      </c>
      <c r="AL110" s="327" t="str">
        <f>IF(BS_CONTROLE[[#This Row],[Local - Encerramento]]=0, "-", BS_CONTROLE[[#This Row],[Local - Encerramento]])</f>
        <v>-</v>
      </c>
      <c r="AM110" s="327" t="str">
        <f>IF(BS_CONTROLE[[#This Row],[Entre - Estações]]=0, "-", BS_CONTROLE[[#This Row],[Entre - Estações]])</f>
        <v>TBS</v>
      </c>
      <c r="AN110" s="327" t="str">
        <f>IF(BS_CONTROLE[[#This Row],[SB]]=0, "-", BS_CONTROLE[[#This Row],[SB]])</f>
        <v>TBS1</v>
      </c>
      <c r="AO110" s="328">
        <f>IF(BS_CONTROLE[[#This Row],[SUB]]=0, "-", BS_CONTROLE[[#This Row],[SUB]])</f>
        <v>98</v>
      </c>
      <c r="AP110" s="329">
        <f>IF(BS_CONTROLE[[#This Row],[KM - Inicio]]=0, "-", BS_CONTROLE[[#This Row],[KM - Inicio]])</f>
        <v>662</v>
      </c>
      <c r="AQ110" s="329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3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3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0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1482</v>
      </c>
      <c r="BK110" s="21" t="s">
        <v>1482</v>
      </c>
      <c r="BL110" s="20"/>
      <c r="BM110" s="18" t="s">
        <v>977</v>
      </c>
      <c r="BN110" s="18" t="s">
        <v>1006</v>
      </c>
      <c r="BO110" s="173" t="s">
        <v>1114</v>
      </c>
      <c r="BP110" s="219" t="s">
        <v>1482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7" t="str">
        <f t="shared" si="1"/>
        <v>SuperExecução</v>
      </c>
    </row>
    <row r="111" spans="1:72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916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1257</v>
      </c>
      <c r="W111" s="186" t="s">
        <v>1253</v>
      </c>
      <c r="X111" s="56" t="s">
        <v>952</v>
      </c>
      <c r="Y111" s="166" t="s">
        <v>960</v>
      </c>
      <c r="Z111" s="166" t="s">
        <v>953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7" t="str">
        <f>IF(BS_CONTROLE[[#This Row],[Local - Partida]]=0, "-", BS_CONTROLE[[#This Row],[Local - Partida]])</f>
        <v>TSJ135</v>
      </c>
      <c r="AL111" s="327" t="str">
        <f>IF(BS_CONTROLE[[#This Row],[Local - Encerramento]]=0, "-", BS_CONTROLE[[#This Row],[Local - Encerramento]])</f>
        <v>-</v>
      </c>
      <c r="AM111" s="327" t="str">
        <f>IF(BS_CONTROLE[[#This Row],[Entre - Estações]]=0, "-", BS_CONTROLE[[#This Row],[Entre - Estações]])</f>
        <v>TSJ-TMO</v>
      </c>
      <c r="AN111" s="327" t="str">
        <f>IF(BS_CONTROLE[[#This Row],[SB]]=0, "-", BS_CONTROLE[[#This Row],[SB]])</f>
        <v>TSJ135</v>
      </c>
      <c r="AO111" s="328">
        <f>IF(BS_CONTROLE[[#This Row],[SUB]]=0, "-", BS_CONTROLE[[#This Row],[SUB]])</f>
        <v>74</v>
      </c>
      <c r="AP111" s="329">
        <f>IF(BS_CONTROLE[[#This Row],[KM - Inicio]]=0, "-", BS_CONTROLE[[#This Row],[KM - Inicio]])</f>
        <v>134.5</v>
      </c>
      <c r="AQ111" s="329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3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3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0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1254</v>
      </c>
      <c r="BK111" s="21" t="s">
        <v>1483</v>
      </c>
      <c r="BL111" s="20"/>
      <c r="BM111" s="18" t="s">
        <v>981</v>
      </c>
      <c r="BN111" s="18" t="s">
        <v>981</v>
      </c>
      <c r="BO111" s="173" t="s">
        <v>981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7" t="str">
        <f t="shared" si="1"/>
        <v>OKOK</v>
      </c>
    </row>
    <row r="112" spans="1:72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1444</v>
      </c>
      <c r="W112" s="186" t="s">
        <v>1215</v>
      </c>
      <c r="X112" s="56" t="s">
        <v>957</v>
      </c>
      <c r="Y112" s="166" t="s">
        <v>960</v>
      </c>
      <c r="Z112" s="166" t="s">
        <v>953</v>
      </c>
      <c r="AA112" s="150">
        <v>1</v>
      </c>
      <c r="AB112" s="75" t="s">
        <v>948</v>
      </c>
      <c r="AC112" s="75" t="s">
        <v>943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7" t="str">
        <f>IF(BS_CONTROLE[[#This Row],[Local - Partida]]=0, "-", BS_CONTROLE[[#This Row],[Local - Partida]])</f>
        <v>ZTEZVT</v>
      </c>
      <c r="AL112" s="327" t="str">
        <f>IF(BS_CONTROLE[[#This Row],[Local - Encerramento]]=0, "-", BS_CONTROLE[[#This Row],[Local - Encerramento]])</f>
        <v>ZTEZVT</v>
      </c>
      <c r="AM112" s="327" t="str">
        <f>IF(BS_CONTROLE[[#This Row],[Entre - Estações]]=0, "-", BS_CONTROLE[[#This Row],[Entre - Estações]])</f>
        <v>ZTE-ZVT</v>
      </c>
      <c r="AN112" s="327" t="str">
        <f>IF(BS_CONTROLE[[#This Row],[SB]]=0, "-", BS_CONTROLE[[#This Row],[SB]])</f>
        <v>ZTEZVT</v>
      </c>
      <c r="AO112" s="328">
        <f>IF(BS_CONTROLE[[#This Row],[SUB]]=0, "-", BS_CONTROLE[[#This Row],[SUB]])</f>
        <v>78</v>
      </c>
      <c r="AP112" s="329">
        <f>IF(BS_CONTROLE[[#This Row],[KM - Inicio]]=0, "-", BS_CONTROLE[[#This Row],[KM - Inicio]])</f>
        <v>235</v>
      </c>
      <c r="AQ112" s="329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3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3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0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1484</v>
      </c>
      <c r="BK112" s="21" t="s">
        <v>1485</v>
      </c>
      <c r="BL112" s="20"/>
      <c r="BM112" s="18" t="s">
        <v>981</v>
      </c>
      <c r="BN112" s="18" t="s">
        <v>981</v>
      </c>
      <c r="BO112" s="173" t="s">
        <v>981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7" t="str">
        <f t="shared" si="1"/>
        <v>OKOK</v>
      </c>
    </row>
    <row r="113" spans="1:72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828</v>
      </c>
      <c r="E113" s="239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1486</v>
      </c>
      <c r="N113" s="16" t="s">
        <v>1487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1348</v>
      </c>
      <c r="W113" s="186" t="s">
        <v>1488</v>
      </c>
      <c r="X113" s="56" t="s">
        <v>957</v>
      </c>
      <c r="Y113" s="166" t="s">
        <v>960</v>
      </c>
      <c r="Z113" s="166" t="s">
        <v>962</v>
      </c>
      <c r="AA113" s="150">
        <v>2</v>
      </c>
      <c r="AB113" s="75" t="s">
        <v>948</v>
      </c>
      <c r="AC113" s="75" t="s">
        <v>943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7" t="str">
        <f>IF(BS_CONTROLE[[#This Row],[Local - Partida]]=0, "-", BS_CONTROLE[[#This Row],[Local - Partida]])</f>
        <v>TCS2</v>
      </c>
      <c r="AL113" s="327" t="str">
        <f>IF(BS_CONTROLE[[#This Row],[Local - Encerramento]]=0, "-", BS_CONTROLE[[#This Row],[Local - Encerramento]])</f>
        <v>TCS2</v>
      </c>
      <c r="AM113" s="327" t="str">
        <f>IF(BS_CONTROLE[[#This Row],[Entre - Estações]]=0, "-", BS_CONTROLE[[#This Row],[Entre - Estações]])</f>
        <v>TCS-TOM</v>
      </c>
      <c r="AN113" s="327" t="str">
        <f>IF(BS_CONTROLE[[#This Row],[SB]]=0, "-", BS_CONTROLE[[#This Row],[SB]])</f>
        <v>TCSTOM</v>
      </c>
      <c r="AO113" s="328">
        <f>IF(BS_CONTROLE[[#This Row],[SUB]]=0, "-", BS_CONTROLE[[#This Row],[SUB]])</f>
        <v>74</v>
      </c>
      <c r="AP113" s="329">
        <f>IF(BS_CONTROLE[[#This Row],[KM - Inicio]]=0, "-", BS_CONTROLE[[#This Row],[KM - Inicio]])</f>
        <v>290</v>
      </c>
      <c r="AQ113" s="329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3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3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0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1489</v>
      </c>
      <c r="BK113" s="21" t="s">
        <v>1490</v>
      </c>
      <c r="BL113" s="20"/>
      <c r="BM113" s="18" t="s">
        <v>981</v>
      </c>
      <c r="BN113" s="18" t="s">
        <v>981</v>
      </c>
      <c r="BO113" s="173" t="s">
        <v>981</v>
      </c>
      <c r="BP113" s="219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7" t="str">
        <f t="shared" si="1"/>
        <v>OKOK</v>
      </c>
    </row>
    <row r="114" spans="1:72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827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0" t="s">
        <v>1432</v>
      </c>
      <c r="N114" s="220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1408</v>
      </c>
      <c r="W114" s="186" t="s">
        <v>700</v>
      </c>
      <c r="X114" s="235" t="s">
        <v>957</v>
      </c>
      <c r="Y114" s="166" t="s">
        <v>960</v>
      </c>
      <c r="Z114" s="166" t="s">
        <v>958</v>
      </c>
      <c r="AA114" s="89">
        <v>1</v>
      </c>
      <c r="AB114" s="75" t="s">
        <v>948</v>
      </c>
      <c r="AC114" s="75" t="s">
        <v>943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7" t="str">
        <f>IF(BS_CONTROLE[[#This Row],[Local - Partida]]=0, "-", BS_CONTROLE[[#This Row],[Local - Partida]])</f>
        <v>TOM2</v>
      </c>
      <c r="AL114" s="327" t="str">
        <f>IF(BS_CONTROLE[[#This Row],[Local - Encerramento]]=0, "-", BS_CONTROLE[[#This Row],[Local - Encerramento]])</f>
        <v>TOM2</v>
      </c>
      <c r="AM114" s="327" t="str">
        <f>IF(BS_CONTROLE[[#This Row],[Entre - Estações]]=0, "-", BS_CONTROLE[[#This Row],[Entre - Estações]])</f>
        <v>TOM-TMT</v>
      </c>
      <c r="AN114" s="327" t="str">
        <f>IF(BS_CONTROLE[[#This Row],[SB]]=0, "-", BS_CONTROLE[[#This Row],[SB]])</f>
        <v>TMTTOM</v>
      </c>
      <c r="AO114" s="328">
        <f>IF(BS_CONTROLE[[#This Row],[SUB]]=0, "-", BS_CONTROLE[[#This Row],[SUB]])</f>
        <v>74</v>
      </c>
      <c r="AP114" s="329">
        <f>IF(BS_CONTROLE[[#This Row],[KM - Inicio]]=0, "-", BS_CONTROLE[[#This Row],[KM - Inicio]])</f>
        <v>402</v>
      </c>
      <c r="AQ114" s="329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3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3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0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1491</v>
      </c>
      <c r="BK114" s="21" t="s">
        <v>1492</v>
      </c>
      <c r="BL114" s="20"/>
      <c r="BM114" s="18" t="s">
        <v>973</v>
      </c>
      <c r="BN114" s="18" t="s">
        <v>993</v>
      </c>
      <c r="BO114" s="173" t="s">
        <v>1106</v>
      </c>
      <c r="BP114" s="21" t="s">
        <v>1492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7" t="str">
        <f t="shared" si="1"/>
        <v>MecanizaçãoOperação</v>
      </c>
    </row>
    <row r="115" spans="1:72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39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1278</v>
      </c>
      <c r="W115" s="186" t="s">
        <v>1493</v>
      </c>
      <c r="X115" s="56" t="s">
        <v>957</v>
      </c>
      <c r="Y115" s="166" t="s">
        <v>960</v>
      </c>
      <c r="Z115" s="166" t="s">
        <v>958</v>
      </c>
      <c r="AA115" s="150">
        <v>1</v>
      </c>
      <c r="AB115" s="75" t="s">
        <v>948</v>
      </c>
      <c r="AC115" s="75" t="s">
        <v>943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7" t="str">
        <f>IF(BS_CONTROLE[[#This Row],[Local - Partida]]=0, "-", BS_CONTROLE[[#This Row],[Local - Partida]])</f>
        <v>TSF1</v>
      </c>
      <c r="AL115" s="327" t="str">
        <f>IF(BS_CONTROLE[[#This Row],[Local - Encerramento]]=0, "-", BS_CONTROLE[[#This Row],[Local - Encerramento]])</f>
        <v>TSF1</v>
      </c>
      <c r="AM115" s="327" t="str">
        <f>IF(BS_CONTROLE[[#This Row],[Entre - Estações]]=0, "-", BS_CONTROLE[[#This Row],[Entre - Estações]])</f>
        <v>TBS</v>
      </c>
      <c r="AN115" s="327" t="str">
        <f>IF(BS_CONTROLE[[#This Row],[SB]]=0, "-", BS_CONTROLE[[#This Row],[SB]])</f>
        <v>TBS1</v>
      </c>
      <c r="AO115" s="328">
        <f>IF(BS_CONTROLE[[#This Row],[SUB]]=0, "-", BS_CONTROLE[[#This Row],[SUB]])</f>
        <v>98</v>
      </c>
      <c r="AP115" s="329">
        <f>IF(BS_CONTROLE[[#This Row],[KM - Inicio]]=0, "-", BS_CONTROLE[[#This Row],[KM - Inicio]])</f>
        <v>661</v>
      </c>
      <c r="AQ115" s="329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3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3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0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1494</v>
      </c>
      <c r="BK115" s="187" t="s">
        <v>1494</v>
      </c>
      <c r="BL115" s="20"/>
      <c r="BM115" s="18" t="s">
        <v>981</v>
      </c>
      <c r="BN115" s="18" t="s">
        <v>981</v>
      </c>
      <c r="BO115" s="173" t="s">
        <v>981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7" t="str">
        <f t="shared" si="1"/>
        <v>OKOK</v>
      </c>
    </row>
    <row r="116" spans="1:72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1495</v>
      </c>
      <c r="I116" s="149" t="s">
        <v>254</v>
      </c>
      <c r="J116" s="42">
        <v>74</v>
      </c>
      <c r="K116" s="42">
        <v>206</v>
      </c>
      <c r="L116" s="89">
        <v>190</v>
      </c>
      <c r="M116" s="23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1496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1235</v>
      </c>
      <c r="W116" s="186" t="s">
        <v>1236</v>
      </c>
      <c r="X116" s="235" t="s">
        <v>957</v>
      </c>
      <c r="Y116" s="166" t="s">
        <v>960</v>
      </c>
      <c r="Z116" s="166" t="s">
        <v>953</v>
      </c>
      <c r="AA116" s="89">
        <v>1</v>
      </c>
      <c r="AB116" s="75" t="s">
        <v>948</v>
      </c>
      <c r="AC116" s="75" t="s">
        <v>943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7" t="str">
        <f>IF(BS_CONTROLE[[#This Row],[Local - Partida]]=0, "-", BS_CONTROLE[[#This Row],[Local - Partida]])</f>
        <v xml:space="preserve">TID2 </v>
      </c>
      <c r="AL116" s="327" t="str">
        <f>IF(BS_CONTROLE[[#This Row],[Local - Encerramento]]=0, "-", BS_CONTROLE[[#This Row],[Local - Encerramento]])</f>
        <v>TVI2</v>
      </c>
      <c r="AM116" s="327" t="str">
        <f>IF(BS_CONTROLE[[#This Row],[Entre - Estações]]=0, "-", BS_CONTROLE[[#This Row],[Entre - Estações]])</f>
        <v>TID-TVI</v>
      </c>
      <c r="AN116" s="327" t="str">
        <f>IF(BS_CONTROLE[[#This Row],[SB]]=0, "-", BS_CONTROLE[[#This Row],[SB]])</f>
        <v>201-213</v>
      </c>
      <c r="AO116" s="328">
        <f>IF(BS_CONTROLE[[#This Row],[SUB]]=0, "-", BS_CONTROLE[[#This Row],[SUB]])</f>
        <v>74</v>
      </c>
      <c r="AP116" s="329">
        <f>IF(BS_CONTROLE[[#This Row],[KM - Inicio]]=0, "-", BS_CONTROLE[[#This Row],[KM - Inicio]])</f>
        <v>206</v>
      </c>
      <c r="AQ116" s="329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3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3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0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1497</v>
      </c>
      <c r="BK116" s="21" t="s">
        <v>1498</v>
      </c>
      <c r="BL116" s="20"/>
      <c r="BM116" s="18" t="s">
        <v>981</v>
      </c>
      <c r="BN116" s="18" t="s">
        <v>981</v>
      </c>
      <c r="BO116" s="173" t="s">
        <v>981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7" t="str">
        <f t="shared" si="1"/>
        <v>OKOK</v>
      </c>
    </row>
    <row r="117" spans="1:72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1238</v>
      </c>
      <c r="W117" s="186" t="s">
        <v>1236</v>
      </c>
      <c r="X117" s="56" t="s">
        <v>957</v>
      </c>
      <c r="Y117" s="166" t="s">
        <v>960</v>
      </c>
      <c r="Z117" s="166" t="s">
        <v>953</v>
      </c>
      <c r="AA117" s="150">
        <v>1</v>
      </c>
      <c r="AB117" s="75" t="s">
        <v>948</v>
      </c>
      <c r="AC117" s="75" t="s">
        <v>943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7" t="str">
        <f>IF(BS_CONTROLE[[#This Row],[Local - Partida]]=0, "-", BS_CONTROLE[[#This Row],[Local - Partida]])</f>
        <v>ZGT1</v>
      </c>
      <c r="AL117" s="327" t="str">
        <f>IF(BS_CONTROLE[[#This Row],[Local - Encerramento]]=0, "-", BS_CONTROLE[[#This Row],[Local - Encerramento]])</f>
        <v>ZGT1</v>
      </c>
      <c r="AM117" s="327" t="str">
        <f>IF(BS_CONTROLE[[#This Row],[Entre - Estações]]=0, "-", BS_CONTROLE[[#This Row],[Entre - Estações]])</f>
        <v>ZRI-ZGT</v>
      </c>
      <c r="AN117" s="327" t="str">
        <f>IF(BS_CONTROLE[[#This Row],[SB]]=0, "-", BS_CONTROLE[[#This Row],[SB]])</f>
        <v>ZRIZGT</v>
      </c>
      <c r="AO117" s="328">
        <f>IF(BS_CONTROLE[[#This Row],[SUB]]=0, "-", BS_CONTROLE[[#This Row],[SUB]])</f>
        <v>72</v>
      </c>
      <c r="AP117" s="329">
        <f>IF(BS_CONTROLE[[#This Row],[KM - Inicio]]=0, "-", BS_CONTROLE[[#This Row],[KM - Inicio]])</f>
        <v>294.7</v>
      </c>
      <c r="AQ117" s="329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3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3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0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1499</v>
      </c>
      <c r="BK117" s="21" t="s">
        <v>1499</v>
      </c>
      <c r="BL117" s="20"/>
      <c r="BM117" s="18" t="s">
        <v>981</v>
      </c>
      <c r="BN117" s="18" t="s">
        <v>981</v>
      </c>
      <c r="BO117" s="173" t="s">
        <v>981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7" t="str">
        <f t="shared" si="1"/>
        <v>OKOK</v>
      </c>
    </row>
    <row r="118" spans="1:72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864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1418</v>
      </c>
      <c r="W118" s="186" t="s">
        <v>1253</v>
      </c>
      <c r="X118" s="235" t="s">
        <v>957</v>
      </c>
      <c r="Y118" s="166" t="s">
        <v>960</v>
      </c>
      <c r="Z118" s="166" t="s">
        <v>953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7" t="str">
        <f>IF(BS_CONTROLE[[#This Row],[Local - Partida]]=0, "-", BS_CONTROLE[[#This Row],[Local - Partida]])</f>
        <v>TOM416</v>
      </c>
      <c r="AL118" s="327" t="str">
        <f>IF(BS_CONTROLE[[#This Row],[Local - Encerramento]]=0, "-", BS_CONTROLE[[#This Row],[Local - Encerramento]])</f>
        <v>-</v>
      </c>
      <c r="AM118" s="327" t="str">
        <f>IF(BS_CONTROLE[[#This Row],[Entre - Estações]]=0, "-", BS_CONTROLE[[#This Row],[Entre - Estações]])</f>
        <v>TOM-TPC</v>
      </c>
      <c r="AN118" s="327" t="str">
        <f>IF(BS_CONTROLE[[#This Row],[SB]]=0, "-", BS_CONTROLE[[#This Row],[SB]])</f>
        <v>TOM416</v>
      </c>
      <c r="AO118" s="328">
        <f>IF(BS_CONTROLE[[#This Row],[SUB]]=0, "-", BS_CONTROLE[[#This Row],[SUB]])</f>
        <v>74</v>
      </c>
      <c r="AP118" s="329">
        <f>IF(BS_CONTROLE[[#This Row],[KM - Inicio]]=0, "-", BS_CONTROLE[[#This Row],[KM - Inicio]])</f>
        <v>407</v>
      </c>
      <c r="AQ118" s="329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3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3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0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1500</v>
      </c>
      <c r="BK118" s="21" t="s">
        <v>1500</v>
      </c>
      <c r="BL118" s="20"/>
      <c r="BM118" s="18" t="s">
        <v>981</v>
      </c>
      <c r="BN118" s="18" t="s">
        <v>981</v>
      </c>
      <c r="BO118" s="173" t="s">
        <v>981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7" t="str">
        <f t="shared" si="1"/>
        <v>OKOK</v>
      </c>
    </row>
    <row r="119" spans="1:72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916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1257</v>
      </c>
      <c r="W119" s="186" t="s">
        <v>1253</v>
      </c>
      <c r="X119" s="56" t="s">
        <v>957</v>
      </c>
      <c r="Y119" s="166" t="s">
        <v>960</v>
      </c>
      <c r="Z119" s="166" t="s">
        <v>958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7" t="str">
        <f>IF(BS_CONTROLE[[#This Row],[Local - Partida]]=0, "-", BS_CONTROLE[[#This Row],[Local - Partida]])</f>
        <v>TSJ135</v>
      </c>
      <c r="AL119" s="327" t="str">
        <f>IF(BS_CONTROLE[[#This Row],[Local - Encerramento]]=0, "-", BS_CONTROLE[[#This Row],[Local - Encerramento]])</f>
        <v>-</v>
      </c>
      <c r="AM119" s="327" t="str">
        <f>IF(BS_CONTROLE[[#This Row],[Entre - Estações]]=0, "-", BS_CONTROLE[[#This Row],[Entre - Estações]])</f>
        <v>TSJ-TMO</v>
      </c>
      <c r="AN119" s="327" t="str">
        <f>IF(BS_CONTROLE[[#This Row],[SB]]=0, "-", BS_CONTROLE[[#This Row],[SB]])</f>
        <v>TSJ135</v>
      </c>
      <c r="AO119" s="328">
        <f>IF(BS_CONTROLE[[#This Row],[SUB]]=0, "-", BS_CONTROLE[[#This Row],[SUB]])</f>
        <v>74</v>
      </c>
      <c r="AP119" s="329">
        <f>IF(BS_CONTROLE[[#This Row],[KM - Inicio]]=0, "-", BS_CONTROLE[[#This Row],[KM - Inicio]])</f>
        <v>134.5</v>
      </c>
      <c r="AQ119" s="329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3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3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0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1501</v>
      </c>
      <c r="BK119" s="21" t="s">
        <v>1502</v>
      </c>
      <c r="BL119" s="20"/>
      <c r="BM119" s="18" t="s">
        <v>981</v>
      </c>
      <c r="BN119" s="18" t="s">
        <v>981</v>
      </c>
      <c r="BO119" s="173" t="s">
        <v>981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7" t="str">
        <f t="shared" si="1"/>
        <v>OKOK</v>
      </c>
    </row>
    <row r="120" spans="1:72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1444</v>
      </c>
      <c r="W120" s="186" t="s">
        <v>1215</v>
      </c>
      <c r="X120" s="56" t="s">
        <v>957</v>
      </c>
      <c r="Y120" s="166"/>
      <c r="Z120" s="166" t="s">
        <v>953</v>
      </c>
      <c r="AA120" s="150">
        <v>1</v>
      </c>
      <c r="AB120" s="75" t="s">
        <v>948</v>
      </c>
      <c r="AC120" s="75" t="s">
        <v>943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7" t="str">
        <f>IF(BS_CONTROLE[[#This Row],[Local - Partida]]=0, "-", BS_CONTROLE[[#This Row],[Local - Partida]])</f>
        <v>ZTEZVT</v>
      </c>
      <c r="AL120" s="327" t="str">
        <f>IF(BS_CONTROLE[[#This Row],[Local - Encerramento]]=0, "-", BS_CONTROLE[[#This Row],[Local - Encerramento]])</f>
        <v>ZTEZVT</v>
      </c>
      <c r="AM120" s="327" t="str">
        <f>IF(BS_CONTROLE[[#This Row],[Entre - Estações]]=0, "-", BS_CONTROLE[[#This Row],[Entre - Estações]])</f>
        <v>ZTE-ZVT</v>
      </c>
      <c r="AN120" s="327" t="str">
        <f>IF(BS_CONTROLE[[#This Row],[SB]]=0, "-", BS_CONTROLE[[#This Row],[SB]])</f>
        <v>ZTEZVT</v>
      </c>
      <c r="AO120" s="328">
        <f>IF(BS_CONTROLE[[#This Row],[SUB]]=0, "-", BS_CONTROLE[[#This Row],[SUB]])</f>
        <v>78</v>
      </c>
      <c r="AP120" s="329">
        <f>IF(BS_CONTROLE[[#This Row],[KM - Inicio]]=0, "-", BS_CONTROLE[[#This Row],[KM - Inicio]])</f>
        <v>235</v>
      </c>
      <c r="AQ120" s="329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3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3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0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1229</v>
      </c>
      <c r="BK120" s="21" t="s">
        <v>1503</v>
      </c>
      <c r="BL120" s="20"/>
      <c r="BM120" s="18" t="s">
        <v>981</v>
      </c>
      <c r="BN120" s="18" t="s">
        <v>981</v>
      </c>
      <c r="BO120" s="173" t="s">
        <v>981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7" t="str">
        <f t="shared" si="1"/>
        <v>OKOK</v>
      </c>
    </row>
    <row r="121" spans="1:72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827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0" t="s">
        <v>1432</v>
      </c>
      <c r="N121" s="220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1408</v>
      </c>
      <c r="W121" s="186" t="s">
        <v>700</v>
      </c>
      <c r="X121" s="235" t="s">
        <v>957</v>
      </c>
      <c r="Y121" s="166"/>
      <c r="Z121" s="166" t="s">
        <v>958</v>
      </c>
      <c r="AA121" s="89">
        <v>1</v>
      </c>
      <c r="AB121" s="75" t="s">
        <v>948</v>
      </c>
      <c r="AC121" s="75" t="s">
        <v>943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7" t="str">
        <f>IF(BS_CONTROLE[[#This Row],[Local - Partida]]=0, "-", BS_CONTROLE[[#This Row],[Local - Partida]])</f>
        <v>TOM2</v>
      </c>
      <c r="AL121" s="327" t="str">
        <f>IF(BS_CONTROLE[[#This Row],[Local - Encerramento]]=0, "-", BS_CONTROLE[[#This Row],[Local - Encerramento]])</f>
        <v>TOM2</v>
      </c>
      <c r="AM121" s="327" t="str">
        <f>IF(BS_CONTROLE[[#This Row],[Entre - Estações]]=0, "-", BS_CONTROLE[[#This Row],[Entre - Estações]])</f>
        <v>TOM-TMT</v>
      </c>
      <c r="AN121" s="327" t="str">
        <f>IF(BS_CONTROLE[[#This Row],[SB]]=0, "-", BS_CONTROLE[[#This Row],[SB]])</f>
        <v>TMTTOM</v>
      </c>
      <c r="AO121" s="328">
        <f>IF(BS_CONTROLE[[#This Row],[SUB]]=0, "-", BS_CONTROLE[[#This Row],[SUB]])</f>
        <v>74</v>
      </c>
      <c r="AP121" s="329">
        <f>IF(BS_CONTROLE[[#This Row],[KM - Inicio]]=0, "-", BS_CONTROLE[[#This Row],[KM - Inicio]])</f>
        <v>402</v>
      </c>
      <c r="AQ121" s="329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3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3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0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1504</v>
      </c>
      <c r="BK121" s="21" t="s">
        <v>1505</v>
      </c>
      <c r="BL121" s="20"/>
      <c r="BM121" s="18" t="s">
        <v>987</v>
      </c>
      <c r="BN121" s="18" t="s">
        <v>987</v>
      </c>
      <c r="BO121" s="173" t="s">
        <v>987</v>
      </c>
      <c r="BP121" s="21" t="s">
        <v>1505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7" t="str">
        <f t="shared" si="1"/>
        <v>SemOportunidadeSemOportunidade</v>
      </c>
    </row>
    <row r="122" spans="1:72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4">
        <v>98</v>
      </c>
      <c r="K122" s="89">
        <v>690</v>
      </c>
      <c r="L122" s="89" t="s">
        <v>609</v>
      </c>
      <c r="M122" s="234" t="s">
        <v>69</v>
      </c>
      <c r="N122" s="234" t="s">
        <v>1506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1278</v>
      </c>
      <c r="W122" s="186" t="s">
        <v>1507</v>
      </c>
      <c r="X122" s="235" t="s">
        <v>957</v>
      </c>
      <c r="Y122" s="166"/>
      <c r="Z122" s="166" t="s">
        <v>953</v>
      </c>
      <c r="AA122" s="89">
        <v>1</v>
      </c>
      <c r="AB122" s="75" t="s">
        <v>948</v>
      </c>
      <c r="AC122" s="75" t="s">
        <v>943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7" t="str">
        <f>IF(BS_CONTROLE[[#This Row],[Local - Partida]]=0, "-", BS_CONTROLE[[#This Row],[Local - Partida]])</f>
        <v>TSF1</v>
      </c>
      <c r="AL122" s="327" t="str">
        <f>IF(BS_CONTROLE[[#This Row],[Local - Encerramento]]=0, "-", BS_CONTROLE[[#This Row],[Local - Encerramento]])</f>
        <v>TSF1</v>
      </c>
      <c r="AM122" s="327" t="str">
        <f>IF(BS_CONTROLE[[#This Row],[Entre - Estações]]=0, "-", BS_CONTROLE[[#This Row],[Entre - Estações]])</f>
        <v>TAL-TSF</v>
      </c>
      <c r="AN122" s="327" t="str">
        <f>IF(BS_CONTROLE[[#This Row],[SB]]=0, "-", BS_CONTROLE[[#This Row],[SB]])</f>
        <v>TALTSF</v>
      </c>
      <c r="AO122" s="328">
        <f>IF(BS_CONTROLE[[#This Row],[SUB]]=0, "-", BS_CONTROLE[[#This Row],[SUB]])</f>
        <v>98</v>
      </c>
      <c r="AP122" s="329">
        <f>IF(BS_CONTROLE[[#This Row],[KM - Inicio]]=0, "-", BS_CONTROLE[[#This Row],[KM - Inicio]])</f>
        <v>690</v>
      </c>
      <c r="AQ122" s="329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3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3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0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1508</v>
      </c>
      <c r="BK122" s="187" t="s">
        <v>1508</v>
      </c>
      <c r="BL122" s="20"/>
      <c r="BM122" s="18" t="s">
        <v>981</v>
      </c>
      <c r="BN122" s="18" t="s">
        <v>981</v>
      </c>
      <c r="BO122" s="173" t="s">
        <v>981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7" t="str">
        <f t="shared" si="1"/>
        <v>OKOK</v>
      </c>
    </row>
    <row r="123" spans="1:72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0" t="s">
        <v>1496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1235</v>
      </c>
      <c r="W123" s="186" t="s">
        <v>1236</v>
      </c>
      <c r="X123" s="235" t="s">
        <v>957</v>
      </c>
      <c r="Y123" s="166"/>
      <c r="Z123" s="166" t="s">
        <v>953</v>
      </c>
      <c r="AA123" s="89">
        <v>1</v>
      </c>
      <c r="AB123" s="75" t="s">
        <v>948</v>
      </c>
      <c r="AC123" s="75" t="s">
        <v>943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7" t="str">
        <f>IF(BS_CONTROLE[[#This Row],[Local - Partida]]=0, "-", BS_CONTROLE[[#This Row],[Local - Partida]])</f>
        <v>TVI2</v>
      </c>
      <c r="AL123" s="327" t="str">
        <f>IF(BS_CONTROLE[[#This Row],[Local - Encerramento]]=0, "-", BS_CONTROLE[[#This Row],[Local - Encerramento]])</f>
        <v>TVI2</v>
      </c>
      <c r="AM123" s="327" t="str">
        <f>IF(BS_CONTROLE[[#This Row],[Entre - Estações]]=0, "-", BS_CONTROLE[[#This Row],[Entre - Estações]])</f>
        <v>TID-TVI</v>
      </c>
      <c r="AN123" s="327" t="str">
        <f>IF(BS_CONTROLE[[#This Row],[SB]]=0, "-", BS_CONTROLE[[#This Row],[SB]])</f>
        <v>201-213</v>
      </c>
      <c r="AO123" s="328">
        <f>IF(BS_CONTROLE[[#This Row],[SUB]]=0, "-", BS_CONTROLE[[#This Row],[SUB]])</f>
        <v>74</v>
      </c>
      <c r="AP123" s="329">
        <f>IF(BS_CONTROLE[[#This Row],[KM - Inicio]]=0, "-", BS_CONTROLE[[#This Row],[KM - Inicio]])</f>
        <v>206</v>
      </c>
      <c r="AQ123" s="329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3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3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0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1229</v>
      </c>
      <c r="BK123" s="21" t="s">
        <v>1509</v>
      </c>
      <c r="BL123" s="20"/>
      <c r="BM123" s="18" t="s">
        <v>987</v>
      </c>
      <c r="BN123" s="18" t="s">
        <v>987</v>
      </c>
      <c r="BO123" s="173" t="s">
        <v>987</v>
      </c>
      <c r="BP123" s="21" t="s">
        <v>1509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7" t="str">
        <f t="shared" si="1"/>
        <v>SemOportunidadeSemOportunidade</v>
      </c>
    </row>
    <row r="124" spans="1:72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1238</v>
      </c>
      <c r="W124" s="186" t="s">
        <v>1236</v>
      </c>
      <c r="X124" s="56" t="s">
        <v>957</v>
      </c>
      <c r="Y124" s="166"/>
      <c r="Z124" s="166" t="s">
        <v>953</v>
      </c>
      <c r="AA124" s="150">
        <v>1</v>
      </c>
      <c r="AB124" s="75" t="s">
        <v>948</v>
      </c>
      <c r="AC124" s="75" t="s">
        <v>943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7" t="str">
        <f>IF(BS_CONTROLE[[#This Row],[Local - Partida]]=0, "-", BS_CONTROLE[[#This Row],[Local - Partida]])</f>
        <v>ZGT1</v>
      </c>
      <c r="AL124" s="327" t="str">
        <f>IF(BS_CONTROLE[[#This Row],[Local - Encerramento]]=0, "-", BS_CONTROLE[[#This Row],[Local - Encerramento]])</f>
        <v>ZGT1</v>
      </c>
      <c r="AM124" s="327" t="str">
        <f>IF(BS_CONTROLE[[#This Row],[Entre - Estações]]=0, "-", BS_CONTROLE[[#This Row],[Entre - Estações]])</f>
        <v>ZRI-ZGT</v>
      </c>
      <c r="AN124" s="327" t="str">
        <f>IF(BS_CONTROLE[[#This Row],[SB]]=0, "-", BS_CONTROLE[[#This Row],[SB]])</f>
        <v>ZRIZGT</v>
      </c>
      <c r="AO124" s="328">
        <f>IF(BS_CONTROLE[[#This Row],[SUB]]=0, "-", BS_CONTROLE[[#This Row],[SUB]])</f>
        <v>72</v>
      </c>
      <c r="AP124" s="329">
        <f>IF(BS_CONTROLE[[#This Row],[KM - Inicio]]=0, "-", BS_CONTROLE[[#This Row],[KM - Inicio]])</f>
        <v>294</v>
      </c>
      <c r="AQ124" s="329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3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3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0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1510</v>
      </c>
      <c r="BK124" s="21" t="s">
        <v>1511</v>
      </c>
      <c r="BL124" s="20"/>
      <c r="BM124" s="18" t="s">
        <v>981</v>
      </c>
      <c r="BN124" s="18" t="s">
        <v>981</v>
      </c>
      <c r="BO124" s="173" t="s">
        <v>981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7" t="str">
        <f t="shared" si="1"/>
        <v>OKOK</v>
      </c>
    </row>
    <row r="125" spans="1:72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1444</v>
      </c>
      <c r="W125" s="186" t="s">
        <v>1215</v>
      </c>
      <c r="X125" s="56" t="s">
        <v>957</v>
      </c>
      <c r="Y125" s="166" t="s">
        <v>960</v>
      </c>
      <c r="Z125" s="166" t="s">
        <v>953</v>
      </c>
      <c r="AA125" s="150">
        <v>1</v>
      </c>
      <c r="AB125" s="75" t="s">
        <v>948</v>
      </c>
      <c r="AC125" s="75" t="s">
        <v>943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7" t="str">
        <f>IF(BS_CONTROLE[[#This Row],[Local - Partida]]=0, "-", BS_CONTROLE[[#This Row],[Local - Partida]])</f>
        <v>ZTEZVT</v>
      </c>
      <c r="AL125" s="327" t="str">
        <f>IF(BS_CONTROLE[[#This Row],[Local - Encerramento]]=0, "-", BS_CONTROLE[[#This Row],[Local - Encerramento]])</f>
        <v>ZTEZVT</v>
      </c>
      <c r="AM125" s="327" t="str">
        <f>IF(BS_CONTROLE[[#This Row],[Entre - Estações]]=0, "-", BS_CONTROLE[[#This Row],[Entre - Estações]])</f>
        <v>ZTE-ZVT</v>
      </c>
      <c r="AN125" s="327" t="str">
        <f>IF(BS_CONTROLE[[#This Row],[SB]]=0, "-", BS_CONTROLE[[#This Row],[SB]])</f>
        <v>ZTEZVT</v>
      </c>
      <c r="AO125" s="328">
        <f>IF(BS_CONTROLE[[#This Row],[SUB]]=0, "-", BS_CONTROLE[[#This Row],[SUB]])</f>
        <v>78</v>
      </c>
      <c r="AP125" s="329">
        <f>IF(BS_CONTROLE[[#This Row],[KM - Inicio]]=0, "-", BS_CONTROLE[[#This Row],[KM - Inicio]])</f>
        <v>235</v>
      </c>
      <c r="AQ125" s="329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3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3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0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1512</v>
      </c>
      <c r="BK125" s="21" t="s">
        <v>1513</v>
      </c>
      <c r="BL125" s="20"/>
      <c r="BM125" s="18" t="s">
        <v>983</v>
      </c>
      <c r="BN125" s="18" t="s">
        <v>1007</v>
      </c>
      <c r="BO125" s="173" t="s">
        <v>1007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7" t="str">
        <f t="shared" si="1"/>
        <v>CondiçõesClimáticaChuva</v>
      </c>
    </row>
    <row r="126" spans="1:72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1514</v>
      </c>
      <c r="N126" s="16" t="s">
        <v>1515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1516</v>
      </c>
      <c r="W126" s="186" t="s">
        <v>1228</v>
      </c>
      <c r="X126" s="56" t="s">
        <v>957</v>
      </c>
      <c r="Y126" s="166" t="s">
        <v>960</v>
      </c>
      <c r="Z126" s="166" t="s">
        <v>953</v>
      </c>
      <c r="AA126" s="150">
        <v>1</v>
      </c>
      <c r="AB126" s="75" t="s">
        <v>948</v>
      </c>
      <c r="AC126" s="75" t="s">
        <v>943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7" t="str">
        <f>IF(BS_CONTROLE[[#This Row],[Local - Partida]]=0, "-", BS_CONTROLE[[#This Row],[Local - Partida]])</f>
        <v>PSG1</v>
      </c>
      <c r="AL126" s="327" t="str">
        <f>IF(BS_CONTROLE[[#This Row],[Local - Encerramento]]=0, "-", BS_CONTROLE[[#This Row],[Local - Encerramento]])</f>
        <v>PIT2</v>
      </c>
      <c r="AM126" s="327" t="str">
        <f>IF(BS_CONTROLE[[#This Row],[Entre - Estações]]=0, "-", BS_CONTROLE[[#This Row],[Entre - Estações]])</f>
        <v>PSG-PIT</v>
      </c>
      <c r="AN126" s="327" t="str">
        <f>IF(BS_CONTROLE[[#This Row],[SB]]=0, "-", BS_CONTROLE[[#This Row],[SB]])</f>
        <v>PSGPIT</v>
      </c>
      <c r="AO126" s="328">
        <f>IF(BS_CONTROLE[[#This Row],[SUB]]=0, "-", BS_CONTROLE[[#This Row],[SUB]])</f>
        <v>103</v>
      </c>
      <c r="AP126" s="329">
        <f>IF(BS_CONTROLE[[#This Row],[KM - Inicio]]=0, "-", BS_CONTROLE[[#This Row],[KM - Inicio]])</f>
        <v>1803</v>
      </c>
      <c r="AQ126" s="329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3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3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0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1512</v>
      </c>
      <c r="BK126" s="21" t="s">
        <v>1517</v>
      </c>
      <c r="BL126" s="20"/>
      <c r="BM126" s="18" t="s">
        <v>981</v>
      </c>
      <c r="BN126" s="18" t="s">
        <v>981</v>
      </c>
      <c r="BO126" s="173" t="s">
        <v>981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7" t="str">
        <f t="shared" si="1"/>
        <v>OKOK</v>
      </c>
    </row>
    <row r="127" spans="1:72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1313</v>
      </c>
      <c r="J127" s="234">
        <v>74</v>
      </c>
      <c r="K127" s="234">
        <v>290</v>
      </c>
      <c r="L127" s="89" t="s">
        <v>609</v>
      </c>
      <c r="M127" s="234" t="s">
        <v>1271</v>
      </c>
      <c r="N127" s="234" t="s">
        <v>1272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1273</v>
      </c>
      <c r="W127" s="186" t="s">
        <v>1382</v>
      </c>
      <c r="X127" s="235" t="s">
        <v>952</v>
      </c>
      <c r="Y127" s="166" t="s">
        <v>951</v>
      </c>
      <c r="Z127" s="166" t="s">
        <v>953</v>
      </c>
      <c r="AA127" s="89">
        <v>1</v>
      </c>
      <c r="AB127" s="75" t="s">
        <v>948</v>
      </c>
      <c r="AC127" s="75" t="s">
        <v>943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7" t="str">
        <f>IF(BS_CONTROLE[[#This Row],[Local - Partida]]=0, "-", BS_CONTROLE[[#This Row],[Local - Partida]])</f>
        <v>TCS291</v>
      </c>
      <c r="AL127" s="327" t="str">
        <f>IF(BS_CONTROLE[[#This Row],[Local - Encerramento]]=0, "-", BS_CONTROLE[[#This Row],[Local - Encerramento]])</f>
        <v>TMI</v>
      </c>
      <c r="AM127" s="327" t="str">
        <f>IF(BS_CONTROLE[[#This Row],[Entre - Estações]]=0, "-", BS_CONTROLE[[#This Row],[Entre - Estações]])</f>
        <v>TCS-TMI</v>
      </c>
      <c r="AN127" s="327" t="str">
        <f>IF(BS_CONTROLE[[#This Row],[SB]]=0, "-", BS_CONTROLE[[#This Row],[SB]])</f>
        <v>TCSTMI</v>
      </c>
      <c r="AO127" s="328">
        <f>IF(BS_CONTROLE[[#This Row],[SUB]]=0, "-", BS_CONTROLE[[#This Row],[SUB]])</f>
        <v>74</v>
      </c>
      <c r="AP127" s="329">
        <f>IF(BS_CONTROLE[[#This Row],[KM - Inicio]]=0, "-", BS_CONTROLE[[#This Row],[KM - Inicio]])</f>
        <v>290</v>
      </c>
      <c r="AQ127" s="329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3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3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0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1512</v>
      </c>
      <c r="BK127" s="21" t="s">
        <v>1518</v>
      </c>
      <c r="BL127" s="20"/>
      <c r="BM127" s="18" t="s">
        <v>984</v>
      </c>
      <c r="BN127" s="18" t="s">
        <v>0</v>
      </c>
      <c r="BO127" s="173" t="s">
        <v>1106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7" t="str">
        <f t="shared" si="1"/>
        <v>ConfiabilidadeOperação</v>
      </c>
    </row>
    <row r="128" spans="1:72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1519</v>
      </c>
      <c r="J128" s="42">
        <v>72</v>
      </c>
      <c r="K128" s="42">
        <v>264</v>
      </c>
      <c r="L128" s="89"/>
      <c r="M128" s="16" t="s">
        <v>1520</v>
      </c>
      <c r="N128" s="16" t="s">
        <v>1521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1522</v>
      </c>
      <c r="W128" s="186" t="s">
        <v>1523</v>
      </c>
      <c r="X128" s="56" t="s">
        <v>957</v>
      </c>
      <c r="Y128" s="166"/>
      <c r="Z128" s="166" t="s">
        <v>965</v>
      </c>
      <c r="AA128" s="150">
        <v>1</v>
      </c>
      <c r="AB128" s="75" t="s">
        <v>948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7" t="str">
        <f>IF(BS_CONTROLE[[#This Row],[Local - Partida]]=0, "-", BS_CONTROLE[[#This Row],[Local - Partida]])</f>
        <v>261ZAX</v>
      </c>
      <c r="AL128" s="327" t="str">
        <f>IF(BS_CONTROLE[[#This Row],[Local - Encerramento]]=0, "-", BS_CONTROLE[[#This Row],[Local - Encerramento]])</f>
        <v>ZXE1</v>
      </c>
      <c r="AM128" s="327" t="str">
        <f>IF(BS_CONTROLE[[#This Row],[Entre - Estações]]=0, "-", BS_CONTROLE[[#This Row],[Entre - Estações]])</f>
        <v>ZAX-ZXE</v>
      </c>
      <c r="AN128" s="327" t="str">
        <f>IF(BS_CONTROLE[[#This Row],[SB]]=0, "-", BS_CONTROLE[[#This Row],[SB]])</f>
        <v>ZAXZXE</v>
      </c>
      <c r="AO128" s="328">
        <f>IF(BS_CONTROLE[[#This Row],[SUB]]=0, "-", BS_CONTROLE[[#This Row],[SUB]])</f>
        <v>72</v>
      </c>
      <c r="AP128" s="329">
        <f>IF(BS_CONTROLE[[#This Row],[KM - Inicio]]=0, "-", BS_CONTROLE[[#This Row],[KM - Inicio]])</f>
        <v>264</v>
      </c>
      <c r="AQ128" s="329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3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3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0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1524</v>
      </c>
      <c r="BL128" s="20"/>
      <c r="BM128" s="18" t="s">
        <v>981</v>
      </c>
      <c r="BN128" s="18" t="s">
        <v>981</v>
      </c>
      <c r="BO128" s="173" t="s">
        <v>981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7" t="str">
        <f t="shared" si="1"/>
        <v>OKOK</v>
      </c>
    </row>
    <row r="129" spans="1:75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827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0" t="s">
        <v>1432</v>
      </c>
      <c r="N129" s="220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1408</v>
      </c>
      <c r="W129" s="186" t="s">
        <v>700</v>
      </c>
      <c r="X129" s="235" t="s">
        <v>957</v>
      </c>
      <c r="Y129" s="166" t="s">
        <v>960</v>
      </c>
      <c r="Z129" s="166" t="s">
        <v>953</v>
      </c>
      <c r="AA129" s="89">
        <v>1</v>
      </c>
      <c r="AB129" s="75" t="s">
        <v>948</v>
      </c>
      <c r="AC129" s="75" t="s">
        <v>943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7" t="str">
        <f>IF(BS_CONTROLE[[#This Row],[Local - Partida]]=0, "-", BS_CONTROLE[[#This Row],[Local - Partida]])</f>
        <v>TOM2</v>
      </c>
      <c r="AL129" s="327" t="str">
        <f>IF(BS_CONTROLE[[#This Row],[Local - Encerramento]]=0, "-", BS_CONTROLE[[#This Row],[Local - Encerramento]])</f>
        <v>TOM2</v>
      </c>
      <c r="AM129" s="327" t="str">
        <f>IF(BS_CONTROLE[[#This Row],[Entre - Estações]]=0, "-", BS_CONTROLE[[#This Row],[Entre - Estações]])</f>
        <v>TOM-TMT</v>
      </c>
      <c r="AN129" s="327" t="str">
        <f>IF(BS_CONTROLE[[#This Row],[SB]]=0, "-", BS_CONTROLE[[#This Row],[SB]])</f>
        <v>TMTTOM</v>
      </c>
      <c r="AO129" s="328">
        <f>IF(BS_CONTROLE[[#This Row],[SUB]]=0, "-", BS_CONTROLE[[#This Row],[SUB]])</f>
        <v>74</v>
      </c>
      <c r="AP129" s="329">
        <f>IF(BS_CONTROLE[[#This Row],[KM - Inicio]]=0, "-", BS_CONTROLE[[#This Row],[KM - Inicio]])</f>
        <v>396.7</v>
      </c>
      <c r="AQ129" s="329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3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3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0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1512</v>
      </c>
      <c r="BK129" s="21" t="s">
        <v>1525</v>
      </c>
      <c r="BL129" s="20"/>
      <c r="BM129" s="18" t="s">
        <v>981</v>
      </c>
      <c r="BN129" s="18" t="s">
        <v>981</v>
      </c>
      <c r="BO129" s="173" t="s">
        <v>981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7" t="str">
        <f t="shared" si="1"/>
        <v>OKOK</v>
      </c>
      <c r="BU129" s="5"/>
      <c r="BV129" s="5"/>
      <c r="BW129" s="5"/>
    </row>
    <row r="130" spans="1:75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4">
        <v>98</v>
      </c>
      <c r="K130" s="89">
        <v>720</v>
      </c>
      <c r="L130" s="89" t="s">
        <v>609</v>
      </c>
      <c r="M130" s="16" t="s">
        <v>75</v>
      </c>
      <c r="N130" s="16" t="s">
        <v>1526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1278</v>
      </c>
      <c r="W130" s="186" t="s">
        <v>1527</v>
      </c>
      <c r="X130" s="235" t="s">
        <v>957</v>
      </c>
      <c r="Y130" s="166" t="s">
        <v>960</v>
      </c>
      <c r="Z130" s="166" t="s">
        <v>953</v>
      </c>
      <c r="AA130" s="89">
        <v>1</v>
      </c>
      <c r="AB130" s="75" t="s">
        <v>948</v>
      </c>
      <c r="AC130" s="75" t="s">
        <v>943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7" t="str">
        <f>IF(BS_CONTROLE[[#This Row],[Local - Partida]]=0, "-", BS_CONTROLE[[#This Row],[Local - Partida]])</f>
        <v>TSF1</v>
      </c>
      <c r="AL130" s="327" t="str">
        <f>IF(BS_CONTROLE[[#This Row],[Local - Encerramento]]=0, "-", BS_CONTROLE[[#This Row],[Local - Encerramento]])</f>
        <v>TSF1</v>
      </c>
      <c r="AM130" s="327" t="str">
        <f>IF(BS_CONTROLE[[#This Row],[Entre - Estações]]=0, "-", BS_CONTROLE[[#This Row],[Entre - Estações]])</f>
        <v>TSF-TRO</v>
      </c>
      <c r="AN130" s="327" t="str">
        <f>IF(BS_CONTROLE[[#This Row],[SB]]=0, "-", BS_CONTROLE[[#This Row],[SB]])</f>
        <v>TSFTRO</v>
      </c>
      <c r="AO130" s="328">
        <f>IF(BS_CONTROLE[[#This Row],[SUB]]=0, "-", BS_CONTROLE[[#This Row],[SUB]])</f>
        <v>98</v>
      </c>
      <c r="AP130" s="329">
        <f>IF(BS_CONTROLE[[#This Row],[KM - Inicio]]=0, "-", BS_CONTROLE[[#This Row],[KM - Inicio]])</f>
        <v>720</v>
      </c>
      <c r="AQ130" s="329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3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3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0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1337</v>
      </c>
      <c r="BK130" s="21" t="s">
        <v>1337</v>
      </c>
      <c r="BL130" s="20"/>
      <c r="BM130" s="18" t="s">
        <v>981</v>
      </c>
      <c r="BN130" s="18" t="s">
        <v>981</v>
      </c>
      <c r="BO130" s="173" t="s">
        <v>981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7" t="str">
        <f t="shared" si="1"/>
        <v>OKOK</v>
      </c>
      <c r="BU130" s="5"/>
      <c r="BV130" s="5"/>
      <c r="BW130" s="5"/>
    </row>
    <row r="131" spans="1:75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0" t="s">
        <v>1496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1235</v>
      </c>
      <c r="W131" s="186" t="s">
        <v>1236</v>
      </c>
      <c r="X131" s="235" t="s">
        <v>952</v>
      </c>
      <c r="Y131" s="166" t="s">
        <v>951</v>
      </c>
      <c r="Z131" s="166" t="s">
        <v>953</v>
      </c>
      <c r="AA131" s="89">
        <v>1</v>
      </c>
      <c r="AB131" s="75" t="s">
        <v>948</v>
      </c>
      <c r="AC131" s="75" t="s">
        <v>943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7" t="str">
        <f>IF(BS_CONTROLE[[#This Row],[Local - Partida]]=0, "-", BS_CONTROLE[[#This Row],[Local - Partida]])</f>
        <v>TVI2</v>
      </c>
      <c r="AL131" s="327" t="str">
        <f>IF(BS_CONTROLE[[#This Row],[Local - Encerramento]]=0, "-", BS_CONTROLE[[#This Row],[Local - Encerramento]])</f>
        <v>TVI2</v>
      </c>
      <c r="AM131" s="327" t="str">
        <f>IF(BS_CONTROLE[[#This Row],[Entre - Estações]]=0, "-", BS_CONTROLE[[#This Row],[Entre - Estações]])</f>
        <v>TID-TVI</v>
      </c>
      <c r="AN131" s="327" t="str">
        <f>IF(BS_CONTROLE[[#This Row],[SB]]=0, "-", BS_CONTROLE[[#This Row],[SB]])</f>
        <v>201-213</v>
      </c>
      <c r="AO131" s="328">
        <f>IF(BS_CONTROLE[[#This Row],[SUB]]=0, "-", BS_CONTROLE[[#This Row],[SUB]])</f>
        <v>74</v>
      </c>
      <c r="AP131" s="329">
        <f>IF(BS_CONTROLE[[#This Row],[KM - Inicio]]=0, "-", BS_CONTROLE[[#This Row],[KM - Inicio]])</f>
        <v>206</v>
      </c>
      <c r="AQ131" s="329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3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3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0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1344</v>
      </c>
      <c r="BK131" s="21" t="s">
        <v>1528</v>
      </c>
      <c r="BL131" s="20"/>
      <c r="BM131" s="18" t="s">
        <v>974</v>
      </c>
      <c r="BN131" s="18" t="s">
        <v>994</v>
      </c>
      <c r="BO131" s="173" t="s">
        <v>1069</v>
      </c>
      <c r="BP131" s="22" t="s">
        <v>1529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7" t="str">
        <f t="shared" si="1"/>
        <v>PCMVIARecursosInternos</v>
      </c>
      <c r="BU131" s="5"/>
      <c r="BV131" s="5"/>
      <c r="BW131" s="5"/>
    </row>
    <row r="132" spans="1:75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1238</v>
      </c>
      <c r="W132" s="186" t="s">
        <v>1236</v>
      </c>
      <c r="X132" s="56" t="s">
        <v>957</v>
      </c>
      <c r="Y132" s="166" t="s">
        <v>960</v>
      </c>
      <c r="Z132" s="166" t="s">
        <v>953</v>
      </c>
      <c r="AA132" s="150">
        <v>1</v>
      </c>
      <c r="AB132" s="75" t="s">
        <v>948</v>
      </c>
      <c r="AC132" s="75" t="s">
        <v>943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7" t="str">
        <f>IF(BS_CONTROLE[[#This Row],[Local - Partida]]=0, "-", BS_CONTROLE[[#This Row],[Local - Partida]])</f>
        <v>ZGT1</v>
      </c>
      <c r="AL132" s="327" t="str">
        <f>IF(BS_CONTROLE[[#This Row],[Local - Encerramento]]=0, "-", BS_CONTROLE[[#This Row],[Local - Encerramento]])</f>
        <v>ZGT1</v>
      </c>
      <c r="AM132" s="327" t="str">
        <f>IF(BS_CONTROLE[[#This Row],[Entre - Estações]]=0, "-", BS_CONTROLE[[#This Row],[Entre - Estações]])</f>
        <v>ZRI-ZGT</v>
      </c>
      <c r="AN132" s="327" t="str">
        <f>IF(BS_CONTROLE[[#This Row],[SB]]=0, "-", BS_CONTROLE[[#This Row],[SB]])</f>
        <v>ZRIZGT</v>
      </c>
      <c r="AO132" s="328">
        <f>IF(BS_CONTROLE[[#This Row],[SUB]]=0, "-", BS_CONTROLE[[#This Row],[SUB]])</f>
        <v>72</v>
      </c>
      <c r="AP132" s="329">
        <f>IF(BS_CONTROLE[[#This Row],[KM - Inicio]]=0, "-", BS_CONTROLE[[#This Row],[KM - Inicio]])</f>
        <v>293</v>
      </c>
      <c r="AQ132" s="329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3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3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0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1530</v>
      </c>
      <c r="BK132" s="21" t="s">
        <v>1531</v>
      </c>
      <c r="BL132" s="20"/>
      <c r="BM132" s="18" t="s">
        <v>981</v>
      </c>
      <c r="BN132" s="18" t="s">
        <v>981</v>
      </c>
      <c r="BO132" s="173" t="s">
        <v>981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7" t="str">
        <f t="shared" si="1"/>
        <v>OKOK</v>
      </c>
      <c r="BU132" s="5"/>
      <c r="BV132" s="5"/>
      <c r="BW132" s="5"/>
    </row>
    <row r="133" spans="1:75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829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1532</v>
      </c>
      <c r="W133" s="186" t="s">
        <v>1475</v>
      </c>
      <c r="X133" s="56" t="s">
        <v>961</v>
      </c>
      <c r="Y133" s="166"/>
      <c r="Z133" s="166" t="s">
        <v>953</v>
      </c>
      <c r="AA133" s="150">
        <v>1</v>
      </c>
      <c r="AB133" s="75" t="s">
        <v>948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7" t="str">
        <f>IF(BS_CONTROLE[[#This Row],[Local - Partida]]=0, "-", BS_CONTROLE[[#This Row],[Local - Partida]])</f>
        <v>POV2</v>
      </c>
      <c r="AL133" s="327" t="str">
        <f>IF(BS_CONTROLE[[#This Row],[Local - Encerramento]]=0, "-", BS_CONTROLE[[#This Row],[Local - Encerramento]])</f>
        <v>POV2</v>
      </c>
      <c r="AM133" s="327" t="str">
        <f>IF(BS_CONTROLE[[#This Row],[Entre - Estações]]=0, "-", BS_CONTROLE[[#This Row],[Entre - Estações]])</f>
        <v>POV-PJA</v>
      </c>
      <c r="AN133" s="327" t="str">
        <f>IF(BS_CONTROLE[[#This Row],[SB]]=0, "-", BS_CONTROLE[[#This Row],[SB]])</f>
        <v>POVPJA</v>
      </c>
      <c r="AO133" s="328">
        <f>IF(BS_CONTROLE[[#This Row],[SUB]]=0, "-", BS_CONTROLE[[#This Row],[SUB]])</f>
        <v>101</v>
      </c>
      <c r="AP133" s="329">
        <f>IF(BS_CONTROLE[[#This Row],[KM - Inicio]]=0, "-", BS_CONTROLE[[#This Row],[KM - Inicio]])</f>
        <v>1493</v>
      </c>
      <c r="AQ133" s="329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3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3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0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1533</v>
      </c>
      <c r="BL133" s="20"/>
      <c r="BM133" s="18" t="s">
        <v>981</v>
      </c>
      <c r="BN133" s="18" t="s">
        <v>981</v>
      </c>
      <c r="BO133" s="173" t="s">
        <v>981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7" t="str">
        <f t="shared" si="1"/>
        <v>OKOK</v>
      </c>
      <c r="BU133" s="5"/>
      <c r="BV133" s="5"/>
      <c r="BW133" s="5"/>
    </row>
    <row r="134" spans="1:75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864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1534</v>
      </c>
      <c r="N134" s="16" t="s">
        <v>1535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1418</v>
      </c>
      <c r="W134" s="186" t="s">
        <v>1253</v>
      </c>
      <c r="X134" s="235" t="s">
        <v>957</v>
      </c>
      <c r="Y134" s="166" t="s">
        <v>960</v>
      </c>
      <c r="Z134" s="166" t="s">
        <v>953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7" t="str">
        <f>IF(BS_CONTROLE[[#This Row],[Local - Partida]]=0, "-", BS_CONTROLE[[#This Row],[Local - Partida]])</f>
        <v>TPC1</v>
      </c>
      <c r="AL134" s="327" t="str">
        <f>IF(BS_CONTROLE[[#This Row],[Local - Encerramento]]=0, "-", BS_CONTROLE[[#This Row],[Local - Encerramento]])</f>
        <v>-</v>
      </c>
      <c r="AM134" s="327" t="str">
        <f>IF(BS_CONTROLE[[#This Row],[Entre - Estações]]=0, "-", BS_CONTROLE[[#This Row],[Entre - Estações]])</f>
        <v>TPC-S</v>
      </c>
      <c r="AN134" s="327" t="str">
        <f>IF(BS_CONTROLE[[#This Row],[SB]]=0, "-", BS_CONTROLE[[#This Row],[SB]])</f>
        <v>TPCS</v>
      </c>
      <c r="AO134" s="328">
        <f>IF(BS_CONTROLE[[#This Row],[SUB]]=0, "-", BS_CONTROLE[[#This Row],[SUB]])</f>
        <v>74</v>
      </c>
      <c r="AP134" s="329">
        <f>IF(BS_CONTROLE[[#This Row],[KM - Inicio]]=0, "-", BS_CONTROLE[[#This Row],[KM - Inicio]])</f>
        <v>426.62</v>
      </c>
      <c r="AQ134" s="329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3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3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0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1536</v>
      </c>
      <c r="BK134" s="21" t="s">
        <v>1537</v>
      </c>
      <c r="BL134" s="20"/>
      <c r="BM134" s="18" t="s">
        <v>981</v>
      </c>
      <c r="BN134" s="18" t="s">
        <v>981</v>
      </c>
      <c r="BO134" s="173" t="s">
        <v>981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7" t="str">
        <f t="shared" si="1"/>
        <v>OKOK</v>
      </c>
      <c r="BU134" s="5"/>
      <c r="BV134" s="5"/>
      <c r="BW134" s="5"/>
    </row>
    <row r="135" spans="1:75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916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1538</v>
      </c>
      <c r="N135" s="16" t="s">
        <v>1539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1257</v>
      </c>
      <c r="W135" s="186" t="s">
        <v>1253</v>
      </c>
      <c r="X135" s="56" t="s">
        <v>952</v>
      </c>
      <c r="Y135" s="166" t="s">
        <v>951</v>
      </c>
      <c r="Z135" s="166" t="s">
        <v>958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7" t="str">
        <f>IF(BS_CONTROLE[[#This Row],[Local - Partida]]=0, "-", BS_CONTROLE[[#This Row],[Local - Partida]])</f>
        <v>TSJ1</v>
      </c>
      <c r="AL135" s="327" t="str">
        <f>IF(BS_CONTROLE[[#This Row],[Local - Encerramento]]=0, "-", BS_CONTROLE[[#This Row],[Local - Encerramento]])</f>
        <v>-</v>
      </c>
      <c r="AM135" s="327" t="str">
        <f>IF(BS_CONTROLE[[#This Row],[Entre - Estações]]=0, "-", BS_CONTROLE[[#This Row],[Entre - Estações]])</f>
        <v>TSJ-N</v>
      </c>
      <c r="AN135" s="327" t="str">
        <f>IF(BS_CONTROLE[[#This Row],[SB]]=0, "-", BS_CONTROLE[[#This Row],[SB]])</f>
        <v>TSJN</v>
      </c>
      <c r="AO135" s="328">
        <f>IF(BS_CONTROLE[[#This Row],[SUB]]=0, "-", BS_CONTROLE[[#This Row],[SUB]])</f>
        <v>74</v>
      </c>
      <c r="AP135" s="329">
        <f>IF(BS_CONTROLE[[#This Row],[KM - Inicio]]=0, "-", BS_CONTROLE[[#This Row],[KM - Inicio]])</f>
        <v>126.8</v>
      </c>
      <c r="AQ135" s="329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3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3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0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1536</v>
      </c>
      <c r="BK135" s="21" t="s">
        <v>1540</v>
      </c>
      <c r="BL135" s="20"/>
      <c r="BM135" s="18" t="s">
        <v>981</v>
      </c>
      <c r="BN135" s="18" t="s">
        <v>981</v>
      </c>
      <c r="BO135" s="173" t="s">
        <v>981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7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1541</v>
      </c>
      <c r="W136" s="186" t="s">
        <v>1215</v>
      </c>
      <c r="X136" s="56" t="s">
        <v>957</v>
      </c>
      <c r="Y136" s="166" t="s">
        <v>960</v>
      </c>
      <c r="Z136" s="166" t="s">
        <v>953</v>
      </c>
      <c r="AA136" s="150">
        <v>1</v>
      </c>
      <c r="AB136" s="75" t="s">
        <v>948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7" t="str">
        <f>IF(BS_CONTROLE[[#This Row],[Local - Partida]]=0, "-", BS_CONTROLE[[#This Row],[Local - Partida]])</f>
        <v>ZVT1</v>
      </c>
      <c r="AL136" s="327" t="str">
        <f>IF(BS_CONTROLE[[#This Row],[Local - Encerramento]]=0, "-", BS_CONTROLE[[#This Row],[Local - Encerramento]])</f>
        <v>ZVT1</v>
      </c>
      <c r="AM136" s="327" t="str">
        <f>IF(BS_CONTROLE[[#This Row],[Entre - Estações]]=0, "-", BS_CONTROLE[[#This Row],[Entre - Estações]])</f>
        <v>ZVT-ZDK</v>
      </c>
      <c r="AN136" s="327" t="str">
        <f>IF(BS_CONTROLE[[#This Row],[SB]]=0, "-", BS_CONTROLE[[#This Row],[SB]])</f>
        <v>ZVTZDK</v>
      </c>
      <c r="AO136" s="328">
        <f>IF(BS_CONTROLE[[#This Row],[SUB]]=0, "-", BS_CONTROLE[[#This Row],[SUB]])</f>
        <v>78</v>
      </c>
      <c r="AP136" s="329">
        <f>IF(BS_CONTROLE[[#This Row],[KM - Inicio]]=0, "-", BS_CONTROLE[[#This Row],[KM - Inicio]])</f>
        <v>245</v>
      </c>
      <c r="AQ136" s="329">
        <f>IF(BS_CONTROLE[[#This Row],[KM - Fim]]=0, "-", BS_CONTROLE[[#This Row],[KM - Fim]])</f>
        <v>246</v>
      </c>
      <c r="AR136" s="266">
        <v>0.36875000000000002</v>
      </c>
      <c r="AS136" s="266">
        <v>0.40347222222222223</v>
      </c>
      <c r="AT136" s="266">
        <v>0.5395833333333333</v>
      </c>
      <c r="AU136" s="266"/>
      <c r="AV136" s="266"/>
      <c r="AW136" s="266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3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3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0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1542</v>
      </c>
      <c r="BK136" s="21" t="s">
        <v>1543</v>
      </c>
      <c r="BL136" s="20"/>
      <c r="BM136" s="18" t="s">
        <v>981</v>
      </c>
      <c r="BN136" s="18" t="s">
        <v>981</v>
      </c>
      <c r="BO136" s="173" t="s">
        <v>981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7" t="str">
        <f t="shared" si="2"/>
        <v>OKOK</v>
      </c>
      <c r="BU136" s="5"/>
      <c r="BV136" s="5"/>
      <c r="BW136" s="5"/>
    </row>
    <row r="137" spans="1:75" ht="23.25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838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1218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1544</v>
      </c>
      <c r="N137" s="16" t="s">
        <v>1545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1546</v>
      </c>
      <c r="W137" s="186" t="s">
        <v>1547</v>
      </c>
      <c r="X137" s="56" t="s">
        <v>952</v>
      </c>
      <c r="Y137" s="166" t="s">
        <v>951</v>
      </c>
      <c r="Z137" s="166" t="s">
        <v>965</v>
      </c>
      <c r="AA137" s="150">
        <v>1</v>
      </c>
      <c r="AB137" s="75" t="s">
        <v>948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7" t="str">
        <f>IF(BS_CONTROLE[[#This Row],[Local - Partida]]=0, "-", BS_CONTROLE[[#This Row],[Local - Partida]])</f>
        <v>752RVD</v>
      </c>
      <c r="AL137" s="327" t="str">
        <f>IF(BS_CONTROLE[[#This Row],[Local - Encerramento]]=0, "-", BS_CONTROLE[[#This Row],[Local - Encerramento]])</f>
        <v>TGR2</v>
      </c>
      <c r="AM137" s="327" t="str">
        <f>IF(BS_CONTROLE[[#This Row],[Entre - Estações]]=0, "-", BS_CONTROLE[[#This Row],[Entre - Estações]])</f>
        <v>TRO-TGR</v>
      </c>
      <c r="AN137" s="327" t="str">
        <f>IF(BS_CONTROLE[[#This Row],[SB]]=0, "-", BS_CONTROLE[[#This Row],[SB]])</f>
        <v>TROTGR</v>
      </c>
      <c r="AO137" s="328">
        <f>IF(BS_CONTROLE[[#This Row],[SUB]]=0, "-", BS_CONTROLE[[#This Row],[SUB]])</f>
        <v>98</v>
      </c>
      <c r="AP137" s="329">
        <f>IF(BS_CONTROLE[[#This Row],[KM - Inicio]]=0, "-", BS_CONTROLE[[#This Row],[KM - Inicio]])</f>
        <v>752</v>
      </c>
      <c r="AQ137" s="329" t="str">
        <f>IF(BS_CONTROLE[[#This Row],[KM - Fim]]=0, "-", BS_CONTROLE[[#This Row],[KM - Fim]])</f>
        <v>-</v>
      </c>
      <c r="AR137" s="266">
        <v>0</v>
      </c>
      <c r="AS137" s="266">
        <v>0</v>
      </c>
      <c r="AT137" s="266">
        <v>0</v>
      </c>
      <c r="AU137" s="266"/>
      <c r="AV137" s="266"/>
      <c r="AW137" s="266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3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3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0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1548</v>
      </c>
      <c r="BK137" s="21" t="s">
        <v>1549</v>
      </c>
      <c r="BL137" s="20"/>
      <c r="BM137" s="18" t="s">
        <v>977</v>
      </c>
      <c r="BN137" s="18" t="s">
        <v>1006</v>
      </c>
      <c r="BO137" s="173" t="s">
        <v>1119</v>
      </c>
      <c r="BP137" s="269" t="s">
        <v>1549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7" t="str">
        <f t="shared" si="2"/>
        <v>SuperExecução</v>
      </c>
      <c r="BU137" s="5"/>
      <c r="BV137" s="5"/>
      <c r="BW137" s="5"/>
    </row>
    <row r="138" spans="1:75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828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1257</v>
      </c>
      <c r="W138" s="186" t="s">
        <v>1449</v>
      </c>
      <c r="X138" s="56" t="s">
        <v>957</v>
      </c>
      <c r="Y138" s="166" t="s">
        <v>960</v>
      </c>
      <c r="Z138" s="166" t="s">
        <v>958</v>
      </c>
      <c r="AA138" s="150">
        <v>2</v>
      </c>
      <c r="AB138" s="75" t="s">
        <v>959</v>
      </c>
      <c r="AC138" s="75" t="s">
        <v>943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7" t="str">
        <f>IF(BS_CONTROLE[[#This Row],[Local - Partida]]=0, "-", BS_CONTROLE[[#This Row],[Local - Partida]])</f>
        <v>TCS2</v>
      </c>
      <c r="AL138" s="327" t="str">
        <f>IF(BS_CONTROLE[[#This Row],[Local - Encerramento]]=0, "-", BS_CONTROLE[[#This Row],[Local - Encerramento]])</f>
        <v>TCS2</v>
      </c>
      <c r="AM138" s="327" t="str">
        <f>IF(BS_CONTROLE[[#This Row],[Entre - Estações]]=0, "-", BS_CONTROLE[[#This Row],[Entre - Estações]])</f>
        <v>TCE-TID</v>
      </c>
      <c r="AN138" s="327" t="str">
        <f>IF(BS_CONTROLE[[#This Row],[SB]]=0, "-", BS_CONTROLE[[#This Row],[SB]])</f>
        <v>177TID</v>
      </c>
      <c r="AO138" s="328">
        <f>IF(BS_CONTROLE[[#This Row],[SUB]]=0, "-", BS_CONTROLE[[#This Row],[SUB]])</f>
        <v>74</v>
      </c>
      <c r="AP138" s="329">
        <f>IF(BS_CONTROLE[[#This Row],[KM - Inicio]]=0, "-", BS_CONTROLE[[#This Row],[KM - Inicio]])</f>
        <v>184.185</v>
      </c>
      <c r="AQ138" s="329">
        <f>IF(BS_CONTROLE[[#This Row],[KM - Fim]]=0, "-", BS_CONTROLE[[#This Row],[KM - Fim]])</f>
        <v>180</v>
      </c>
      <c r="AR138" s="266">
        <v>0</v>
      </c>
      <c r="AS138" s="266">
        <v>0</v>
      </c>
      <c r="AT138" s="266">
        <v>0</v>
      </c>
      <c r="AU138" s="266"/>
      <c r="AV138" s="266"/>
      <c r="AW138" s="266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3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3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0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1550</v>
      </c>
      <c r="BK138" s="21" t="s">
        <v>1551</v>
      </c>
      <c r="BL138" s="20"/>
      <c r="BM138" s="18" t="s">
        <v>974</v>
      </c>
      <c r="BN138" s="18" t="s">
        <v>994</v>
      </c>
      <c r="BO138" s="173" t="s">
        <v>1058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7" t="str">
        <f t="shared" si="2"/>
        <v>PCMVIARecursosInternos</v>
      </c>
      <c r="BU138" s="5"/>
      <c r="BV138" s="5"/>
      <c r="BW138" s="5"/>
    </row>
    <row r="139" spans="1:75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827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1552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1408</v>
      </c>
      <c r="W139" s="186" t="s">
        <v>700</v>
      </c>
      <c r="X139" s="56" t="s">
        <v>952</v>
      </c>
      <c r="Y139" s="166" t="s">
        <v>951</v>
      </c>
      <c r="Z139" s="166" t="s">
        <v>953</v>
      </c>
      <c r="AA139" s="150">
        <v>1</v>
      </c>
      <c r="AB139" s="75" t="s">
        <v>948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7" t="str">
        <f>IF(BS_CONTROLE[[#This Row],[Local - Partida]]=0, "-", BS_CONTROLE[[#This Row],[Local - Partida]])</f>
        <v>TOM2</v>
      </c>
      <c r="AL139" s="327" t="str">
        <f>IF(BS_CONTROLE[[#This Row],[Local - Encerramento]]=0, "-", BS_CONTROLE[[#This Row],[Local - Encerramento]])</f>
        <v>TOM2</v>
      </c>
      <c r="AM139" s="327" t="str">
        <f>IF(BS_CONTROLE[[#This Row],[Entre - Estações]]=0, "-", BS_CONTROLE[[#This Row],[Entre - Estações]])</f>
        <v>TMT</v>
      </c>
      <c r="AN139" s="327" t="str">
        <f>IF(BS_CONTROLE[[#This Row],[SB]]=0, "-", BS_CONTROLE[[#This Row],[SB]])</f>
        <v>TMT1/TIP1/389TIP</v>
      </c>
      <c r="AO139" s="328">
        <f>IF(BS_CONTROLE[[#This Row],[SUB]]=0, "-", BS_CONTROLE[[#This Row],[SUB]])</f>
        <v>74</v>
      </c>
      <c r="AP139" s="329">
        <f>IF(BS_CONTROLE[[#This Row],[KM - Inicio]]=0, "-", BS_CONTROLE[[#This Row],[KM - Inicio]])</f>
        <v>402.6</v>
      </c>
      <c r="AQ139" s="329">
        <f>IF(BS_CONTROLE[[#This Row],[KM - Fim]]=0, "-", BS_CONTROLE[[#This Row],[KM - Fim]])</f>
        <v>398.6</v>
      </c>
      <c r="AR139" s="266">
        <v>0.32708333333333334</v>
      </c>
      <c r="AS139" s="266">
        <v>0.37916666666666665</v>
      </c>
      <c r="AT139" s="266">
        <v>0.54583333333333328</v>
      </c>
      <c r="AU139" s="266"/>
      <c r="AV139" s="266"/>
      <c r="AW139" s="266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3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3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0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1542</v>
      </c>
      <c r="BK139" s="21" t="s">
        <v>1553</v>
      </c>
      <c r="BL139" s="20"/>
      <c r="BM139" s="18" t="s">
        <v>981</v>
      </c>
      <c r="BN139" s="18" t="s">
        <v>981</v>
      </c>
      <c r="BO139" s="173" t="s">
        <v>981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7" t="str">
        <f t="shared" si="2"/>
        <v>OKOK</v>
      </c>
      <c r="BU139" s="5"/>
      <c r="BV139" s="5"/>
      <c r="BW139" s="5"/>
    </row>
    <row r="140" spans="1:75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1235</v>
      </c>
      <c r="W140" s="186" t="s">
        <v>1554</v>
      </c>
      <c r="X140" s="56" t="s">
        <v>952</v>
      </c>
      <c r="Y140" s="166" t="s">
        <v>951</v>
      </c>
      <c r="Z140" s="166" t="s">
        <v>953</v>
      </c>
      <c r="AA140" s="150">
        <v>1</v>
      </c>
      <c r="AB140" s="75" t="s">
        <v>948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7" t="str">
        <f>IF(BS_CONTROLE[[#This Row],[Local - Partida]]=0, "-", BS_CONTROLE[[#This Row],[Local - Partida]])</f>
        <v>TVI2</v>
      </c>
      <c r="AL140" s="327" t="str">
        <f>IF(BS_CONTROLE[[#This Row],[Local - Encerramento]]=0, "-", BS_CONTROLE[[#This Row],[Local - Encerramento]])</f>
        <v>TVI2</v>
      </c>
      <c r="AM140" s="327" t="str">
        <f>IF(BS_CONTROLE[[#This Row],[Entre - Estações]]=0, "-", BS_CONTROLE[[#This Row],[Entre - Estações]])</f>
        <v>TID-TVI</v>
      </c>
      <c r="AN140" s="327">
        <f>IF(BS_CONTROLE[[#This Row],[SB]]=0, "-", BS_CONTROLE[[#This Row],[SB]])</f>
        <v>201213</v>
      </c>
      <c r="AO140" s="328">
        <f>IF(BS_CONTROLE[[#This Row],[SUB]]=0, "-", BS_CONTROLE[[#This Row],[SUB]])</f>
        <v>74</v>
      </c>
      <c r="AP140" s="329">
        <f>IF(BS_CONTROLE[[#This Row],[KM - Inicio]]=0, "-", BS_CONTROLE[[#This Row],[KM - Inicio]])</f>
        <v>202</v>
      </c>
      <c r="AQ140" s="329">
        <f>IF(BS_CONTROLE[[#This Row],[KM - Fim]]=0, "-", BS_CONTROLE[[#This Row],[KM - Fim]])</f>
        <v>198</v>
      </c>
      <c r="AR140" s="266">
        <v>0.34375</v>
      </c>
      <c r="AS140" s="266">
        <v>0.47222222222222221</v>
      </c>
      <c r="AT140" s="266">
        <v>0.59861111111111109</v>
      </c>
      <c r="AU140" s="266"/>
      <c r="AV140" s="266"/>
      <c r="AW140" s="266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3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3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0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1542</v>
      </c>
      <c r="BK140" s="21" t="s">
        <v>1555</v>
      </c>
      <c r="BL140" s="20"/>
      <c r="BM140" s="18" t="s">
        <v>981</v>
      </c>
      <c r="BN140" s="18" t="s">
        <v>981</v>
      </c>
      <c r="BO140" s="173" t="s">
        <v>981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7" t="str">
        <f t="shared" si="2"/>
        <v>OKOK</v>
      </c>
      <c r="BU140" s="5"/>
      <c r="BV140" s="5"/>
      <c r="BW140" s="5"/>
    </row>
    <row r="141" spans="1:75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855</v>
      </c>
      <c r="E141" s="239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1556</v>
      </c>
      <c r="N141" s="16" t="s">
        <v>1557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1558</v>
      </c>
      <c r="W141" s="186" t="s">
        <v>1559</v>
      </c>
      <c r="X141" s="56" t="s">
        <v>957</v>
      </c>
      <c r="Y141" s="166" t="s">
        <v>960</v>
      </c>
      <c r="Z141" s="166" t="s">
        <v>965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7" t="str">
        <f>IF(BS_CONTROLE[[#This Row],[Local - Partida]]=0, "-", BS_CONTROLE[[#This Row],[Local - Partida]])</f>
        <v>-</v>
      </c>
      <c r="AL141" s="327" t="str">
        <f>IF(BS_CONTROLE[[#This Row],[Local - Encerramento]]=0, "-", BS_CONTROLE[[#This Row],[Local - Encerramento]])</f>
        <v>-</v>
      </c>
      <c r="AM141" s="327" t="str">
        <f>IF(BS_CONTROLE[[#This Row],[Entre - Estações]]=0, "-", BS_CONTROLE[[#This Row],[Entre - Estações]])</f>
        <v>TRC-N</v>
      </c>
      <c r="AN141" s="327" t="str">
        <f>IF(BS_CONTROLE[[#This Row],[SB]]=0, "-", BS_CONTROLE[[#This Row],[SB]])</f>
        <v>TRCN</v>
      </c>
      <c r="AO141" s="328">
        <f>IF(BS_CONTROLE[[#This Row],[SUB]]=0, "-", BS_CONTROLE[[#This Row],[SUB]])</f>
        <v>74</v>
      </c>
      <c r="AP141" s="329">
        <f>IF(BS_CONTROLE[[#This Row],[KM - Inicio]]=0, "-", BS_CONTROLE[[#This Row],[KM - Inicio]])</f>
        <v>293.95600000000002</v>
      </c>
      <c r="AQ141" s="329" t="str">
        <f>IF(BS_CONTROLE[[#This Row],[KM - Fim]]=0, "-", BS_CONTROLE[[#This Row],[KM - Fim]])</f>
        <v>-</v>
      </c>
      <c r="AR141" s="266">
        <v>0.34722222222222221</v>
      </c>
      <c r="AS141" s="266">
        <v>0.53819444444444442</v>
      </c>
      <c r="AT141" s="266">
        <v>0.60347222222222219</v>
      </c>
      <c r="AU141" s="266"/>
      <c r="AV141" s="266"/>
      <c r="AW141" s="266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3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3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0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1560</v>
      </c>
      <c r="BK141" s="21" t="s">
        <v>1561</v>
      </c>
      <c r="BL141" s="20"/>
      <c r="BM141" s="18" t="s">
        <v>981</v>
      </c>
      <c r="BN141" s="18" t="s">
        <v>981</v>
      </c>
      <c r="BO141" s="18" t="s">
        <v>981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7" t="str">
        <f t="shared" si="2"/>
        <v>OKOK</v>
      </c>
      <c r="BU141" s="5"/>
      <c r="BV141" s="5"/>
      <c r="BW141" s="5"/>
    </row>
    <row r="142" spans="1:75" ht="23.25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899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1414</v>
      </c>
      <c r="N142" s="16" t="s">
        <v>1415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1562</v>
      </c>
      <c r="W142" s="186" t="s">
        <v>1559</v>
      </c>
      <c r="X142" s="56" t="s">
        <v>952</v>
      </c>
      <c r="Y142" s="166" t="s">
        <v>951</v>
      </c>
      <c r="Z142" s="166" t="s">
        <v>953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7" t="str">
        <f>IF(BS_CONTROLE[[#This Row],[Local - Partida]]=0, "-", BS_CONTROLE[[#This Row],[Local - Partida]])</f>
        <v>-</v>
      </c>
      <c r="AL142" s="327" t="str">
        <f>IF(BS_CONTROLE[[#This Row],[Local - Encerramento]]=0, "-", BS_CONTROLE[[#This Row],[Local - Encerramento]])</f>
        <v>-</v>
      </c>
      <c r="AM142" s="327" t="str">
        <f>IF(BS_CONTROLE[[#This Row],[Entre - Estações]]=0, "-", BS_CONTROLE[[#This Row],[Entre - Estações]])</f>
        <v>TBE-S</v>
      </c>
      <c r="AN142" s="327" t="str">
        <f>IF(BS_CONTROLE[[#This Row],[SB]]=0, "-", BS_CONTROLE[[#This Row],[SB]])</f>
        <v>TBES</v>
      </c>
      <c r="AO142" s="328">
        <f>IF(BS_CONTROLE[[#This Row],[SUB]]=0, "-", BS_CONTROLE[[#This Row],[SUB]])</f>
        <v>98</v>
      </c>
      <c r="AP142" s="329">
        <f>IF(BS_CONTROLE[[#This Row],[KM - Inicio]]=0, "-", BS_CONTROLE[[#This Row],[KM - Inicio]])</f>
        <v>529.25900000000001</v>
      </c>
      <c r="AQ142" s="329" t="str">
        <f>IF(BS_CONTROLE[[#This Row],[KM - Fim]]=0, "-", BS_CONTROLE[[#This Row],[KM - Fim]])</f>
        <v>-</v>
      </c>
      <c r="AR142" s="266">
        <v>0.3611111111111111</v>
      </c>
      <c r="AS142" s="266">
        <v>0.37847222222222221</v>
      </c>
      <c r="AT142" s="266">
        <v>0.50347222222222221</v>
      </c>
      <c r="AU142" s="266"/>
      <c r="AV142" s="266"/>
      <c r="AW142" s="266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3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3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0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1563</v>
      </c>
      <c r="BK142" s="268" t="s">
        <v>1564</v>
      </c>
      <c r="BL142" s="20"/>
      <c r="BM142" s="18" t="s">
        <v>977</v>
      </c>
      <c r="BN142" s="18" t="s">
        <v>1006</v>
      </c>
      <c r="BO142" s="173" t="s">
        <v>1108</v>
      </c>
      <c r="BP142" s="269" t="s">
        <v>1565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7" t="str">
        <f t="shared" si="2"/>
        <v>SuperExecução</v>
      </c>
      <c r="BU142" s="5"/>
      <c r="BV142" s="5"/>
      <c r="BW142" s="5"/>
    </row>
    <row r="143" spans="1:75" ht="23.25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837</v>
      </c>
      <c r="E143" s="239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1324</v>
      </c>
      <c r="W143" s="186" t="s">
        <v>1479</v>
      </c>
      <c r="X143" s="56" t="s">
        <v>957</v>
      </c>
      <c r="Y143" s="166" t="s">
        <v>960</v>
      </c>
      <c r="Z143" s="166" t="s">
        <v>958</v>
      </c>
      <c r="AA143" s="150">
        <v>2</v>
      </c>
      <c r="AB143" s="75" t="s">
        <v>948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7" t="str">
        <f>IF(BS_CONTROLE[[#This Row],[Local - Partida]]=0, "-", BS_CONTROLE[[#This Row],[Local - Partida]])</f>
        <v>TOM2</v>
      </c>
      <c r="AL143" s="327" t="str">
        <f>IF(BS_CONTROLE[[#This Row],[Local - Encerramento]]=0, "-", BS_CONTROLE[[#This Row],[Local - Encerramento]])</f>
        <v>TOM2</v>
      </c>
      <c r="AM143" s="327" t="str">
        <f>IF(BS_CONTROLE[[#This Row],[Entre - Estações]]=0, "-", BS_CONTROLE[[#This Row],[Entre - Estações]])</f>
        <v>TPC-TVL</v>
      </c>
      <c r="AN143" s="327" t="str">
        <f>IF(BS_CONTROLE[[#This Row],[SB]]=0, "-", BS_CONTROLE[[#This Row],[SB]])</f>
        <v>440TVL</v>
      </c>
      <c r="AO143" s="328">
        <f>IF(BS_CONTROLE[[#This Row],[SUB]]=0, "-", BS_CONTROLE[[#This Row],[SUB]])</f>
        <v>74</v>
      </c>
      <c r="AP143" s="329">
        <f>IF(BS_CONTROLE[[#This Row],[KM - Inicio]]=0, "-", BS_CONTROLE[[#This Row],[KM - Inicio]])</f>
        <v>440.1</v>
      </c>
      <c r="AQ143" s="329">
        <f>IF(BS_CONTROLE[[#This Row],[KM - Fim]]=0, "-", BS_CONTROLE[[#This Row],[KM - Fim]])</f>
        <v>450</v>
      </c>
      <c r="AR143" s="266">
        <v>0.33055555555555555</v>
      </c>
      <c r="AS143" s="266">
        <v>0.47430555555555554</v>
      </c>
      <c r="AT143" s="266">
        <v>0.51597222222222228</v>
      </c>
      <c r="AU143" s="266"/>
      <c r="AV143" s="266"/>
      <c r="AW143" s="266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3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3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0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1344</v>
      </c>
      <c r="BK143" s="268" t="s">
        <v>1566</v>
      </c>
      <c r="BL143" s="20"/>
      <c r="BM143" s="18" t="s">
        <v>981</v>
      </c>
      <c r="BN143" s="18" t="s">
        <v>981</v>
      </c>
      <c r="BO143" s="18" t="s">
        <v>981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7" t="str">
        <f t="shared" si="2"/>
        <v>OKOK</v>
      </c>
      <c r="BU143" s="5"/>
      <c r="BV143" s="5"/>
      <c r="BW143" s="5"/>
    </row>
    <row r="144" spans="1:75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864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1567</v>
      </c>
      <c r="N144" s="16" t="s">
        <v>1568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1245</v>
      </c>
      <c r="W144" s="186" t="s">
        <v>1569</v>
      </c>
      <c r="X144" s="56" t="s">
        <v>957</v>
      </c>
      <c r="Y144" s="166" t="s">
        <v>960</v>
      </c>
      <c r="Z144" s="166" t="s">
        <v>962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7" t="str">
        <f>IF(BS_CONTROLE[[#This Row],[Local - Partida]]=0, "-", BS_CONTROLE[[#This Row],[Local - Partida]])</f>
        <v>TPC1</v>
      </c>
      <c r="AL144" s="327" t="str">
        <f>IF(BS_CONTROLE[[#This Row],[Local - Encerramento]]=0, "-", BS_CONTROLE[[#This Row],[Local - Encerramento]])</f>
        <v>-</v>
      </c>
      <c r="AM144" s="327" t="str">
        <f>IF(BS_CONTROLE[[#This Row],[Entre - Estações]]=0, "-", BS_CONTROLE[[#This Row],[Entre - Estações]])</f>
        <v>TPC-N</v>
      </c>
      <c r="AN144" s="327" t="str">
        <f>IF(BS_CONTROLE[[#This Row],[SB]]=0, "-", BS_CONTROLE[[#This Row],[SB]])</f>
        <v>TPCN</v>
      </c>
      <c r="AO144" s="328">
        <f>IF(BS_CONTROLE[[#This Row],[SUB]]=0, "-", BS_CONTROLE[[#This Row],[SUB]])</f>
        <v>74</v>
      </c>
      <c r="AP144" s="329">
        <f>IF(BS_CONTROLE[[#This Row],[KM - Inicio]]=0, "-", BS_CONTROLE[[#This Row],[KM - Inicio]])</f>
        <v>429.6</v>
      </c>
      <c r="AQ144" s="329" t="str">
        <f>IF(BS_CONTROLE[[#This Row],[KM - Fim]]=0, "-", BS_CONTROLE[[#This Row],[KM - Fim]])</f>
        <v>-</v>
      </c>
      <c r="AR144" s="266">
        <v>0.3347222222222222</v>
      </c>
      <c r="AS144" s="266">
        <v>0.43541666666666667</v>
      </c>
      <c r="AT144" s="266">
        <v>0.51875000000000004</v>
      </c>
      <c r="AU144" s="266"/>
      <c r="AV144" s="266"/>
      <c r="AW144" s="266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3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3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0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1560</v>
      </c>
      <c r="BK144" s="21" t="s">
        <v>1570</v>
      </c>
      <c r="BL144" s="20"/>
      <c r="BM144" s="18" t="s">
        <v>981</v>
      </c>
      <c r="BN144" s="18" t="s">
        <v>981</v>
      </c>
      <c r="BO144" s="18" t="s">
        <v>981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7" t="str">
        <f t="shared" si="2"/>
        <v>OKOK</v>
      </c>
      <c r="BU144" s="5"/>
      <c r="BV144" s="5"/>
      <c r="BW144" s="5"/>
    </row>
    <row r="145" spans="1:75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886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1249</v>
      </c>
      <c r="W145" s="186" t="s">
        <v>1571</v>
      </c>
      <c r="X145" s="56" t="s">
        <v>957</v>
      </c>
      <c r="Y145" s="166" t="s">
        <v>960</v>
      </c>
      <c r="Z145" s="166" t="s">
        <v>963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7" t="str">
        <f>IF(BS_CONTROLE[[#This Row],[Local - Partida]]=0, "-", BS_CONTROLE[[#This Row],[Local - Partida]])</f>
        <v>K97TIN</v>
      </c>
      <c r="AL145" s="327" t="str">
        <f>IF(BS_CONTROLE[[#This Row],[Local - Encerramento]]=0, "-", BS_CONTROLE[[#This Row],[Local - Encerramento]])</f>
        <v>-</v>
      </c>
      <c r="AM145" s="327" t="str">
        <f>IF(BS_CONTROLE[[#This Row],[Entre - Estações]]=0, "-", BS_CONTROLE[[#This Row],[Entre - Estações]])</f>
        <v>TSP-TIN</v>
      </c>
      <c r="AN145" s="327" t="str">
        <f>IF(BS_CONTROLE[[#This Row],[SB]]=0, "-", BS_CONTROLE[[#This Row],[SB]])</f>
        <v>K97TIN</v>
      </c>
      <c r="AO145" s="328">
        <f>IF(BS_CONTROLE[[#This Row],[SUB]]=0, "-", BS_CONTROLE[[#This Row],[SUB]])</f>
        <v>74</v>
      </c>
      <c r="AP145" s="329">
        <f>IF(BS_CONTROLE[[#This Row],[KM - Inicio]]=0, "-", BS_CONTROLE[[#This Row],[KM - Inicio]])</f>
        <v>104.2</v>
      </c>
      <c r="AQ145" s="329" t="str">
        <f>IF(BS_CONTROLE[[#This Row],[KM - Fim]]=0, "-", BS_CONTROLE[[#This Row],[KM - Fim]])</f>
        <v>-</v>
      </c>
      <c r="AR145" s="266">
        <v>0.33680555555555558</v>
      </c>
      <c r="AS145" s="266">
        <v>0.4375</v>
      </c>
      <c r="AT145" s="266">
        <v>0.5</v>
      </c>
      <c r="AU145" s="266"/>
      <c r="AV145" s="266"/>
      <c r="AW145" s="266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3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3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0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1560</v>
      </c>
      <c r="BK145" s="21" t="s">
        <v>1572</v>
      </c>
      <c r="BL145" s="20"/>
      <c r="BM145" s="18" t="s">
        <v>981</v>
      </c>
      <c r="BN145" s="18" t="s">
        <v>981</v>
      </c>
      <c r="BO145" s="18" t="s">
        <v>981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7" t="str">
        <f t="shared" si="2"/>
        <v>OKOK</v>
      </c>
      <c r="BU145" s="5"/>
      <c r="BV145" s="5"/>
      <c r="BW145" s="5"/>
    </row>
    <row r="146" spans="1:75" ht="17.25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846</v>
      </c>
      <c r="E146" s="239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1435</v>
      </c>
      <c r="W146" s="43" t="s">
        <v>1449</v>
      </c>
      <c r="X146" s="14" t="s">
        <v>961</v>
      </c>
      <c r="Y146" s="18"/>
      <c r="Z146" s="18" t="s">
        <v>965</v>
      </c>
      <c r="AA146" s="165">
        <v>1</v>
      </c>
      <c r="AB146" s="15" t="s">
        <v>948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7" t="str">
        <f>IF(BS_CONTROLE[[#This Row],[Local - Partida]]=0, "-", BS_CONTROLE[[#This Row],[Local - Partida]])</f>
        <v>PUR2</v>
      </c>
      <c r="AL146" s="327" t="str">
        <f>IF(BS_CONTROLE[[#This Row],[Local - Encerramento]]=0, "-", BS_CONTROLE[[#This Row],[Local - Encerramento]])</f>
        <v>PUR2</v>
      </c>
      <c r="AM146" s="327" t="str">
        <f>IF(BS_CONTROLE[[#This Row],[Entre - Estações]]=0, "-", BS_CONTROLE[[#This Row],[Entre - Estações]])</f>
        <v>-</v>
      </c>
      <c r="AN146" s="327" t="str">
        <f>IF(BS_CONTROLE[[#This Row],[SB]]=0, "-", BS_CONTROLE[[#This Row],[SB]])</f>
        <v>-</v>
      </c>
      <c r="AO146" s="328">
        <f>IF(BS_CONTROLE[[#This Row],[SUB]]=0, "-", BS_CONTROLE[[#This Row],[SUB]])</f>
        <v>103</v>
      </c>
      <c r="AP146" s="329">
        <f>IF(BS_CONTROLE[[#This Row],[KM - Inicio]]=0, "-", BS_CONTROLE[[#This Row],[KM - Inicio]])</f>
        <v>1240.8</v>
      </c>
      <c r="AQ146" s="329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3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3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0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1573</v>
      </c>
      <c r="BK146" s="268" t="s">
        <v>1574</v>
      </c>
      <c r="BL146" s="20"/>
      <c r="BM146" s="18" t="s">
        <v>981</v>
      </c>
      <c r="BN146" s="18" t="s">
        <v>981</v>
      </c>
      <c r="BO146" s="173" t="s">
        <v>981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7" t="str">
        <f t="shared" si="2"/>
        <v>OKOK</v>
      </c>
      <c r="BU146" s="5"/>
      <c r="BV146" s="5"/>
      <c r="BW146" s="5"/>
    </row>
    <row r="147" spans="1:75" ht="17.25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826</v>
      </c>
      <c r="E147" s="239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1575</v>
      </c>
      <c r="I147" s="17" t="s">
        <v>1575</v>
      </c>
      <c r="J147" s="16">
        <v>82</v>
      </c>
      <c r="K147" s="16">
        <v>1225.2</v>
      </c>
      <c r="L147" s="80" t="s">
        <v>609</v>
      </c>
      <c r="M147" s="16" t="s">
        <v>1576</v>
      </c>
      <c r="N147" s="16" t="s">
        <v>1577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1578</v>
      </c>
      <c r="V147" s="215" t="s">
        <v>1579</v>
      </c>
      <c r="W147" s="43" t="s">
        <v>1475</v>
      </c>
      <c r="X147" s="14" t="s">
        <v>957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7" t="str">
        <f>IF(BS_CONTROLE[[#This Row],[Local - Partida]]=0, "-", BS_CONTROLE[[#This Row],[Local - Partida]])</f>
        <v>JAB</v>
      </c>
      <c r="AL147" s="327" t="str">
        <f>IF(BS_CONTROLE[[#This Row],[Local - Encerramento]]=0, "-", BS_CONTROLE[[#This Row],[Local - Encerramento]])</f>
        <v>JAB</v>
      </c>
      <c r="AM147" s="327" t="str">
        <f>IF(BS_CONTROLE[[#This Row],[Entre - Estações]]=0, "-", BS_CONTROLE[[#This Row],[Entre - Estações]])</f>
        <v>JAB-JKE</v>
      </c>
      <c r="AN147" s="327" t="str">
        <f>IF(BS_CONTROLE[[#This Row],[SB]]=0, "-", BS_CONTROLE[[#This Row],[SB]])</f>
        <v>JABJKE</v>
      </c>
      <c r="AO147" s="328">
        <f>IF(BS_CONTROLE[[#This Row],[SUB]]=0, "-", BS_CONTROLE[[#This Row],[SUB]])</f>
        <v>82</v>
      </c>
      <c r="AP147" s="329">
        <f>IF(BS_CONTROLE[[#This Row],[KM - Inicio]]=0, "-", BS_CONTROLE[[#This Row],[KM - Inicio]])</f>
        <v>1225.2</v>
      </c>
      <c r="AQ147" s="329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3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3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1578</v>
      </c>
      <c r="BF147" s="330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3" t="s">
        <v>1580</v>
      </c>
      <c r="BK147" s="22" t="s">
        <v>1580</v>
      </c>
      <c r="BL147" s="20"/>
      <c r="BM147" s="18" t="s">
        <v>981</v>
      </c>
      <c r="BN147" s="18" t="s">
        <v>981</v>
      </c>
      <c r="BO147" s="18" t="s">
        <v>981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7"/>
      <c r="BU147" s="5"/>
      <c r="BV147" s="5"/>
      <c r="BW147" s="5"/>
    </row>
    <row r="148" spans="1:75" ht="17.25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39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1581</v>
      </c>
      <c r="N148" s="16" t="s">
        <v>1582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1231</v>
      </c>
      <c r="W148" s="186" t="s">
        <v>1232</v>
      </c>
      <c r="X148" s="14" t="s">
        <v>957</v>
      </c>
      <c r="Y148" s="18" t="s">
        <v>960</v>
      </c>
      <c r="Z148" s="18"/>
      <c r="AA148" s="150">
        <v>1</v>
      </c>
      <c r="AB148" s="75" t="s">
        <v>948</v>
      </c>
      <c r="AC148" s="75" t="s">
        <v>943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7" t="str">
        <f>IF(BS_CONTROLE[[#This Row],[Local - Partida]]=0, "-", BS_CONTROLE[[#This Row],[Local - Partida]])</f>
        <v>TSF1</v>
      </c>
      <c r="AL148" s="327" t="str">
        <f>IF(BS_CONTROLE[[#This Row],[Local - Encerramento]]=0, "-", BS_CONTROLE[[#This Row],[Local - Encerramento]])</f>
        <v>TSF1</v>
      </c>
      <c r="AM148" s="327" t="str">
        <f>IF(BS_CONTROLE[[#This Row],[Entre - Estações]]=0, "-", BS_CONTROLE[[#This Row],[Entre - Estações]])</f>
        <v>TRO-TSF</v>
      </c>
      <c r="AN148" s="327" t="str">
        <f>IF(BS_CONTROLE[[#This Row],[SB]]=0, "-", BS_CONTROLE[[#This Row],[SB]])</f>
        <v>TROTSF</v>
      </c>
      <c r="AO148" s="328">
        <f>IF(BS_CONTROLE[[#This Row],[SUB]]=0, "-", BS_CONTROLE[[#This Row],[SUB]])</f>
        <v>98</v>
      </c>
      <c r="AP148" s="329">
        <f>IF(BS_CONTROLE[[#This Row],[KM - Inicio]]=0, "-", BS_CONTROLE[[#This Row],[KM - Inicio]])</f>
        <v>759</v>
      </c>
      <c r="AQ148" s="329" t="str">
        <f>IF(BS_CONTROLE[[#This Row],[KM - Fim]]=0, "-", BS_CONTROLE[[#This Row],[KM - Fim]])</f>
        <v>-</v>
      </c>
      <c r="AR148" s="279">
        <v>0.87083333333333335</v>
      </c>
      <c r="AS148" s="279">
        <v>0.92500000000000004</v>
      </c>
      <c r="AT148" s="277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8">
        <v>31030</v>
      </c>
      <c r="BB148" s="10" t="str">
        <f>IFERROR(_xlfn.XLOOKUP(AI148, BS_ATIVIDADE[ATIVIDADE],BS_ATIVIDADE[UNIDADE] ), "*")</f>
        <v>M</v>
      </c>
      <c r="BC148" s="333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3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0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1583</v>
      </c>
      <c r="BK148" s="21" t="s">
        <v>1583</v>
      </c>
      <c r="BL148" s="20"/>
      <c r="BM148" s="274" t="s">
        <v>981</v>
      </c>
      <c r="BN148" s="274" t="s">
        <v>981</v>
      </c>
      <c r="BO148" s="173" t="s">
        <v>981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7"/>
      <c r="BU148" s="5"/>
      <c r="BV148" s="5"/>
      <c r="BW148" s="5"/>
    </row>
    <row r="149" spans="1:75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1544</v>
      </c>
      <c r="N149" s="16" t="s">
        <v>1545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1231</v>
      </c>
      <c r="W149" s="186" t="s">
        <v>1584</v>
      </c>
      <c r="X149" s="14" t="s">
        <v>957</v>
      </c>
      <c r="Y149" s="18" t="s">
        <v>960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7" t="str">
        <f>IF(BS_CONTROLE[[#This Row],[Local - Partida]]=0, "-", BS_CONTROLE[[#This Row],[Local - Partida]])</f>
        <v>TRO</v>
      </c>
      <c r="AL149" s="327" t="str">
        <f>IF(BS_CONTROLE[[#This Row],[Local - Encerramento]]=0, "-", BS_CONTROLE[[#This Row],[Local - Encerramento]])</f>
        <v>TGR2</v>
      </c>
      <c r="AM149" s="327" t="str">
        <f>IF(BS_CONTROLE[[#This Row],[Entre - Estações]]=0, "-", BS_CONTROLE[[#This Row],[Entre - Estações]])</f>
        <v>TRO-TGR</v>
      </c>
      <c r="AN149" s="327" t="str">
        <f>IF(BS_CONTROLE[[#This Row],[SB]]=0, "-", BS_CONTROLE[[#This Row],[SB]])</f>
        <v>TROTGR</v>
      </c>
      <c r="AO149" s="328">
        <f>IF(BS_CONTROLE[[#This Row],[SUB]]=0, "-", BS_CONTROLE[[#This Row],[SUB]])</f>
        <v>98</v>
      </c>
      <c r="AP149" s="329">
        <f>IF(BS_CONTROLE[[#This Row],[KM - Inicio]]=0, "-", BS_CONTROLE[[#This Row],[KM - Inicio]])</f>
        <v>759</v>
      </c>
      <c r="AQ149" s="329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3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3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0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1585</v>
      </c>
      <c r="BK149" s="21" t="s">
        <v>1586</v>
      </c>
      <c r="BL149" s="20"/>
      <c r="BM149" s="274" t="s">
        <v>981</v>
      </c>
      <c r="BN149" s="274" t="s">
        <v>981</v>
      </c>
      <c r="BO149" s="173" t="s">
        <v>981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7" t="str">
        <f t="shared" si="2"/>
        <v>OKOK</v>
      </c>
      <c r="BU149" s="5"/>
      <c r="BV149" s="5"/>
      <c r="BW149" s="5"/>
    </row>
    <row r="150" spans="1:75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5" t="s">
        <v>838</v>
      </c>
      <c r="E150" s="239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1218</v>
      </c>
      <c r="I150" s="186" t="s">
        <v>597</v>
      </c>
      <c r="J150" s="234">
        <v>98</v>
      </c>
      <c r="K150" s="234">
        <v>752</v>
      </c>
      <c r="L150" s="89" t="s">
        <v>609</v>
      </c>
      <c r="M150" s="220" t="s">
        <v>1544</v>
      </c>
      <c r="N150" s="220" t="s">
        <v>1545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1546</v>
      </c>
      <c r="W150" s="186" t="s">
        <v>1587</v>
      </c>
      <c r="X150" s="14" t="s">
        <v>952</v>
      </c>
      <c r="Y150" s="18" t="s">
        <v>951</v>
      </c>
      <c r="Z150" s="18"/>
      <c r="AA150" s="89">
        <v>1</v>
      </c>
      <c r="AB150" s="75" t="s">
        <v>948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7" t="str">
        <f>IF(BS_CONTROLE[[#This Row],[Local - Partida]]=0, "-", BS_CONTROLE[[#This Row],[Local - Partida]])</f>
        <v>752RVD</v>
      </c>
      <c r="AL150" s="327" t="str">
        <f>IF(BS_CONTROLE[[#This Row],[Local - Encerramento]]=0, "-", BS_CONTROLE[[#This Row],[Local - Encerramento]])</f>
        <v>TGR2</v>
      </c>
      <c r="AM150" s="327" t="str">
        <f>IF(BS_CONTROLE[[#This Row],[Entre - Estações]]=0, "-", BS_CONTROLE[[#This Row],[Entre - Estações]])</f>
        <v>TRO-TGR</v>
      </c>
      <c r="AN150" s="327" t="str">
        <f>IF(BS_CONTROLE[[#This Row],[SB]]=0, "-", BS_CONTROLE[[#This Row],[SB]])</f>
        <v>TROTGR</v>
      </c>
      <c r="AO150" s="328">
        <f>IF(BS_CONTROLE[[#This Row],[SUB]]=0, "-", BS_CONTROLE[[#This Row],[SUB]])</f>
        <v>98</v>
      </c>
      <c r="AP150" s="329">
        <f>IF(BS_CONTROLE[[#This Row],[KM - Inicio]]=0, "-", BS_CONTROLE[[#This Row],[KM - Inicio]])</f>
        <v>752</v>
      </c>
      <c r="AQ150" s="329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3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3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0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1588</v>
      </c>
      <c r="BK150" s="187" t="s">
        <v>1589</v>
      </c>
      <c r="BL150" s="20"/>
      <c r="BM150" s="18" t="s">
        <v>978</v>
      </c>
      <c r="BN150" s="18" t="s">
        <v>1006</v>
      </c>
      <c r="BO150" s="173" t="s">
        <v>1058</v>
      </c>
      <c r="BP150" s="187" t="s">
        <v>1589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7" t="str">
        <f t="shared" si="2"/>
        <v>ExpansãoExecução</v>
      </c>
      <c r="BU150" s="5"/>
      <c r="BV150" s="5"/>
      <c r="BW150" s="5"/>
    </row>
    <row r="151" spans="1:75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5"/>
      <c r="E151" s="239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7" t="str">
        <f>IF(BS_CONTROLE[[#This Row],[Local - Partida]]=0, "-", BS_CONTROLE[[#This Row],[Local - Partida]])</f>
        <v>-</v>
      </c>
      <c r="AL151" s="327" t="str">
        <f>IF(BS_CONTROLE[[#This Row],[Local - Encerramento]]=0, "-", BS_CONTROLE[[#This Row],[Local - Encerramento]])</f>
        <v>-</v>
      </c>
      <c r="AM151" s="327" t="str">
        <f>IF(BS_CONTROLE[[#This Row],[Entre - Estações]]=0, "-", BS_CONTROLE[[#This Row],[Entre - Estações]])</f>
        <v>-</v>
      </c>
      <c r="AN151" s="327" t="str">
        <f>IF(BS_CONTROLE[[#This Row],[SB]]=0, "-", BS_CONTROLE[[#This Row],[SB]])</f>
        <v>-</v>
      </c>
      <c r="AO151" s="328" t="str">
        <f>IF(BS_CONTROLE[[#This Row],[SUB]]=0, "-", BS_CONTROLE[[#This Row],[SUB]])</f>
        <v>-</v>
      </c>
      <c r="AP151" s="329" t="str">
        <f>IF(BS_CONTROLE[[#This Row],[KM - Inicio]]=0, "-", BS_CONTROLE[[#This Row],[KM - Inicio]])</f>
        <v>-</v>
      </c>
      <c r="AQ151" s="329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3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3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0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7" t="str">
        <f t="shared" si="2"/>
        <v/>
      </c>
      <c r="BU151" s="5"/>
      <c r="BV151" s="5"/>
      <c r="BW151" s="5"/>
    </row>
    <row r="152" spans="1:75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39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7" t="str">
        <f>IF(BS_CONTROLE[[#This Row],[Local - Partida]]=0, "-", BS_CONTROLE[[#This Row],[Local - Partida]])</f>
        <v>-</v>
      </c>
      <c r="AL152" s="327" t="str">
        <f>IF(BS_CONTROLE[[#This Row],[Local - Encerramento]]=0, "-", BS_CONTROLE[[#This Row],[Local - Encerramento]])</f>
        <v>-</v>
      </c>
      <c r="AM152" s="327" t="str">
        <f>IF(BS_CONTROLE[[#This Row],[Entre - Estações]]=0, "-", BS_CONTROLE[[#This Row],[Entre - Estações]])</f>
        <v>-</v>
      </c>
      <c r="AN152" s="327" t="str">
        <f>IF(BS_CONTROLE[[#This Row],[SB]]=0, "-", BS_CONTROLE[[#This Row],[SB]])</f>
        <v>-</v>
      </c>
      <c r="AO152" s="328" t="str">
        <f>IF(BS_CONTROLE[[#This Row],[SUB]]=0, "-", BS_CONTROLE[[#This Row],[SUB]])</f>
        <v>-</v>
      </c>
      <c r="AP152" s="329" t="str">
        <f>IF(BS_CONTROLE[[#This Row],[KM - Inicio]]=0, "-", BS_CONTROLE[[#This Row],[KM - Inicio]])</f>
        <v>-</v>
      </c>
      <c r="AQ152" s="329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3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3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0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7" t="str">
        <f t="shared" si="2"/>
        <v/>
      </c>
    </row>
    <row r="153" spans="1:75" ht="23.25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837</v>
      </c>
      <c r="E153" s="239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4">
        <v>74</v>
      </c>
      <c r="K153" s="234">
        <v>406</v>
      </c>
      <c r="L153" s="80" t="s">
        <v>609</v>
      </c>
      <c r="M153" s="16" t="s">
        <v>1590</v>
      </c>
      <c r="N153" s="16" t="s">
        <v>1591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1348</v>
      </c>
      <c r="W153" s="43" t="s">
        <v>1592</v>
      </c>
      <c r="X153" s="14" t="s">
        <v>957</v>
      </c>
      <c r="Y153" s="18" t="s">
        <v>960</v>
      </c>
      <c r="Z153" s="18"/>
      <c r="AA153" s="89">
        <v>1</v>
      </c>
      <c r="AB153" s="75" t="s">
        <v>948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7" t="str">
        <f>IF(BS_CONTROLE[[#This Row],[Local - Partida]]=0, "-", BS_CONTROLE[[#This Row],[Local - Partida]])</f>
        <v>TOM2</v>
      </c>
      <c r="AL153" s="327" t="str">
        <f>IF(BS_CONTROLE[[#This Row],[Local - Encerramento]]=0, "-", BS_CONTROLE[[#This Row],[Local - Encerramento]])</f>
        <v>TCS</v>
      </c>
      <c r="AM153" s="327" t="str">
        <f>IF(BS_CONTROLE[[#This Row],[Entre - Estações]]=0, "-", BS_CONTROLE[[#This Row],[Entre - Estações]])</f>
        <v>TOM-TCS</v>
      </c>
      <c r="AN153" s="327" t="str">
        <f>IF(BS_CONTROLE[[#This Row],[SB]]=0, "-", BS_CONTROLE[[#This Row],[SB]])</f>
        <v>TOMTCS</v>
      </c>
      <c r="AO153" s="328">
        <f>IF(BS_CONTROLE[[#This Row],[SUB]]=0, "-", BS_CONTROLE[[#This Row],[SUB]])</f>
        <v>74</v>
      </c>
      <c r="AP153" s="329">
        <f>IF(BS_CONTROLE[[#This Row],[KM - Inicio]]=0, "-", BS_CONTROLE[[#This Row],[KM - Inicio]])</f>
        <v>406</v>
      </c>
      <c r="AQ153" s="329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3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3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0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1593</v>
      </c>
      <c r="BK153" s="268" t="s">
        <v>1594</v>
      </c>
      <c r="BL153" s="20"/>
      <c r="BM153" s="274" t="s">
        <v>981</v>
      </c>
      <c r="BN153" s="274" t="s">
        <v>981</v>
      </c>
      <c r="BO153" s="173" t="s">
        <v>981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7" t="str">
        <f t="shared" si="2"/>
        <v>OKOK</v>
      </c>
    </row>
    <row r="154" spans="1:75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5" t="s">
        <v>864</v>
      </c>
      <c r="E154" s="239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4">
        <v>74</v>
      </c>
      <c r="K154" s="16">
        <v>335.5</v>
      </c>
      <c r="L154" s="80" t="s">
        <v>609</v>
      </c>
      <c r="M154" s="16" t="s">
        <v>1595</v>
      </c>
      <c r="N154" s="16" t="s">
        <v>1596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1245</v>
      </c>
      <c r="W154" s="43" t="s">
        <v>1597</v>
      </c>
      <c r="X154" s="14" t="s">
        <v>957</v>
      </c>
      <c r="Y154" s="18" t="s">
        <v>960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7" t="str">
        <f>IF(BS_CONTROLE[[#This Row],[Local - Partida]]=0, "-", BS_CONTROLE[[#This Row],[Local - Partida]])</f>
        <v>TLA1</v>
      </c>
      <c r="AL154" s="327" t="str">
        <f>IF(BS_CONTROLE[[#This Row],[Local - Encerramento]]=0, "-", BS_CONTROLE[[#This Row],[Local - Encerramento]])</f>
        <v>-</v>
      </c>
      <c r="AM154" s="327" t="str">
        <f>IF(BS_CONTROLE[[#This Row],[Entre - Estações]]=0, "-", BS_CONTROLE[[#This Row],[Entre - Estações]])</f>
        <v>TLA-S</v>
      </c>
      <c r="AN154" s="327" t="str">
        <f>IF(BS_CONTROLE[[#This Row],[SB]]=0, "-", BS_CONTROLE[[#This Row],[SB]])</f>
        <v>TLAS</v>
      </c>
      <c r="AO154" s="328">
        <f>IF(BS_CONTROLE[[#This Row],[SUB]]=0, "-", BS_CONTROLE[[#This Row],[SUB]])</f>
        <v>74</v>
      </c>
      <c r="AP154" s="329">
        <f>IF(BS_CONTROLE[[#This Row],[KM - Inicio]]=0, "-", BS_CONTROLE[[#This Row],[KM - Inicio]])</f>
        <v>335.5</v>
      </c>
      <c r="AQ154" s="329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3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3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0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1598</v>
      </c>
      <c r="BK154" s="22" t="s">
        <v>1599</v>
      </c>
      <c r="BL154" s="20"/>
      <c r="BM154" s="274" t="s">
        <v>981</v>
      </c>
      <c r="BN154" s="274" t="s">
        <v>981</v>
      </c>
      <c r="BO154" s="173" t="s">
        <v>981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7" t="str">
        <f t="shared" si="2"/>
        <v>OKOK</v>
      </c>
    </row>
    <row r="155" spans="1:75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0"/>
      <c r="E155" s="239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7" t="str">
        <f>IF(BS_CONTROLE[[#This Row],[Local - Partida]]=0, "-", BS_CONTROLE[[#This Row],[Local - Partida]])</f>
        <v>-</v>
      </c>
      <c r="AL155" s="327" t="str">
        <f>IF(BS_CONTROLE[[#This Row],[Local - Encerramento]]=0, "-", BS_CONTROLE[[#This Row],[Local - Encerramento]])</f>
        <v>-</v>
      </c>
      <c r="AM155" s="327" t="str">
        <f>IF(BS_CONTROLE[[#This Row],[Entre - Estações]]=0, "-", BS_CONTROLE[[#This Row],[Entre - Estações]])</f>
        <v>-</v>
      </c>
      <c r="AN155" s="327" t="str">
        <f>IF(BS_CONTROLE[[#This Row],[SB]]=0, "-", BS_CONTROLE[[#This Row],[SB]])</f>
        <v>-</v>
      </c>
      <c r="AO155" s="328" t="str">
        <f>IF(BS_CONTROLE[[#This Row],[SUB]]=0, "-", BS_CONTROLE[[#This Row],[SUB]])</f>
        <v>-</v>
      </c>
      <c r="AP155" s="329" t="str">
        <f>IF(BS_CONTROLE[[#This Row],[KM - Inicio]]=0, "-", BS_CONTROLE[[#This Row],[KM - Inicio]])</f>
        <v>-</v>
      </c>
      <c r="AQ155" s="329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3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3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0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7" t="str">
        <f t="shared" si="2"/>
        <v/>
      </c>
    </row>
    <row r="156" spans="1:75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855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1556</v>
      </c>
      <c r="N156" s="16" t="s">
        <v>1557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1558</v>
      </c>
      <c r="W156" s="186" t="s">
        <v>1559</v>
      </c>
      <c r="X156" s="14" t="s">
        <v>957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7" t="str">
        <f>IF(BS_CONTROLE[[#This Row],[Local - Partida]]=0, "-", BS_CONTROLE[[#This Row],[Local - Partida]])</f>
        <v>-</v>
      </c>
      <c r="AL156" s="327" t="str">
        <f>IF(BS_CONTROLE[[#This Row],[Local - Encerramento]]=0, "-", BS_CONTROLE[[#This Row],[Local - Encerramento]])</f>
        <v>-</v>
      </c>
      <c r="AM156" s="327" t="str">
        <f>IF(BS_CONTROLE[[#This Row],[Entre - Estações]]=0, "-", BS_CONTROLE[[#This Row],[Entre - Estações]])</f>
        <v>TRC-N</v>
      </c>
      <c r="AN156" s="327" t="str">
        <f>IF(BS_CONTROLE[[#This Row],[SB]]=0, "-", BS_CONTROLE[[#This Row],[SB]])</f>
        <v>TRCN</v>
      </c>
      <c r="AO156" s="328">
        <f>IF(BS_CONTROLE[[#This Row],[SUB]]=0, "-", BS_CONTROLE[[#This Row],[SUB]])</f>
        <v>74</v>
      </c>
      <c r="AP156" s="329">
        <f>IF(BS_CONTROLE[[#This Row],[KM - Inicio]]=0, "-", BS_CONTROLE[[#This Row],[KM - Inicio]])</f>
        <v>293.95600000000002</v>
      </c>
      <c r="AQ156" s="329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3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3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0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7" t="str">
        <f t="shared" si="2"/>
        <v/>
      </c>
    </row>
    <row r="157" spans="1:75" ht="23.25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828</v>
      </c>
      <c r="E157" s="239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4">
        <v>74</v>
      </c>
      <c r="K157" s="42">
        <v>290</v>
      </c>
      <c r="L157" s="80" t="s">
        <v>609</v>
      </c>
      <c r="M157" s="16" t="s">
        <v>1600</v>
      </c>
      <c r="N157" s="16" t="s">
        <v>1601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1257</v>
      </c>
      <c r="W157" s="43" t="s">
        <v>1602</v>
      </c>
      <c r="X157" s="14" t="s">
        <v>957</v>
      </c>
      <c r="Y157" s="18" t="s">
        <v>960</v>
      </c>
      <c r="Z157" s="18"/>
      <c r="AA157" s="272" t="s">
        <v>1603</v>
      </c>
      <c r="AB157" s="75" t="s">
        <v>948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7" t="str">
        <f>IF(BS_CONTROLE[[#This Row],[Local - Partida]]=0, "-", BS_CONTROLE[[#This Row],[Local - Partida]])</f>
        <v>TCS</v>
      </c>
      <c r="AL157" s="327" t="str">
        <f>IF(BS_CONTROLE[[#This Row],[Local - Encerramento]]=0, "-", BS_CONTROLE[[#This Row],[Local - Encerramento]])</f>
        <v>TIN</v>
      </c>
      <c r="AM157" s="327" t="str">
        <f>IF(BS_CONTROLE[[#This Row],[Entre - Estações]]=0, "-", BS_CONTROLE[[#This Row],[Entre - Estações]])</f>
        <v>TCS-TIN</v>
      </c>
      <c r="AN157" s="327" t="str">
        <f>IF(BS_CONTROLE[[#This Row],[SB]]=0, "-", BS_CONTROLE[[#This Row],[SB]])</f>
        <v>TCSTIN</v>
      </c>
      <c r="AO157" s="328">
        <f>IF(BS_CONTROLE[[#This Row],[SUB]]=0, "-", BS_CONTROLE[[#This Row],[SUB]])</f>
        <v>74</v>
      </c>
      <c r="AP157" s="329">
        <f>IF(BS_CONTROLE[[#This Row],[KM - Inicio]]=0, "-", BS_CONTROLE[[#This Row],[KM - Inicio]])</f>
        <v>290</v>
      </c>
      <c r="AQ157" s="329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3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3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0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1604</v>
      </c>
      <c r="BK157" s="268" t="s">
        <v>1605</v>
      </c>
      <c r="BL157" s="20"/>
      <c r="BM157" s="18" t="s">
        <v>972</v>
      </c>
      <c r="BN157" s="18" t="s">
        <v>992</v>
      </c>
      <c r="BO157" s="173" t="s">
        <v>1059</v>
      </c>
      <c r="BP157" s="269" t="s">
        <v>1606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7" t="str">
        <f t="shared" si="2"/>
        <v>MecânicaLocomotiva</v>
      </c>
    </row>
    <row r="158" spans="1:75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1" t="s">
        <v>1607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1235</v>
      </c>
      <c r="W158" s="186" t="s">
        <v>1554</v>
      </c>
      <c r="X158" s="14" t="s">
        <v>957</v>
      </c>
      <c r="Y158" s="18" t="s">
        <v>960</v>
      </c>
      <c r="Z158" s="18"/>
      <c r="AA158" s="150">
        <v>1</v>
      </c>
      <c r="AB158" s="75" t="s">
        <v>948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7" t="str">
        <f>IF(BS_CONTROLE[[#This Row],[Local - Partida]]=0, "-", BS_CONTROLE[[#This Row],[Local - Partida]])</f>
        <v>TVI2</v>
      </c>
      <c r="AL158" s="327" t="str">
        <f>IF(BS_CONTROLE[[#This Row],[Local - Encerramento]]=0, "-", BS_CONTROLE[[#This Row],[Local - Encerramento]])</f>
        <v>TVI2</v>
      </c>
      <c r="AM158" s="327" t="str">
        <f>IF(BS_CONTROLE[[#This Row],[Entre - Estações]]=0, "-", BS_CONTROLE[[#This Row],[Entre - Estações]])</f>
        <v>TID-TVI</v>
      </c>
      <c r="AN158" s="327" t="str">
        <f>IF(BS_CONTROLE[[#This Row],[SB]]=0, "-", BS_CONTROLE[[#This Row],[SB]])</f>
        <v>201213/TID201</v>
      </c>
      <c r="AO158" s="328">
        <f>IF(BS_CONTROLE[[#This Row],[SUB]]=0, "-", BS_CONTROLE[[#This Row],[SUB]])</f>
        <v>74</v>
      </c>
      <c r="AP158" s="329">
        <f>IF(BS_CONTROLE[[#This Row],[KM - Inicio]]=0, "-", BS_CONTROLE[[#This Row],[KM - Inicio]])</f>
        <v>203</v>
      </c>
      <c r="AQ158" s="329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0">
        <v>300</v>
      </c>
      <c r="BB158" s="10" t="str">
        <f>IFERROR(_xlfn.XLOOKUP(AI158, BS_ATIVIDADE[ATIVIDADE],BS_ATIVIDADE[UNIDADE] ), "*")</f>
        <v>M</v>
      </c>
      <c r="BC158" s="333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3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0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1608</v>
      </c>
      <c r="BK158" s="22" t="s">
        <v>1609</v>
      </c>
      <c r="BL158" s="20"/>
      <c r="BM158" s="18" t="s">
        <v>981</v>
      </c>
      <c r="BN158" s="18" t="s">
        <v>981</v>
      </c>
      <c r="BO158" s="173" t="s">
        <v>981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7" t="str">
        <f t="shared" si="2"/>
        <v>OKOK</v>
      </c>
    </row>
    <row r="159" spans="1:75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39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1313</v>
      </c>
      <c r="J159" s="42">
        <v>74</v>
      </c>
      <c r="K159" s="16">
        <v>111</v>
      </c>
      <c r="L159" s="80">
        <v>5.7530000000000001</v>
      </c>
      <c r="M159" s="16" t="s">
        <v>1314</v>
      </c>
      <c r="N159" s="16" t="s">
        <v>1315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1273</v>
      </c>
      <c r="W159" s="186" t="s">
        <v>1610</v>
      </c>
      <c r="X159" s="14" t="s">
        <v>957</v>
      </c>
      <c r="Y159" s="18" t="s">
        <v>960</v>
      </c>
      <c r="Z159" s="18"/>
      <c r="AA159" s="89">
        <v>1</v>
      </c>
      <c r="AB159" s="75" t="s">
        <v>948</v>
      </c>
      <c r="AC159" s="75" t="s">
        <v>943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7" t="str">
        <f>IF(BS_CONTROLE[[#This Row],[Local - Partida]]=0, "-", BS_CONTROLE[[#This Row],[Local - Partida]])</f>
        <v>TIN</v>
      </c>
      <c r="AL159" s="327" t="str">
        <f>IF(BS_CONTROLE[[#This Row],[Local - Encerramento]]=0, "-", BS_CONTROLE[[#This Row],[Local - Encerramento]])</f>
        <v>TMI</v>
      </c>
      <c r="AM159" s="327" t="str">
        <f>IF(BS_CONTROLE[[#This Row],[Entre - Estações]]=0, "-", BS_CONTROLE[[#This Row],[Entre - Estações]])</f>
        <v>TIN-TMI</v>
      </c>
      <c r="AN159" s="327" t="str">
        <f>IF(BS_CONTROLE[[#This Row],[SB]]=0, "-", BS_CONTROLE[[#This Row],[SB]])</f>
        <v>TINTMI</v>
      </c>
      <c r="AO159" s="328">
        <f>IF(BS_CONTROLE[[#This Row],[SUB]]=0, "-", BS_CONTROLE[[#This Row],[SUB]])</f>
        <v>74</v>
      </c>
      <c r="AP159" s="329">
        <f>IF(BS_CONTROLE[[#This Row],[KM - Inicio]]=0, "-", BS_CONTROLE[[#This Row],[KM - Inicio]])</f>
        <v>111</v>
      </c>
      <c r="AQ159" s="329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3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3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0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1611</v>
      </c>
      <c r="BK159" s="22" t="s">
        <v>1612</v>
      </c>
      <c r="BL159" s="20"/>
      <c r="BM159" s="274" t="s">
        <v>981</v>
      </c>
      <c r="BN159" s="274" t="s">
        <v>981</v>
      </c>
      <c r="BO159" s="173" t="s">
        <v>981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7"/>
    </row>
    <row r="160" spans="1:75" ht="19.5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886</v>
      </c>
      <c r="E160" s="239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1249</v>
      </c>
      <c r="W160" s="43" t="s">
        <v>1597</v>
      </c>
      <c r="X160" s="14" t="s">
        <v>957</v>
      </c>
      <c r="Y160" s="18" t="s">
        <v>960</v>
      </c>
      <c r="Z160" s="18"/>
      <c r="AA160" s="89">
        <v>1</v>
      </c>
      <c r="AB160" s="75" t="s">
        <v>948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7" t="str">
        <f>IF(BS_CONTROLE[[#This Row],[Local - Partida]]=0, "-", BS_CONTROLE[[#This Row],[Local - Partida]])</f>
        <v>K97TIN</v>
      </c>
      <c r="AL160" s="327" t="str">
        <f>IF(BS_CONTROLE[[#This Row],[Local - Encerramento]]=0, "-", BS_CONTROLE[[#This Row],[Local - Encerramento]])</f>
        <v>-</v>
      </c>
      <c r="AM160" s="327" t="str">
        <f>IF(BS_CONTROLE[[#This Row],[Entre - Estações]]=0, "-", BS_CONTROLE[[#This Row],[Entre - Estações]])</f>
        <v>TSP-TIN</v>
      </c>
      <c r="AN160" s="327" t="str">
        <f>IF(BS_CONTROLE[[#This Row],[SB]]=0, "-", BS_CONTROLE[[#This Row],[SB]])</f>
        <v>K97TIN</v>
      </c>
      <c r="AO160" s="328">
        <f>IF(BS_CONTROLE[[#This Row],[SUB]]=0, "-", BS_CONTROLE[[#This Row],[SUB]])</f>
        <v>74</v>
      </c>
      <c r="AP160" s="329">
        <f>IF(BS_CONTROLE[[#This Row],[KM - Inicio]]=0, "-", BS_CONTROLE[[#This Row],[KM - Inicio]])</f>
        <v>104.02</v>
      </c>
      <c r="AQ160" s="329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3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3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0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1613</v>
      </c>
      <c r="BK160" s="22" t="s">
        <v>1614</v>
      </c>
      <c r="BL160" s="20"/>
      <c r="BM160" s="274" t="s">
        <v>987</v>
      </c>
      <c r="BN160" s="274" t="s">
        <v>987</v>
      </c>
      <c r="BO160" s="173" t="s">
        <v>987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7" t="str">
        <f t="shared" si="2"/>
        <v>SemOportunidadeSemOportunidade</v>
      </c>
    </row>
    <row r="161" spans="1:72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1541</v>
      </c>
      <c r="W161" s="186" t="s">
        <v>1215</v>
      </c>
      <c r="X161" s="14" t="s">
        <v>957</v>
      </c>
      <c r="Y161" s="18" t="s">
        <v>960</v>
      </c>
      <c r="Z161" s="18"/>
      <c r="AA161" s="150">
        <v>1</v>
      </c>
      <c r="AB161" s="75" t="s">
        <v>948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7" t="str">
        <f>IF(BS_CONTROLE[[#This Row],[Local - Partida]]=0, "-", BS_CONTROLE[[#This Row],[Local - Partida]])</f>
        <v>ZVT1</v>
      </c>
      <c r="AL161" s="327" t="str">
        <f>IF(BS_CONTROLE[[#This Row],[Local - Encerramento]]=0, "-", BS_CONTROLE[[#This Row],[Local - Encerramento]])</f>
        <v>ZVT1</v>
      </c>
      <c r="AM161" s="327" t="str">
        <f>IF(BS_CONTROLE[[#This Row],[Entre - Estações]]=0, "-", BS_CONTROLE[[#This Row],[Entre - Estações]])</f>
        <v>ZVT-ZDK</v>
      </c>
      <c r="AN161" s="327" t="str">
        <f>IF(BS_CONTROLE[[#This Row],[SB]]=0, "-", BS_CONTROLE[[#This Row],[SB]])</f>
        <v>ZVTZDK</v>
      </c>
      <c r="AO161" s="328">
        <f>IF(BS_CONTROLE[[#This Row],[SUB]]=0, "-", BS_CONTROLE[[#This Row],[SUB]])</f>
        <v>78</v>
      </c>
      <c r="AP161" s="329">
        <f>IF(BS_CONTROLE[[#This Row],[KM - Inicio]]=0, "-", BS_CONTROLE[[#This Row],[KM - Inicio]])</f>
        <v>244</v>
      </c>
      <c r="AQ161" s="329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3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3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0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1615</v>
      </c>
      <c r="BK161" s="22" t="s">
        <v>1616</v>
      </c>
      <c r="BL161" s="20"/>
      <c r="BM161" s="18" t="s">
        <v>981</v>
      </c>
      <c r="BN161" s="18" t="s">
        <v>981</v>
      </c>
      <c r="BO161" s="173" t="s">
        <v>981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7" t="str">
        <f t="shared" si="2"/>
        <v>OKOK</v>
      </c>
    </row>
    <row r="162" spans="1:72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39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7" t="str">
        <f>IF(BS_CONTROLE[[#This Row],[Local - Partida]]=0, "-", BS_CONTROLE[[#This Row],[Local - Partida]])</f>
        <v>-</v>
      </c>
      <c r="AL162" s="327" t="str">
        <f>IF(BS_CONTROLE[[#This Row],[Local - Encerramento]]=0, "-", BS_CONTROLE[[#This Row],[Local - Encerramento]])</f>
        <v>-</v>
      </c>
      <c r="AM162" s="327" t="str">
        <f>IF(BS_CONTROLE[[#This Row],[Entre - Estações]]=0, "-", BS_CONTROLE[[#This Row],[Entre - Estações]])</f>
        <v>-</v>
      </c>
      <c r="AN162" s="327" t="str">
        <f>IF(BS_CONTROLE[[#This Row],[SB]]=0, "-", BS_CONTROLE[[#This Row],[SB]])</f>
        <v>-</v>
      </c>
      <c r="AO162" s="328" t="str">
        <f>IF(BS_CONTROLE[[#This Row],[SUB]]=0, "-", BS_CONTROLE[[#This Row],[SUB]])</f>
        <v>-</v>
      </c>
      <c r="AP162" s="329" t="str">
        <f>IF(BS_CONTROLE[[#This Row],[KM - Inicio]]=0, "-", BS_CONTROLE[[#This Row],[KM - Inicio]])</f>
        <v>-</v>
      </c>
      <c r="AQ162" s="329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3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3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0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7" t="str">
        <f t="shared" si="2"/>
        <v/>
      </c>
    </row>
    <row r="163" spans="1:72" ht="23.25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39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1617</v>
      </c>
      <c r="J163" s="16">
        <v>103</v>
      </c>
      <c r="K163" s="16">
        <v>2146</v>
      </c>
      <c r="L163" s="80" t="s">
        <v>609</v>
      </c>
      <c r="M163" s="23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1618</v>
      </c>
      <c r="W163" s="186" t="s">
        <v>1619</v>
      </c>
      <c r="X163" s="14" t="s">
        <v>957</v>
      </c>
      <c r="Y163" s="18" t="s">
        <v>960</v>
      </c>
      <c r="Z163" s="18"/>
      <c r="AA163" s="150">
        <v>1</v>
      </c>
      <c r="AB163" s="75" t="s">
        <v>948</v>
      </c>
      <c r="AC163" s="75" t="s">
        <v>943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7" t="str">
        <f>IF(BS_CONTROLE[[#This Row],[Local - Partida]]=0, "-", BS_CONTROLE[[#This Row],[Local - Partida]])</f>
        <v>PIT</v>
      </c>
      <c r="AL163" s="327" t="str">
        <f>IF(BS_CONTROLE[[#This Row],[Local - Encerramento]]=0, "-", BS_CONTROLE[[#This Row],[Local - Encerramento]])</f>
        <v>PITI</v>
      </c>
      <c r="AM163" s="327" t="str">
        <f>IF(BS_CONTROLE[[#This Row],[Entre - Estações]]=0, "-", BS_CONTROLE[[#This Row],[Entre - Estações]])</f>
        <v>POU-K29</v>
      </c>
      <c r="AN163" s="327" t="str">
        <f>IF(BS_CONTROLE[[#This Row],[SB]]=0, "-", BS_CONTROLE[[#This Row],[SB]])</f>
        <v>POUK28</v>
      </c>
      <c r="AO163" s="328">
        <f>IF(BS_CONTROLE[[#This Row],[SUB]]=0, "-", BS_CONTROLE[[#This Row],[SUB]])</f>
        <v>103</v>
      </c>
      <c r="AP163" s="329">
        <f>IF(BS_CONTROLE[[#This Row],[KM - Inicio]]=0, "-", BS_CONTROLE[[#This Row],[KM - Inicio]])</f>
        <v>2146</v>
      </c>
      <c r="AQ163" s="329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3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3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0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1620</v>
      </c>
      <c r="BK163" s="269" t="s">
        <v>1621</v>
      </c>
      <c r="BL163" s="20"/>
      <c r="BM163" s="274" t="s">
        <v>972</v>
      </c>
      <c r="BN163" s="274" t="s">
        <v>992</v>
      </c>
      <c r="BO163" s="276" t="s">
        <v>1059</v>
      </c>
      <c r="BP163" s="22" t="s">
        <v>1622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7" t="str">
        <f t="shared" si="2"/>
        <v>MecânicaLocomotiva</v>
      </c>
    </row>
    <row r="164" spans="1:72" ht="23.25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913</v>
      </c>
      <c r="E164" s="239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1617</v>
      </c>
      <c r="J164" s="16">
        <v>103</v>
      </c>
      <c r="K164" s="16">
        <v>2146</v>
      </c>
      <c r="L164" s="80" t="s">
        <v>609</v>
      </c>
      <c r="M164" s="23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1618</v>
      </c>
      <c r="W164" s="43" t="s">
        <v>1597</v>
      </c>
      <c r="X164" s="14" t="s">
        <v>957</v>
      </c>
      <c r="Y164" s="18" t="s">
        <v>960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7" t="str">
        <f>IF(BS_CONTROLE[[#This Row],[Local - Partida]]=0, "-", BS_CONTROLE[[#This Row],[Local - Partida]])</f>
        <v>PIT1</v>
      </c>
      <c r="AL164" s="327" t="str">
        <f>IF(BS_CONTROLE[[#This Row],[Local - Encerramento]]=0, "-", BS_CONTROLE[[#This Row],[Local - Encerramento]])</f>
        <v>PITI</v>
      </c>
      <c r="AM164" s="327" t="str">
        <f>IF(BS_CONTROLE[[#This Row],[Entre - Estações]]=0, "-", BS_CONTROLE[[#This Row],[Entre - Estações]])</f>
        <v>POU-K29</v>
      </c>
      <c r="AN164" s="327" t="str">
        <f>IF(BS_CONTROLE[[#This Row],[SB]]=0, "-", BS_CONTROLE[[#This Row],[SB]])</f>
        <v>POUK28</v>
      </c>
      <c r="AO164" s="328">
        <f>IF(BS_CONTROLE[[#This Row],[SUB]]=0, "-", BS_CONTROLE[[#This Row],[SUB]])</f>
        <v>103</v>
      </c>
      <c r="AP164" s="329">
        <f>IF(BS_CONTROLE[[#This Row],[KM - Inicio]]=0, "-", BS_CONTROLE[[#This Row],[KM - Inicio]])</f>
        <v>2146</v>
      </c>
      <c r="AQ164" s="329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3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3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0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1620</v>
      </c>
      <c r="BK164" s="269" t="s">
        <v>1621</v>
      </c>
      <c r="BL164" s="20"/>
      <c r="BM164" s="274" t="s">
        <v>972</v>
      </c>
      <c r="BN164" s="274" t="s">
        <v>992</v>
      </c>
      <c r="BO164" s="276" t="s">
        <v>1059</v>
      </c>
      <c r="BP164" s="22" t="s">
        <v>1622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7"/>
    </row>
    <row r="165" spans="1:72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829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1623</v>
      </c>
      <c r="N165" s="16" t="s">
        <v>1624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1625</v>
      </c>
      <c r="W165" s="186" t="s">
        <v>1222</v>
      </c>
      <c r="X165" s="14" t="s">
        <v>957</v>
      </c>
      <c r="Y165" s="18" t="s">
        <v>960</v>
      </c>
      <c r="Z165" s="18"/>
      <c r="AA165" s="150">
        <v>1</v>
      </c>
      <c r="AB165" s="75" t="s">
        <v>948</v>
      </c>
      <c r="AC165" s="75" t="s">
        <v>943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7" t="str">
        <f>IF(BS_CONTROLE[[#This Row],[Local - Partida]]=0, "-", BS_CONTROLE[[#This Row],[Local - Partida]])</f>
        <v>PJA</v>
      </c>
      <c r="AL165" s="327" t="str">
        <f>IF(BS_CONTROLE[[#This Row],[Local - Encerramento]]=0, "-", BS_CONTROLE[[#This Row],[Local - Encerramento]])</f>
        <v>POV</v>
      </c>
      <c r="AM165" s="327" t="str">
        <f>IF(BS_CONTROLE[[#This Row],[Entre - Estações]]=0, "-", BS_CONTROLE[[#This Row],[Entre - Estações]])</f>
        <v>PJA-POV</v>
      </c>
      <c r="AN165" s="327" t="str">
        <f>IF(BS_CONTROLE[[#This Row],[SB]]=0, "-", BS_CONTROLE[[#This Row],[SB]])</f>
        <v>PJAPOV</v>
      </c>
      <c r="AO165" s="328">
        <f>IF(BS_CONTROLE[[#This Row],[SUB]]=0, "-", BS_CONTROLE[[#This Row],[SUB]])</f>
        <v>101</v>
      </c>
      <c r="AP165" s="329">
        <f>IF(BS_CONTROLE[[#This Row],[KM - Inicio]]=0, "-", BS_CONTROLE[[#This Row],[KM - Inicio]])</f>
        <v>1471</v>
      </c>
      <c r="AQ165" s="329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3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3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0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1608</v>
      </c>
      <c r="BK165" s="22" t="s">
        <v>1626</v>
      </c>
      <c r="BL165" s="20"/>
      <c r="BM165" s="18" t="s">
        <v>977</v>
      </c>
      <c r="BN165" s="18" t="s">
        <v>1006</v>
      </c>
      <c r="BO165" s="173" t="s">
        <v>1069</v>
      </c>
      <c r="BP165" s="22" t="s">
        <v>1627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7" t="str">
        <f t="shared" si="2"/>
        <v>SuperExecução</v>
      </c>
    </row>
    <row r="166" spans="1:72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846</v>
      </c>
      <c r="E166" s="239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1625</v>
      </c>
      <c r="W166" s="43" t="s">
        <v>1401</v>
      </c>
      <c r="X166" s="14" t="s">
        <v>957</v>
      </c>
      <c r="Y166" s="18" t="s">
        <v>960</v>
      </c>
      <c r="Z166" s="18"/>
      <c r="AA166" s="150">
        <v>1</v>
      </c>
      <c r="AB166" s="75" t="s">
        <v>948</v>
      </c>
      <c r="AC166" s="75" t="s">
        <v>943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7" t="str">
        <f>IF(BS_CONTROLE[[#This Row],[Local - Partida]]=0, "-", BS_CONTROLE[[#This Row],[Local - Partida]])</f>
        <v>PUR</v>
      </c>
      <c r="AL166" s="327" t="str">
        <f>IF(BS_CONTROLE[[#This Row],[Local - Encerramento]]=0, "-", BS_CONTROLE[[#This Row],[Local - Encerramento]])</f>
        <v>PJA</v>
      </c>
      <c r="AM166" s="327" t="str">
        <f>IF(BS_CONTROLE[[#This Row],[Entre - Estações]]=0, "-", BS_CONTROLE[[#This Row],[Entre - Estações]])</f>
        <v>PJG-PSI</v>
      </c>
      <c r="AN166" s="327" t="str">
        <f>IF(BS_CONTROLE[[#This Row],[SB]]=0, "-", BS_CONTROLE[[#This Row],[SB]])</f>
        <v>PJGPSI</v>
      </c>
      <c r="AO166" s="328">
        <f>IF(BS_CONTROLE[[#This Row],[SUB]]=0, "-", BS_CONTROLE[[#This Row],[SUB]])</f>
        <v>101</v>
      </c>
      <c r="AP166" s="329">
        <f>IF(BS_CONTROLE[[#This Row],[KM - Inicio]]=0, "-", BS_CONTROLE[[#This Row],[KM - Inicio]])</f>
        <v>1405</v>
      </c>
      <c r="AQ166" s="329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1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0">
        <v>9</v>
      </c>
      <c r="BB166" s="10" t="str">
        <f>IFERROR(_xlfn.XLOOKUP(AI166, BS_ATIVIDADE[ATIVIDADE],BS_ATIVIDADE[UNIDADE] ), "*")</f>
        <v>VAGÕES</v>
      </c>
      <c r="BC166" s="333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3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0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1628</v>
      </c>
      <c r="BK166" s="21" t="s">
        <v>1628</v>
      </c>
      <c r="BL166" s="20"/>
      <c r="BM166" s="18" t="s">
        <v>972</v>
      </c>
      <c r="BN166" s="18" t="s">
        <v>1002</v>
      </c>
      <c r="BO166" s="173" t="s">
        <v>1059</v>
      </c>
      <c r="BP166" s="22" t="s">
        <v>1629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7" t="str">
        <f t="shared" si="2"/>
        <v>MecânicaVagão</v>
      </c>
    </row>
    <row r="167" spans="1:72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39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7" t="str">
        <f>IF(BS_CONTROLE[[#This Row],[Local - Partida]]=0, "-", BS_CONTROLE[[#This Row],[Local - Partida]])</f>
        <v>-</v>
      </c>
      <c r="AL167" s="327" t="str">
        <f>IF(BS_CONTROLE[[#This Row],[Local - Encerramento]]=0, "-", BS_CONTROLE[[#This Row],[Local - Encerramento]])</f>
        <v>-</v>
      </c>
      <c r="AM167" s="327" t="str">
        <f>IF(BS_CONTROLE[[#This Row],[Entre - Estações]]=0, "-", BS_CONTROLE[[#This Row],[Entre - Estações]])</f>
        <v>-</v>
      </c>
      <c r="AN167" s="327" t="str">
        <f>IF(BS_CONTROLE[[#This Row],[SB]]=0, "-", BS_CONTROLE[[#This Row],[SB]])</f>
        <v>-</v>
      </c>
      <c r="AO167" s="328" t="str">
        <f>IF(BS_CONTROLE[[#This Row],[SUB]]=0, "-", BS_CONTROLE[[#This Row],[SUB]])</f>
        <v>-</v>
      </c>
      <c r="AP167" s="329" t="str">
        <f>IF(BS_CONTROLE[[#This Row],[KM - Inicio]]=0, "-", BS_CONTROLE[[#This Row],[KM - Inicio]])</f>
        <v>-</v>
      </c>
      <c r="AQ167" s="329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3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3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0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7" t="str">
        <f t="shared" si="2"/>
        <v/>
      </c>
    </row>
    <row r="168" spans="1:72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39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7" t="str">
        <f>IF(BS_CONTROLE[[#This Row],[Local - Partida]]=0, "-", BS_CONTROLE[[#This Row],[Local - Partida]])</f>
        <v>-</v>
      </c>
      <c r="AL168" s="327" t="str">
        <f>IF(BS_CONTROLE[[#This Row],[Local - Encerramento]]=0, "-", BS_CONTROLE[[#This Row],[Local - Encerramento]])</f>
        <v>-</v>
      </c>
      <c r="AM168" s="327" t="str">
        <f>IF(BS_CONTROLE[[#This Row],[Entre - Estações]]=0, "-", BS_CONTROLE[[#This Row],[Entre - Estações]])</f>
        <v>-</v>
      </c>
      <c r="AN168" s="327" t="str">
        <f>IF(BS_CONTROLE[[#This Row],[SB]]=0, "-", BS_CONTROLE[[#This Row],[SB]])</f>
        <v>-</v>
      </c>
      <c r="AO168" s="328" t="str">
        <f>IF(BS_CONTROLE[[#This Row],[SUB]]=0, "-", BS_CONTROLE[[#This Row],[SUB]])</f>
        <v>-</v>
      </c>
      <c r="AP168" s="329" t="str">
        <f>IF(BS_CONTROLE[[#This Row],[KM - Inicio]]=0, "-", BS_CONTROLE[[#This Row],[KM - Inicio]])</f>
        <v>-</v>
      </c>
      <c r="AQ168" s="329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3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3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0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7" t="str">
        <f t="shared" si="2"/>
        <v/>
      </c>
    </row>
    <row r="169" spans="1:72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39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1630</v>
      </c>
      <c r="N169" s="16" t="s">
        <v>1631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1231</v>
      </c>
      <c r="W169" s="186" t="s">
        <v>1232</v>
      </c>
      <c r="X169" s="14" t="s">
        <v>957</v>
      </c>
      <c r="Y169" s="18" t="s">
        <v>960</v>
      </c>
      <c r="Z169" s="18"/>
      <c r="AA169" s="150">
        <v>1</v>
      </c>
      <c r="AB169" s="75" t="s">
        <v>948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7" t="str">
        <f>IF(BS_CONTROLE[[#This Row],[Local - Partida]]=0, "-", BS_CONTROLE[[#This Row],[Local - Partida]])</f>
        <v>TSF1</v>
      </c>
      <c r="AL169" s="327" t="str">
        <f>IF(BS_CONTROLE[[#This Row],[Local - Encerramento]]=0, "-", BS_CONTROLE[[#This Row],[Local - Encerramento]])</f>
        <v>TSF1</v>
      </c>
      <c r="AM169" s="327" t="str">
        <f>IF(BS_CONTROLE[[#This Row],[Entre - Estações]]=0, "-", BS_CONTROLE[[#This Row],[Entre - Estações]])</f>
        <v>TSF-671677</v>
      </c>
      <c r="AN169" s="327" t="str">
        <f>IF(BS_CONTROLE[[#This Row],[SB]]=0, "-", BS_CONTROLE[[#This Row],[SB]])</f>
        <v>TSF671677</v>
      </c>
      <c r="AO169" s="328">
        <f>IF(BS_CONTROLE[[#This Row],[SUB]]=0, "-", BS_CONTROLE[[#This Row],[SUB]])</f>
        <v>98</v>
      </c>
      <c r="AP169" s="329">
        <f>IF(BS_CONTROLE[[#This Row],[KM - Inicio]]=0, "-", BS_CONTROLE[[#This Row],[KM - Inicio]])</f>
        <v>721</v>
      </c>
      <c r="AQ169" s="329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3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3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0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1632</v>
      </c>
      <c r="BK169" s="21" t="s">
        <v>1632</v>
      </c>
      <c r="BL169" s="20"/>
      <c r="BM169" s="18" t="s">
        <v>981</v>
      </c>
      <c r="BN169" s="18" t="s">
        <v>981</v>
      </c>
      <c r="BO169" s="173" t="s">
        <v>981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7" t="str">
        <f t="shared" si="2"/>
        <v>OKOK</v>
      </c>
    </row>
    <row r="170" spans="1:72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1633</v>
      </c>
      <c r="N170" s="16" t="s">
        <v>1634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1231</v>
      </c>
      <c r="W170" s="43" t="s">
        <v>1279</v>
      </c>
      <c r="X170" s="14" t="s">
        <v>957</v>
      </c>
      <c r="Y170" s="18" t="s">
        <v>960</v>
      </c>
      <c r="Z170" s="18"/>
      <c r="AA170" s="150">
        <v>1</v>
      </c>
      <c r="AB170" s="75" t="s">
        <v>948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7" t="str">
        <f>IF(BS_CONTROLE[[#This Row],[Local - Partida]]=0, "-", BS_CONTROLE[[#This Row],[Local - Partida]])</f>
        <v>TSF1</v>
      </c>
      <c r="AL170" s="327" t="str">
        <f>IF(BS_CONTROLE[[#This Row],[Local - Encerramento]]=0, "-", BS_CONTROLE[[#This Row],[Local - Encerramento]])</f>
        <v>TIQ</v>
      </c>
      <c r="AM170" s="327" t="str">
        <f>IF(BS_CONTROLE[[#This Row],[Entre - Estações]]=0, "-", BS_CONTROLE[[#This Row],[Entre - Estações]])</f>
        <v>TSF-TIQ</v>
      </c>
      <c r="AN170" s="327" t="str">
        <f>IF(BS_CONTROLE[[#This Row],[SB]]=0, "-", BS_CONTROLE[[#This Row],[SB]])</f>
        <v>TSFTIQ</v>
      </c>
      <c r="AO170" s="328">
        <f>IF(BS_CONTROLE[[#This Row],[SUB]]=0, "-", BS_CONTROLE[[#This Row],[SUB]])</f>
        <v>98</v>
      </c>
      <c r="AP170" s="329">
        <f>IF(BS_CONTROLE[[#This Row],[KM - Inicio]]=0, "-", BS_CONTROLE[[#This Row],[KM - Inicio]])</f>
        <v>721</v>
      </c>
      <c r="AQ170" s="329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3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3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0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1635</v>
      </c>
      <c r="BK170" s="22" t="s">
        <v>1636</v>
      </c>
      <c r="BL170" s="20"/>
      <c r="BM170" s="18" t="s">
        <v>981</v>
      </c>
      <c r="BN170" s="18" t="s">
        <v>981</v>
      </c>
      <c r="BO170" s="18" t="s">
        <v>981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7" t="str">
        <f t="shared" si="2"/>
        <v>OKOK</v>
      </c>
    </row>
    <row r="171" spans="1:72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39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7" t="str">
        <f>IF(BS_CONTROLE[[#This Row],[Local - Partida]]=0, "-", BS_CONTROLE[[#This Row],[Local - Partida]])</f>
        <v>-</v>
      </c>
      <c r="AL171" s="327" t="str">
        <f>IF(BS_CONTROLE[[#This Row],[Local - Encerramento]]=0, "-", BS_CONTROLE[[#This Row],[Local - Encerramento]])</f>
        <v>-</v>
      </c>
      <c r="AM171" s="327" t="str">
        <f>IF(BS_CONTROLE[[#This Row],[Entre - Estações]]=0, "-", BS_CONTROLE[[#This Row],[Entre - Estações]])</f>
        <v>-</v>
      </c>
      <c r="AN171" s="327" t="str">
        <f>IF(BS_CONTROLE[[#This Row],[SB]]=0, "-", BS_CONTROLE[[#This Row],[SB]])</f>
        <v>-</v>
      </c>
      <c r="AO171" s="328" t="str">
        <f>IF(BS_CONTROLE[[#This Row],[SUB]]=0, "-", BS_CONTROLE[[#This Row],[SUB]])</f>
        <v>-</v>
      </c>
      <c r="AP171" s="329" t="str">
        <f>IF(BS_CONTROLE[[#This Row],[KM - Inicio]]=0, "-", BS_CONTROLE[[#This Row],[KM - Inicio]])</f>
        <v>-</v>
      </c>
      <c r="AQ171" s="329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3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3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0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7"/>
    </row>
    <row r="172" spans="1:72" ht="23.25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5" t="s">
        <v>864</v>
      </c>
      <c r="E172" s="239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4">
        <v>74</v>
      </c>
      <c r="K172" s="16">
        <v>294.95</v>
      </c>
      <c r="L172" s="80" t="s">
        <v>609</v>
      </c>
      <c r="M172" s="23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1245</v>
      </c>
      <c r="W172" s="43" t="s">
        <v>1637</v>
      </c>
      <c r="X172" s="14" t="s">
        <v>957</v>
      </c>
      <c r="Y172" s="18" t="s">
        <v>960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7" t="str">
        <f>IF(BS_CONTROLE[[#This Row],[Local - Partida]]=0, "-", BS_CONTROLE[[#This Row],[Local - Partida]])</f>
        <v>THE1</v>
      </c>
      <c r="AL172" s="327" t="str">
        <f>IF(BS_CONTROLE[[#This Row],[Local - Encerramento]]=0, "-", BS_CONTROLE[[#This Row],[Local - Encerramento]])</f>
        <v>-</v>
      </c>
      <c r="AM172" s="327" t="str">
        <f>IF(BS_CONTROLE[[#This Row],[Entre - Estações]]=0, "-", BS_CONTROLE[[#This Row],[Entre - Estações]])</f>
        <v>TRC-THE</v>
      </c>
      <c r="AN172" s="327" t="str">
        <f>IF(BS_CONTROLE[[#This Row],[SB]]=0, "-", BS_CONTROLE[[#This Row],[SB]])</f>
        <v>294THE</v>
      </c>
      <c r="AO172" s="328">
        <f>IF(BS_CONTROLE[[#This Row],[SUB]]=0, "-", BS_CONTROLE[[#This Row],[SUB]])</f>
        <v>74</v>
      </c>
      <c r="AP172" s="329">
        <f>IF(BS_CONTROLE[[#This Row],[KM - Inicio]]=0, "-", BS_CONTROLE[[#This Row],[KM - Inicio]])</f>
        <v>294.95</v>
      </c>
      <c r="AQ172" s="329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3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3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0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8" t="s">
        <v>1638</v>
      </c>
      <c r="BK172" s="269" t="s">
        <v>1639</v>
      </c>
      <c r="BL172" s="20"/>
      <c r="BM172" s="18" t="s">
        <v>981</v>
      </c>
      <c r="BN172" s="18" t="s">
        <v>981</v>
      </c>
      <c r="BO172" s="18" t="s">
        <v>981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7" t="str">
        <f t="shared" si="2"/>
        <v>OKOK</v>
      </c>
    </row>
    <row r="173" spans="1:72" ht="34.5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828</v>
      </c>
      <c r="E173" s="239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4">
        <v>74</v>
      </c>
      <c r="K173" s="42">
        <v>290</v>
      </c>
      <c r="L173" s="80" t="s">
        <v>609</v>
      </c>
      <c r="M173" s="16" t="s">
        <v>1600</v>
      </c>
      <c r="N173" s="16" t="s">
        <v>1601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1257</v>
      </c>
      <c r="W173" s="43" t="s">
        <v>1602</v>
      </c>
      <c r="X173" s="14" t="s">
        <v>957</v>
      </c>
      <c r="Y173" s="18" t="s">
        <v>960</v>
      </c>
      <c r="Z173" s="18"/>
      <c r="AA173" s="272" t="s">
        <v>1603</v>
      </c>
      <c r="AB173" s="75" t="s">
        <v>948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7" t="str">
        <f>IF(BS_CONTROLE[[#This Row],[Local - Partida]]=0, "-", BS_CONTROLE[[#This Row],[Local - Partida]])</f>
        <v>TCS</v>
      </c>
      <c r="AL173" s="327" t="str">
        <f>IF(BS_CONTROLE[[#This Row],[Local - Encerramento]]=0, "-", BS_CONTROLE[[#This Row],[Local - Encerramento]])</f>
        <v>TIN</v>
      </c>
      <c r="AM173" s="327" t="str">
        <f>IF(BS_CONTROLE[[#This Row],[Entre - Estações]]=0, "-", BS_CONTROLE[[#This Row],[Entre - Estações]])</f>
        <v>TCS-TIN</v>
      </c>
      <c r="AN173" s="327" t="str">
        <f>IF(BS_CONTROLE[[#This Row],[SB]]=0, "-", BS_CONTROLE[[#This Row],[SB]])</f>
        <v>TCSTIN</v>
      </c>
      <c r="AO173" s="328">
        <f>IF(BS_CONTROLE[[#This Row],[SUB]]=0, "-", BS_CONTROLE[[#This Row],[SUB]])</f>
        <v>74</v>
      </c>
      <c r="AP173" s="329">
        <f>IF(BS_CONTROLE[[#This Row],[KM - Inicio]]=0, "-", BS_CONTROLE[[#This Row],[KM - Inicio]])</f>
        <v>290</v>
      </c>
      <c r="AQ173" s="329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3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3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0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8" t="s">
        <v>1640</v>
      </c>
      <c r="BK173" s="268" t="s">
        <v>1640</v>
      </c>
      <c r="BL173" s="20"/>
      <c r="BM173" s="18" t="s">
        <v>972</v>
      </c>
      <c r="BN173" s="18" t="s">
        <v>992</v>
      </c>
      <c r="BO173" s="173" t="s">
        <v>1059</v>
      </c>
      <c r="BP173" s="268" t="s">
        <v>1640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7" t="str">
        <f t="shared" si="2"/>
        <v>MecânicaLocomotiva</v>
      </c>
    </row>
    <row r="174" spans="1:72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39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4">
        <v>74</v>
      </c>
      <c r="K174" s="42">
        <v>290</v>
      </c>
      <c r="L174" s="80">
        <v>501</v>
      </c>
      <c r="M174" s="16" t="s">
        <v>194</v>
      </c>
      <c r="N174" s="16" t="s">
        <v>1429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1273</v>
      </c>
      <c r="W174" s="186" t="s">
        <v>1641</v>
      </c>
      <c r="X174" s="14" t="s">
        <v>957</v>
      </c>
      <c r="Y174" s="18" t="s">
        <v>960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7" t="str">
        <f>IF(BS_CONTROLE[[#This Row],[Local - Partida]]=0, "-", BS_CONTROLE[[#This Row],[Local - Partida]])</f>
        <v>TCS</v>
      </c>
      <c r="AL174" s="327" t="str">
        <f>IF(BS_CONTROLE[[#This Row],[Local - Encerramento]]=0, "-", BS_CONTROLE[[#This Row],[Local - Encerramento]])</f>
        <v>TGR</v>
      </c>
      <c r="AM174" s="327" t="str">
        <f>IF(BS_CONTROLE[[#This Row],[Entre - Estações]]=0, "-", BS_CONTROLE[[#This Row],[Entre - Estações]])</f>
        <v>TCS-TGR</v>
      </c>
      <c r="AN174" s="327" t="str">
        <f>IF(BS_CONTROLE[[#This Row],[SB]]=0, "-", BS_CONTROLE[[#This Row],[SB]])</f>
        <v>TCSTGR</v>
      </c>
      <c r="AO174" s="328">
        <f>IF(BS_CONTROLE[[#This Row],[SUB]]=0, "-", BS_CONTROLE[[#This Row],[SUB]])</f>
        <v>74</v>
      </c>
      <c r="AP174" s="329">
        <f>IF(BS_CONTROLE[[#This Row],[KM - Inicio]]=0, "-", BS_CONTROLE[[#This Row],[KM - Inicio]])</f>
        <v>290</v>
      </c>
      <c r="AQ174" s="329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3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3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0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1642</v>
      </c>
      <c r="BK174" s="22" t="s">
        <v>1643</v>
      </c>
      <c r="BL174" s="20"/>
      <c r="BM174" s="18" t="s">
        <v>981</v>
      </c>
      <c r="BN174" s="18" t="s">
        <v>981</v>
      </c>
      <c r="BO174" s="173" t="s">
        <v>981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7"/>
    </row>
    <row r="175" spans="1:72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1" t="s">
        <v>1607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1235</v>
      </c>
      <c r="W175" s="186" t="s">
        <v>1554</v>
      </c>
      <c r="X175" s="14" t="s">
        <v>957</v>
      </c>
      <c r="Y175" s="18" t="s">
        <v>960</v>
      </c>
      <c r="Z175" s="18"/>
      <c r="AA175" s="150">
        <v>1</v>
      </c>
      <c r="AB175" s="75" t="s">
        <v>948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7" t="str">
        <f>IF(BS_CONTROLE[[#This Row],[Local - Partida]]=0, "-", BS_CONTROLE[[#This Row],[Local - Partida]])</f>
        <v>TVI2</v>
      </c>
      <c r="AL175" s="327" t="str">
        <f>IF(BS_CONTROLE[[#This Row],[Local - Encerramento]]=0, "-", BS_CONTROLE[[#This Row],[Local - Encerramento]])</f>
        <v>TVI2</v>
      </c>
      <c r="AM175" s="327" t="str">
        <f>IF(BS_CONTROLE[[#This Row],[Entre - Estações]]=0, "-", BS_CONTROLE[[#This Row],[Entre - Estações]])</f>
        <v>TID-TVI</v>
      </c>
      <c r="AN175" s="327" t="str">
        <f>IF(BS_CONTROLE[[#This Row],[SB]]=0, "-", BS_CONTROLE[[#This Row],[SB]])</f>
        <v>201213/TID201</v>
      </c>
      <c r="AO175" s="328">
        <f>IF(BS_CONTROLE[[#This Row],[SUB]]=0, "-", BS_CONTROLE[[#This Row],[SUB]])</f>
        <v>74</v>
      </c>
      <c r="AP175" s="329">
        <f>IF(BS_CONTROLE[[#This Row],[KM - Inicio]]=0, "-", BS_CONTROLE[[#This Row],[KM - Inicio]])</f>
        <v>203</v>
      </c>
      <c r="AQ175" s="329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3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3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0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1644</v>
      </c>
      <c r="BK175" s="22" t="s">
        <v>1645</v>
      </c>
      <c r="BL175" s="20"/>
      <c r="BM175" s="18" t="s">
        <v>973</v>
      </c>
      <c r="BN175" s="18" t="s">
        <v>993</v>
      </c>
      <c r="BO175" s="173" t="s">
        <v>1112</v>
      </c>
      <c r="BP175" s="22" t="s">
        <v>1645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7" t="str">
        <f t="shared" si="2"/>
        <v>MecanizaçãoOperação</v>
      </c>
    </row>
    <row r="176" spans="1:72" ht="21.75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886</v>
      </c>
      <c r="E176" s="239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1249</v>
      </c>
      <c r="W176" s="43" t="s">
        <v>1597</v>
      </c>
      <c r="X176" s="14" t="s">
        <v>957</v>
      </c>
      <c r="Y176" s="18" t="s">
        <v>960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7" t="str">
        <f>IF(BS_CONTROLE[[#This Row],[Local - Partida]]=0, "-", BS_CONTROLE[[#This Row],[Local - Partida]])</f>
        <v>K97TIN</v>
      </c>
      <c r="AL176" s="327" t="str">
        <f>IF(BS_CONTROLE[[#This Row],[Local - Encerramento]]=0, "-", BS_CONTROLE[[#This Row],[Local - Encerramento]])</f>
        <v>-</v>
      </c>
      <c r="AM176" s="327" t="str">
        <f>IF(BS_CONTROLE[[#This Row],[Entre - Estações]]=0, "-", BS_CONTROLE[[#This Row],[Entre - Estações]])</f>
        <v>TSP-TIN</v>
      </c>
      <c r="AN176" s="327" t="str">
        <f>IF(BS_CONTROLE[[#This Row],[SB]]=0, "-", BS_CONTROLE[[#This Row],[SB]])</f>
        <v>K97TIN</v>
      </c>
      <c r="AO176" s="328">
        <f>IF(BS_CONTROLE[[#This Row],[SUB]]=0, "-", BS_CONTROLE[[#This Row],[SUB]])</f>
        <v>74</v>
      </c>
      <c r="AP176" s="329">
        <f>IF(BS_CONTROLE[[#This Row],[KM - Inicio]]=0, "-", BS_CONTROLE[[#This Row],[KM - Inicio]])</f>
        <v>104.02</v>
      </c>
      <c r="AQ176" s="329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3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3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0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1646</v>
      </c>
      <c r="BK176" s="21" t="s">
        <v>1647</v>
      </c>
      <c r="BL176" s="20"/>
      <c r="BM176" s="274" t="s">
        <v>983</v>
      </c>
      <c r="BN176" s="18" t="s">
        <v>999</v>
      </c>
      <c r="BO176" s="173" t="s">
        <v>1073</v>
      </c>
      <c r="BP176" s="22" t="s">
        <v>1648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7" t="str">
        <f t="shared" si="2"/>
        <v>CondiçõesClimáticaTemperatura</v>
      </c>
    </row>
    <row r="177" spans="1:72" ht="23.25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1541</v>
      </c>
      <c r="W177" s="186" t="s">
        <v>1215</v>
      </c>
      <c r="X177" s="14" t="s">
        <v>957</v>
      </c>
      <c r="Y177" s="18" t="s">
        <v>960</v>
      </c>
      <c r="Z177" s="18"/>
      <c r="AA177" s="150">
        <v>2</v>
      </c>
      <c r="AB177" s="75" t="s">
        <v>948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7" t="str">
        <f>IF(BS_CONTROLE[[#This Row],[Local - Partida]]=0, "-", BS_CONTROLE[[#This Row],[Local - Partida]])</f>
        <v>ZVT1</v>
      </c>
      <c r="AL177" s="327" t="str">
        <f>IF(BS_CONTROLE[[#This Row],[Local - Encerramento]]=0, "-", BS_CONTROLE[[#This Row],[Local - Encerramento]])</f>
        <v>ZVT1</v>
      </c>
      <c r="AM177" s="327" t="str">
        <f>IF(BS_CONTROLE[[#This Row],[Entre - Estações]]=0, "-", BS_CONTROLE[[#This Row],[Entre - Estações]])</f>
        <v>ZVT-ZDK</v>
      </c>
      <c r="AN177" s="327" t="str">
        <f>IF(BS_CONTROLE[[#This Row],[SB]]=0, "-", BS_CONTROLE[[#This Row],[SB]])</f>
        <v>ZVTZDK</v>
      </c>
      <c r="AO177" s="328">
        <f>IF(BS_CONTROLE[[#This Row],[SUB]]=0, "-", BS_CONTROLE[[#This Row],[SUB]])</f>
        <v>78</v>
      </c>
      <c r="AP177" s="329">
        <f>IF(BS_CONTROLE[[#This Row],[KM - Inicio]]=0, "-", BS_CONTROLE[[#This Row],[KM - Inicio]])</f>
        <v>244</v>
      </c>
      <c r="AQ177" s="329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3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3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0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1649</v>
      </c>
      <c r="BK177" s="269" t="s">
        <v>1650</v>
      </c>
      <c r="BL177" s="20"/>
      <c r="BM177" s="18" t="s">
        <v>981</v>
      </c>
      <c r="BN177" s="18" t="s">
        <v>981</v>
      </c>
      <c r="BO177" s="173" t="s">
        <v>981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7" t="str">
        <f t="shared" si="2"/>
        <v>OKOK</v>
      </c>
    </row>
    <row r="178" spans="1:72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39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1238</v>
      </c>
      <c r="W178" s="186" t="s">
        <v>1236</v>
      </c>
      <c r="X178" s="14" t="s">
        <v>957</v>
      </c>
      <c r="Y178" s="18" t="s">
        <v>960</v>
      </c>
      <c r="Z178" s="18"/>
      <c r="AA178" s="150">
        <v>1</v>
      </c>
      <c r="AB178" s="75" t="s">
        <v>948</v>
      </c>
      <c r="AC178" s="75" t="s">
        <v>943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7" t="str">
        <f>IF(BS_CONTROLE[[#This Row],[Local - Partida]]=0, "-", BS_CONTROLE[[#This Row],[Local - Partida]])</f>
        <v>ZGT1</v>
      </c>
      <c r="AL178" s="327" t="str">
        <f>IF(BS_CONTROLE[[#This Row],[Local - Encerramento]]=0, "-", BS_CONTROLE[[#This Row],[Local - Encerramento]])</f>
        <v>ZGT1</v>
      </c>
      <c r="AM178" s="327" t="str">
        <f>IF(BS_CONTROLE[[#This Row],[Entre - Estações]]=0, "-", BS_CONTROLE[[#This Row],[Entre - Estações]])</f>
        <v>ZGT-ZXE</v>
      </c>
      <c r="AN178" s="327" t="str">
        <f>IF(BS_CONTROLE[[#This Row],[SB]]=0, "-", BS_CONTROLE[[#This Row],[SB]])</f>
        <v>ZGTZXE</v>
      </c>
      <c r="AO178" s="328">
        <f>IF(BS_CONTROLE[[#This Row],[SUB]]=0, "-", BS_CONTROLE[[#This Row],[SUB]])</f>
        <v>72</v>
      </c>
      <c r="AP178" s="329">
        <f>IF(BS_CONTROLE[[#This Row],[KM - Inicio]]=0, "-", BS_CONTROLE[[#This Row],[KM - Inicio]])</f>
        <v>300</v>
      </c>
      <c r="AQ178" s="329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3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3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0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8" t="s">
        <v>1651</v>
      </c>
      <c r="BK178" s="268" t="s">
        <v>1652</v>
      </c>
      <c r="BL178" s="20"/>
      <c r="BM178" s="18" t="s">
        <v>981</v>
      </c>
      <c r="BN178" s="18" t="s">
        <v>981</v>
      </c>
      <c r="BO178" s="173" t="s">
        <v>981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7"/>
    </row>
    <row r="179" spans="1:72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39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1617</v>
      </c>
      <c r="J179" s="16">
        <v>103</v>
      </c>
      <c r="K179" s="16">
        <v>2146</v>
      </c>
      <c r="L179" s="80" t="s">
        <v>609</v>
      </c>
      <c r="M179" s="23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1618</v>
      </c>
      <c r="W179" s="186" t="s">
        <v>1619</v>
      </c>
      <c r="X179" s="14" t="s">
        <v>957</v>
      </c>
      <c r="Y179" s="18" t="s">
        <v>960</v>
      </c>
      <c r="Z179" s="18"/>
      <c r="AA179" s="150">
        <v>1</v>
      </c>
      <c r="AB179" s="75" t="s">
        <v>948</v>
      </c>
      <c r="AC179" s="75" t="s">
        <v>943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7" t="str">
        <f>IF(BS_CONTROLE[[#This Row],[Local - Partida]]=0, "-", BS_CONTROLE[[#This Row],[Local - Partida]])</f>
        <v>PIT</v>
      </c>
      <c r="AL179" s="327" t="str">
        <f>IF(BS_CONTROLE[[#This Row],[Local - Encerramento]]=0, "-", BS_CONTROLE[[#This Row],[Local - Encerramento]])</f>
        <v>PITI</v>
      </c>
      <c r="AM179" s="327" t="str">
        <f>IF(BS_CONTROLE[[#This Row],[Entre - Estações]]=0, "-", BS_CONTROLE[[#This Row],[Entre - Estações]])</f>
        <v>POU-K29</v>
      </c>
      <c r="AN179" s="327" t="str">
        <f>IF(BS_CONTROLE[[#This Row],[SB]]=0, "-", BS_CONTROLE[[#This Row],[SB]])</f>
        <v>POUK28</v>
      </c>
      <c r="AO179" s="328">
        <f>IF(BS_CONTROLE[[#This Row],[SUB]]=0, "-", BS_CONTROLE[[#This Row],[SUB]])</f>
        <v>103</v>
      </c>
      <c r="AP179" s="329">
        <f>IF(BS_CONTROLE[[#This Row],[KM - Inicio]]=0, "-", BS_CONTROLE[[#This Row],[KM - Inicio]])</f>
        <v>2146</v>
      </c>
      <c r="AQ179" s="329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3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3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0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1067</v>
      </c>
      <c r="BK179" s="21" t="s">
        <v>1653</v>
      </c>
      <c r="BL179" s="20"/>
      <c r="BM179" s="18" t="s">
        <v>977</v>
      </c>
      <c r="BN179" s="18" t="s">
        <v>1006</v>
      </c>
      <c r="BO179" s="173" t="s">
        <v>1069</v>
      </c>
      <c r="BP179" s="21" t="s">
        <v>1654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7" t="str">
        <f t="shared" si="2"/>
        <v>SuperExecução</v>
      </c>
    </row>
    <row r="180" spans="1:72" ht="46.5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913</v>
      </c>
      <c r="E180" s="239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1617</v>
      </c>
      <c r="J180" s="16">
        <v>103</v>
      </c>
      <c r="K180" s="16">
        <v>2146</v>
      </c>
      <c r="L180" s="80" t="s">
        <v>609</v>
      </c>
      <c r="M180" s="23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1618</v>
      </c>
      <c r="W180" s="43" t="s">
        <v>1597</v>
      </c>
      <c r="X180" s="14" t="s">
        <v>957</v>
      </c>
      <c r="Y180" s="18" t="s">
        <v>960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7" t="str">
        <f>IF(BS_CONTROLE[[#This Row],[Local - Partida]]=0, "-", BS_CONTROLE[[#This Row],[Local - Partida]])</f>
        <v>PIT1</v>
      </c>
      <c r="AL180" s="327" t="str">
        <f>IF(BS_CONTROLE[[#This Row],[Local - Encerramento]]=0, "-", BS_CONTROLE[[#This Row],[Local - Encerramento]])</f>
        <v>PITI</v>
      </c>
      <c r="AM180" s="327" t="str">
        <f>IF(BS_CONTROLE[[#This Row],[Entre - Estações]]=0, "-", BS_CONTROLE[[#This Row],[Entre - Estações]])</f>
        <v>POU-K29</v>
      </c>
      <c r="AN180" s="327" t="str">
        <f>IF(BS_CONTROLE[[#This Row],[SB]]=0, "-", BS_CONTROLE[[#This Row],[SB]])</f>
        <v>POUK28</v>
      </c>
      <c r="AO180" s="328">
        <f>IF(BS_CONTROLE[[#This Row],[SUB]]=0, "-", BS_CONTROLE[[#This Row],[SUB]])</f>
        <v>103</v>
      </c>
      <c r="AP180" s="329">
        <f>IF(BS_CONTROLE[[#This Row],[KM - Inicio]]=0, "-", BS_CONTROLE[[#This Row],[KM - Inicio]])</f>
        <v>2146</v>
      </c>
      <c r="AQ180" s="329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3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3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0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1067</v>
      </c>
      <c r="BK180" s="268" t="s">
        <v>1655</v>
      </c>
      <c r="BL180" s="20"/>
      <c r="BM180" s="18" t="s">
        <v>977</v>
      </c>
      <c r="BN180" s="18" t="s">
        <v>1006</v>
      </c>
      <c r="BO180" s="276" t="s">
        <v>1058</v>
      </c>
      <c r="BP180" s="268" t="s">
        <v>1656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7" t="str">
        <f t="shared" si="2"/>
        <v>SuperExecução</v>
      </c>
    </row>
    <row r="181" spans="1:72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829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1623</v>
      </c>
      <c r="N181" s="16" t="s">
        <v>1624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1625</v>
      </c>
      <c r="W181" s="186" t="s">
        <v>1222</v>
      </c>
      <c r="X181" s="14" t="s">
        <v>957</v>
      </c>
      <c r="Y181" s="18" t="s">
        <v>960</v>
      </c>
      <c r="Z181" s="18"/>
      <c r="AA181" s="150">
        <v>1</v>
      </c>
      <c r="AB181" s="75" t="s">
        <v>948</v>
      </c>
      <c r="AC181" s="75" t="s">
        <v>943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7" t="str">
        <f>IF(BS_CONTROLE[[#This Row],[Local - Partida]]=0, "-", BS_CONTROLE[[#This Row],[Local - Partida]])</f>
        <v>PJA</v>
      </c>
      <c r="AL181" s="327" t="str">
        <f>IF(BS_CONTROLE[[#This Row],[Local - Encerramento]]=0, "-", BS_CONTROLE[[#This Row],[Local - Encerramento]])</f>
        <v>POV</v>
      </c>
      <c r="AM181" s="327" t="str">
        <f>IF(BS_CONTROLE[[#This Row],[Entre - Estações]]=0, "-", BS_CONTROLE[[#This Row],[Entre - Estações]])</f>
        <v>PJA-POV</v>
      </c>
      <c r="AN181" s="327" t="str">
        <f>IF(BS_CONTROLE[[#This Row],[SB]]=0, "-", BS_CONTROLE[[#This Row],[SB]])</f>
        <v>PJAPOV</v>
      </c>
      <c r="AO181" s="328">
        <f>IF(BS_CONTROLE[[#This Row],[SUB]]=0, "-", BS_CONTROLE[[#This Row],[SUB]])</f>
        <v>101</v>
      </c>
      <c r="AP181" s="329">
        <f>IF(BS_CONTROLE[[#This Row],[KM - Inicio]]=0, "-", BS_CONTROLE[[#This Row],[KM - Inicio]])</f>
        <v>1471</v>
      </c>
      <c r="AQ181" s="329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3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3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0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1644</v>
      </c>
      <c r="BK181" s="22" t="s">
        <v>1657</v>
      </c>
      <c r="BL181" s="20"/>
      <c r="BM181" s="18" t="s">
        <v>981</v>
      </c>
      <c r="BN181" s="18" t="s">
        <v>981</v>
      </c>
      <c r="BO181" s="173" t="s">
        <v>981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7" t="str">
        <f t="shared" si="2"/>
        <v>OKOK</v>
      </c>
    </row>
    <row r="182" spans="1:72" ht="23.25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846</v>
      </c>
      <c r="E182" s="239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1625</v>
      </c>
      <c r="W182" s="275" t="s">
        <v>1658</v>
      </c>
      <c r="X182" s="14" t="s">
        <v>957</v>
      </c>
      <c r="Y182" s="18" t="s">
        <v>960</v>
      </c>
      <c r="Z182" s="18"/>
      <c r="AA182" s="150">
        <v>1</v>
      </c>
      <c r="AB182" s="75" t="s">
        <v>948</v>
      </c>
      <c r="AC182" s="75" t="s">
        <v>943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7" t="str">
        <f>IF(BS_CONTROLE[[#This Row],[Local - Partida]]=0, "-", BS_CONTROLE[[#This Row],[Local - Partida]])</f>
        <v>PJA</v>
      </c>
      <c r="AL182" s="327" t="str">
        <f>IF(BS_CONTROLE[[#This Row],[Local - Encerramento]]=0, "-", BS_CONTROLE[[#This Row],[Local - Encerramento]])</f>
        <v>PSG</v>
      </c>
      <c r="AM182" s="327" t="str">
        <f>IF(BS_CONTROLE[[#This Row],[Entre - Estações]]=0, "-", BS_CONTROLE[[#This Row],[Entre - Estações]])</f>
        <v>PJA-PJG</v>
      </c>
      <c r="AN182" s="327" t="str">
        <f>IF(BS_CONTROLE[[#This Row],[SB]]=0, "-", BS_CONTROLE[[#This Row],[SB]])</f>
        <v>PJAPJG</v>
      </c>
      <c r="AO182" s="328">
        <f>IF(BS_CONTROLE[[#This Row],[SUB]]=0, "-", BS_CONTROLE[[#This Row],[SUB]])</f>
        <v>101</v>
      </c>
      <c r="AP182" s="329">
        <f>IF(BS_CONTROLE[[#This Row],[KM - Inicio]]=0, "-", BS_CONTROLE[[#This Row],[KM - Inicio]])</f>
        <v>1471</v>
      </c>
      <c r="AQ182" s="329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3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3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0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1644</v>
      </c>
      <c r="BK182" s="22" t="s">
        <v>1659</v>
      </c>
      <c r="BL182" s="20"/>
      <c r="BM182" s="18" t="s">
        <v>981</v>
      </c>
      <c r="BN182" s="18" t="s">
        <v>981</v>
      </c>
      <c r="BO182" s="173" t="s">
        <v>981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7" t="str">
        <f t="shared" si="2"/>
        <v>OKOK</v>
      </c>
    </row>
    <row r="183" spans="1:72" ht="23.25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39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1660</v>
      </c>
      <c r="J183" s="16">
        <v>98</v>
      </c>
      <c r="K183" s="16">
        <v>759</v>
      </c>
      <c r="L183" s="80">
        <v>501</v>
      </c>
      <c r="M183" s="16" t="s">
        <v>1661</v>
      </c>
      <c r="N183" s="16" t="s">
        <v>1662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3" t="s">
        <v>1663</v>
      </c>
      <c r="W183" s="43" t="s">
        <v>1641</v>
      </c>
      <c r="X183" s="14" t="s">
        <v>957</v>
      </c>
      <c r="Y183" s="18" t="s">
        <v>960</v>
      </c>
      <c r="Z183" s="18"/>
      <c r="AA183" s="150">
        <v>1</v>
      </c>
      <c r="AB183" s="75" t="s">
        <v>948</v>
      </c>
      <c r="AC183" s="75" t="s">
        <v>943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7" t="str">
        <f>IF(BS_CONTROLE[[#This Row],[Local - Partida]]=0, "-", BS_CONTROLE[[#This Row],[Local - Partida]])</f>
        <v>TRO</v>
      </c>
      <c r="AL183" s="327" t="str">
        <f>IF(BS_CONTROLE[[#This Row],[Local - Encerramento]]=0, "-", BS_CONTROLE[[#This Row],[Local - Encerramento]])</f>
        <v>TAG</v>
      </c>
      <c r="AM183" s="327" t="str">
        <f>IF(BS_CONTROLE[[#This Row],[Entre - Estações]]=0, "-", BS_CONTROLE[[#This Row],[Entre - Estações]])</f>
        <v>TRO-TAG</v>
      </c>
      <c r="AN183" s="327" t="str">
        <f>IF(BS_CONTROLE[[#This Row],[SB]]=0, "-", BS_CONTROLE[[#This Row],[SB]])</f>
        <v>TROTAG</v>
      </c>
      <c r="AO183" s="328">
        <f>IF(BS_CONTROLE[[#This Row],[SUB]]=0, "-", BS_CONTROLE[[#This Row],[SUB]])</f>
        <v>98</v>
      </c>
      <c r="AP183" s="329">
        <f>IF(BS_CONTROLE[[#This Row],[KM - Inicio]]=0, "-", BS_CONTROLE[[#This Row],[KM - Inicio]])</f>
        <v>759</v>
      </c>
      <c r="AQ183" s="329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3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3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0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1664</v>
      </c>
      <c r="BK183" s="22" t="s">
        <v>1665</v>
      </c>
      <c r="BL183" s="20"/>
      <c r="BM183" s="18" t="s">
        <v>981</v>
      </c>
      <c r="BN183" s="18" t="s">
        <v>981</v>
      </c>
      <c r="BO183" s="173" t="s">
        <v>981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7"/>
    </row>
    <row r="184" spans="1:72" ht="23.25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39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1666</v>
      </c>
      <c r="N184" s="16" t="s">
        <v>1667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1231</v>
      </c>
      <c r="W184" s="186" t="s">
        <v>1232</v>
      </c>
      <c r="X184" s="14" t="s">
        <v>957</v>
      </c>
      <c r="Y184" s="18" t="s">
        <v>960</v>
      </c>
      <c r="Z184" s="18"/>
      <c r="AA184" s="150">
        <v>1</v>
      </c>
      <c r="AB184" s="75" t="s">
        <v>948</v>
      </c>
      <c r="AC184" s="75" t="s">
        <v>943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7" t="str">
        <f>IF(BS_CONTROLE[[#This Row],[Local - Partida]]=0, "-", BS_CONTROLE[[#This Row],[Local - Partida]])</f>
        <v>TSF1</v>
      </c>
      <c r="AL184" s="327" t="str">
        <f>IF(BS_CONTROLE[[#This Row],[Local - Encerramento]]=0, "-", BS_CONTROLE[[#This Row],[Local - Encerramento]])</f>
        <v>TSF1</v>
      </c>
      <c r="AM184" s="327" t="str">
        <f>IF(BS_CONTROLE[[#This Row],[Entre - Estações]]=0, "-", BS_CONTROLE[[#This Row],[Entre - Estações]])</f>
        <v>TAL-TIQ</v>
      </c>
      <c r="AN184" s="327" t="str">
        <f>IF(BS_CONTROLE[[#This Row],[SB]]=0, "-", BS_CONTROLE[[#This Row],[SB]])</f>
        <v>TALTIQ</v>
      </c>
      <c r="AO184" s="328">
        <f>IF(BS_CONTROLE[[#This Row],[SUB]]=0, "-", BS_CONTROLE[[#This Row],[SUB]])</f>
        <v>98</v>
      </c>
      <c r="AP184" s="329">
        <f>IF(BS_CONTROLE[[#This Row],[KM - Inicio]]=0, "-", BS_CONTROLE[[#This Row],[KM - Inicio]])</f>
        <v>690.99199999999996</v>
      </c>
      <c r="AQ184" s="329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3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3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0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6" t="s">
        <v>1668</v>
      </c>
      <c r="BK184" s="236" t="s">
        <v>1669</v>
      </c>
      <c r="BL184" s="20"/>
      <c r="BM184" s="18" t="s">
        <v>973</v>
      </c>
      <c r="BN184" s="18" t="s">
        <v>993</v>
      </c>
      <c r="BO184" s="276" t="s">
        <v>1106</v>
      </c>
      <c r="BP184" s="22" t="s">
        <v>1670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7" t="str">
        <f t="shared" si="2"/>
        <v>MecanizaçãoOperação</v>
      </c>
    </row>
    <row r="185" spans="1:72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1671</v>
      </c>
      <c r="N185" s="16" t="s">
        <v>1672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1231</v>
      </c>
      <c r="W185" s="43" t="s">
        <v>1673</v>
      </c>
      <c r="X185" s="14" t="s">
        <v>957</v>
      </c>
      <c r="Y185" s="18" t="s">
        <v>960</v>
      </c>
      <c r="Z185" s="18"/>
      <c r="AA185" s="150">
        <v>1</v>
      </c>
      <c r="AB185" s="75" t="s">
        <v>948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7" t="str">
        <f>IF(BS_CONTROLE[[#This Row],[Local - Partida]]=0, "-", BS_CONTROLE[[#This Row],[Local - Partida]])</f>
        <v>TIQ</v>
      </c>
      <c r="AL185" s="327" t="str">
        <f>IF(BS_CONTROLE[[#This Row],[Local - Encerramento]]=0, "-", BS_CONTROLE[[#This Row],[Local - Encerramento]])</f>
        <v>TGR</v>
      </c>
      <c r="AM185" s="327" t="str">
        <f>IF(BS_CONTROLE[[#This Row],[Entre - Estações]]=0, "-", BS_CONTROLE[[#This Row],[Entre - Estações]])</f>
        <v>TIQ-TGR</v>
      </c>
      <c r="AN185" s="327" t="str">
        <f>IF(BS_CONTROLE[[#This Row],[SB]]=0, "-", BS_CONTROLE[[#This Row],[SB]])</f>
        <v>TIQTGR</v>
      </c>
      <c r="AO185" s="328">
        <f>IF(BS_CONTROLE[[#This Row],[SUB]]=0, "-", BS_CONTROLE[[#This Row],[SUB]])</f>
        <v>98</v>
      </c>
      <c r="AP185" s="329">
        <f>IF(BS_CONTROLE[[#This Row],[KM - Inicio]]=0, "-", BS_CONTROLE[[#This Row],[KM - Inicio]])</f>
        <v>617.86800000000005</v>
      </c>
      <c r="AQ185" s="329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3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3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0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6" t="s">
        <v>1674</v>
      </c>
      <c r="BK185" s="236" t="s">
        <v>1675</v>
      </c>
      <c r="BL185" s="20"/>
      <c r="BM185" s="18" t="s">
        <v>981</v>
      </c>
      <c r="BN185" s="18" t="s">
        <v>981</v>
      </c>
      <c r="BO185" s="173" t="s">
        <v>981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7" t="str">
        <f t="shared" si="2"/>
        <v>OKOK</v>
      </c>
    </row>
    <row r="186" spans="1:72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2" t="s">
        <v>899</v>
      </c>
      <c r="E186" s="239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1676</v>
      </c>
      <c r="N186" s="16" t="s">
        <v>1415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1677</v>
      </c>
      <c r="W186" s="43" t="s">
        <v>1678</v>
      </c>
      <c r="X186" s="14" t="s">
        <v>952</v>
      </c>
      <c r="Y186" s="18" t="s">
        <v>951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7" t="str">
        <f>IF(BS_CONTROLE[[#This Row],[Local - Partida]]=0, "-", BS_CONTROLE[[#This Row],[Local - Partida]])</f>
        <v>-</v>
      </c>
      <c r="AL186" s="327" t="str">
        <f>IF(BS_CONTROLE[[#This Row],[Local - Encerramento]]=0, "-", BS_CONTROLE[[#This Row],[Local - Encerramento]])</f>
        <v>-</v>
      </c>
      <c r="AM186" s="327" t="str">
        <f>IF(BS_CONTROLE[[#This Row],[Entre - Estações]]=0, "-", BS_CONTROLE[[#This Row],[Entre - Estações]])</f>
        <v>TGE-S</v>
      </c>
      <c r="AN186" s="327" t="str">
        <f>IF(BS_CONTROLE[[#This Row],[SB]]=0, "-", BS_CONTROLE[[#This Row],[SB]])</f>
        <v>TBES</v>
      </c>
      <c r="AO186" s="328">
        <f>IF(BS_CONTROLE[[#This Row],[SUB]]=0, "-", BS_CONTROLE[[#This Row],[SUB]])</f>
        <v>98</v>
      </c>
      <c r="AP186" s="329">
        <f>IF(BS_CONTROLE[[#This Row],[KM - Inicio]]=0, "-", BS_CONTROLE[[#This Row],[KM - Inicio]])</f>
        <v>529.20000000000005</v>
      </c>
      <c r="AQ186" s="329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3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3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0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1679</v>
      </c>
      <c r="BK186" s="21" t="s">
        <v>1680</v>
      </c>
      <c r="BL186" s="20"/>
      <c r="BM186" s="18" t="s">
        <v>981</v>
      </c>
      <c r="BN186" s="18" t="s">
        <v>981</v>
      </c>
      <c r="BO186" s="173" t="s">
        <v>981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7"/>
    </row>
    <row r="187" spans="1:72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837</v>
      </c>
      <c r="E187" s="239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1348</v>
      </c>
      <c r="W187" s="43" t="s">
        <v>1479</v>
      </c>
      <c r="X187" s="14" t="s">
        <v>952</v>
      </c>
      <c r="Y187" s="18" t="s">
        <v>951</v>
      </c>
      <c r="Z187" s="18"/>
      <c r="AA187" s="150" t="s">
        <v>1363</v>
      </c>
      <c r="AB187" s="75" t="s">
        <v>948</v>
      </c>
      <c r="AC187" s="75" t="s">
        <v>943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7" t="str">
        <f>IF(BS_CONTROLE[[#This Row],[Local - Partida]]=0, "-", BS_CONTROLE[[#This Row],[Local - Partida]])</f>
        <v>TCS</v>
      </c>
      <c r="AL187" s="327" t="str">
        <f>IF(BS_CONTROLE[[#This Row],[Local - Encerramento]]=0, "-", BS_CONTROLE[[#This Row],[Local - Encerramento]])</f>
        <v>TCS</v>
      </c>
      <c r="AM187" s="327" t="str">
        <f>IF(BS_CONTROLE[[#This Row],[Entre - Estações]]=0, "-", BS_CONTROLE[[#This Row],[Entre - Estações]])</f>
        <v>TLA-TSE</v>
      </c>
      <c r="AN187" s="327" t="str">
        <f>IF(BS_CONTROLE[[#This Row],[SB]]=0, "-", BS_CONTROLE[[#This Row],[SB]])</f>
        <v>TLA350</v>
      </c>
      <c r="AO187" s="328">
        <f>IF(BS_CONTROLE[[#This Row],[SUB]]=0, "-", BS_CONTROLE[[#This Row],[SUB]])</f>
        <v>74</v>
      </c>
      <c r="AP187" s="329">
        <f>IF(BS_CONTROLE[[#This Row],[KM - Inicio]]=0, "-", BS_CONTROLE[[#This Row],[KM - Inicio]])</f>
        <v>343.3</v>
      </c>
      <c r="AQ187" s="329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3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3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0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1229</v>
      </c>
      <c r="BK187" s="21" t="s">
        <v>1681</v>
      </c>
      <c r="BL187" s="20"/>
      <c r="BM187" s="18" t="s">
        <v>981</v>
      </c>
      <c r="BN187" s="18" t="s">
        <v>981</v>
      </c>
      <c r="BO187" s="173" t="s">
        <v>981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1682</v>
      </c>
      <c r="BT187" s="247" t="str">
        <f t="shared" si="2"/>
        <v>OKOK</v>
      </c>
    </row>
    <row r="188" spans="1:72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5" t="s">
        <v>864</v>
      </c>
      <c r="E188" s="239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4">
        <v>74</v>
      </c>
      <c r="K188" s="16">
        <v>294.95</v>
      </c>
      <c r="L188" s="80" t="s">
        <v>609</v>
      </c>
      <c r="M188" s="23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1245</v>
      </c>
      <c r="W188" s="43" t="s">
        <v>1637</v>
      </c>
      <c r="X188" s="14" t="s">
        <v>957</v>
      </c>
      <c r="Y188" s="18" t="s">
        <v>960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7" t="str">
        <f>IF(BS_CONTROLE[[#This Row],[Local - Partida]]=0, "-", BS_CONTROLE[[#This Row],[Local - Partida]])</f>
        <v>THE1</v>
      </c>
      <c r="AL188" s="327" t="str">
        <f>IF(BS_CONTROLE[[#This Row],[Local - Encerramento]]=0, "-", BS_CONTROLE[[#This Row],[Local - Encerramento]])</f>
        <v>-</v>
      </c>
      <c r="AM188" s="327" t="str">
        <f>IF(BS_CONTROLE[[#This Row],[Entre - Estações]]=0, "-", BS_CONTROLE[[#This Row],[Entre - Estações]])</f>
        <v>TRC-THE</v>
      </c>
      <c r="AN188" s="327" t="str">
        <f>IF(BS_CONTROLE[[#This Row],[SB]]=0, "-", BS_CONTROLE[[#This Row],[SB]])</f>
        <v>294THE</v>
      </c>
      <c r="AO188" s="328">
        <f>IF(BS_CONTROLE[[#This Row],[SUB]]=0, "-", BS_CONTROLE[[#This Row],[SUB]])</f>
        <v>74</v>
      </c>
      <c r="AP188" s="329">
        <f>IF(BS_CONTROLE[[#This Row],[KM - Inicio]]=0, "-", BS_CONTROLE[[#This Row],[KM - Inicio]])</f>
        <v>294.95</v>
      </c>
      <c r="AQ188" s="329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3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3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0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1683</v>
      </c>
      <c r="BK188" s="236" t="s">
        <v>1684</v>
      </c>
      <c r="BL188" s="20"/>
      <c r="BM188" s="18" t="s">
        <v>977</v>
      </c>
      <c r="BN188" s="18" t="s">
        <v>1006</v>
      </c>
      <c r="BO188" s="173" t="s">
        <v>1058</v>
      </c>
      <c r="BP188" s="236" t="s">
        <v>1684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7" t="str">
        <f t="shared" si="2"/>
        <v>SuperExecução</v>
      </c>
    </row>
    <row r="189" spans="1:72" ht="23.25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828</v>
      </c>
      <c r="E189" s="239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4">
        <v>74</v>
      </c>
      <c r="K189" s="42">
        <v>290</v>
      </c>
      <c r="L189" s="80" t="s">
        <v>609</v>
      </c>
      <c r="M189" s="16" t="s">
        <v>1600</v>
      </c>
      <c r="N189" s="16" t="s">
        <v>1601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1257</v>
      </c>
      <c r="W189" s="43" t="s">
        <v>1602</v>
      </c>
      <c r="X189" s="14" t="s">
        <v>957</v>
      </c>
      <c r="Y189" s="18" t="s">
        <v>960</v>
      </c>
      <c r="Z189" s="18"/>
      <c r="AA189" s="272" t="s">
        <v>1603</v>
      </c>
      <c r="AB189" s="75" t="s">
        <v>948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7" t="str">
        <f>IF(BS_CONTROLE[[#This Row],[Local - Partida]]=0, "-", BS_CONTROLE[[#This Row],[Local - Partida]])</f>
        <v>TCS</v>
      </c>
      <c r="AL189" s="327" t="str">
        <f>IF(BS_CONTROLE[[#This Row],[Local - Encerramento]]=0, "-", BS_CONTROLE[[#This Row],[Local - Encerramento]])</f>
        <v>TIN</v>
      </c>
      <c r="AM189" s="327" t="str">
        <f>IF(BS_CONTROLE[[#This Row],[Entre - Estações]]=0, "-", BS_CONTROLE[[#This Row],[Entre - Estações]])</f>
        <v>TCS-TIN</v>
      </c>
      <c r="AN189" s="327" t="str">
        <f>IF(BS_CONTROLE[[#This Row],[SB]]=0, "-", BS_CONTROLE[[#This Row],[SB]])</f>
        <v>TCSTIN</v>
      </c>
      <c r="AO189" s="328">
        <f>IF(BS_CONTROLE[[#This Row],[SUB]]=0, "-", BS_CONTROLE[[#This Row],[SUB]])</f>
        <v>74</v>
      </c>
      <c r="AP189" s="329">
        <f>IF(BS_CONTROLE[[#This Row],[KM - Inicio]]=0, "-", BS_CONTROLE[[#This Row],[KM - Inicio]])</f>
        <v>290</v>
      </c>
      <c r="AQ189" s="329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3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3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0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1685</v>
      </c>
      <c r="BK189" s="22" t="s">
        <v>1686</v>
      </c>
      <c r="BL189" s="20"/>
      <c r="BM189" s="18" t="s">
        <v>981</v>
      </c>
      <c r="BN189" s="18" t="s">
        <v>981</v>
      </c>
      <c r="BO189" s="173" t="s">
        <v>981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7" t="str">
        <f t="shared" si="2"/>
        <v>OKOK</v>
      </c>
    </row>
    <row r="190" spans="1:72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39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2"/>
      <c r="AB190" s="75"/>
      <c r="AC190" s="75"/>
      <c r="AD190" s="186"/>
      <c r="AE190" s="89"/>
      <c r="AF190" s="234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7" t="str">
        <f>IF(BS_CONTROLE[[#This Row],[Local - Partida]]=0, "-", BS_CONTROLE[[#This Row],[Local - Partida]])</f>
        <v>-</v>
      </c>
      <c r="AL190" s="327" t="str">
        <f>IF(BS_CONTROLE[[#This Row],[Local - Encerramento]]=0, "-", BS_CONTROLE[[#This Row],[Local - Encerramento]])</f>
        <v>-</v>
      </c>
      <c r="AM190" s="327" t="str">
        <f>IF(BS_CONTROLE[[#This Row],[Entre - Estações]]=0, "-", BS_CONTROLE[[#This Row],[Entre - Estações]])</f>
        <v>-</v>
      </c>
      <c r="AN190" s="327" t="str">
        <f>IF(BS_CONTROLE[[#This Row],[SB]]=0, "-", BS_CONTROLE[[#This Row],[SB]])</f>
        <v>-</v>
      </c>
      <c r="AO190" s="328" t="str">
        <f>IF(BS_CONTROLE[[#This Row],[SUB]]=0, "-", BS_CONTROLE[[#This Row],[SUB]])</f>
        <v>-</v>
      </c>
      <c r="AP190" s="329" t="str">
        <f>IF(BS_CONTROLE[[#This Row],[KM - Inicio]]=0, "-", BS_CONTROLE[[#This Row],[KM - Inicio]])</f>
        <v>-</v>
      </c>
      <c r="AQ190" s="329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3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3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0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7" t="str">
        <f t="shared" si="2"/>
        <v/>
      </c>
    </row>
    <row r="191" spans="1:72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1" t="s">
        <v>1607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1235</v>
      </c>
      <c r="W191" s="186" t="s">
        <v>1554</v>
      </c>
      <c r="X191" s="14" t="s">
        <v>952</v>
      </c>
      <c r="Y191" s="18" t="s">
        <v>951</v>
      </c>
      <c r="Z191" s="18"/>
      <c r="AA191" s="150">
        <v>1</v>
      </c>
      <c r="AB191" s="75" t="s">
        <v>948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7" t="str">
        <f>IF(BS_CONTROLE[[#This Row],[Local - Partida]]=0, "-", BS_CONTROLE[[#This Row],[Local - Partida]])</f>
        <v>TVI2</v>
      </c>
      <c r="AL191" s="327" t="str">
        <f>IF(BS_CONTROLE[[#This Row],[Local - Encerramento]]=0, "-", BS_CONTROLE[[#This Row],[Local - Encerramento]])</f>
        <v>TVI2</v>
      </c>
      <c r="AM191" s="327" t="str">
        <f>IF(BS_CONTROLE[[#This Row],[Entre - Estações]]=0, "-", BS_CONTROLE[[#This Row],[Entre - Estações]])</f>
        <v>TID-TVI</v>
      </c>
      <c r="AN191" s="327" t="str">
        <f>IF(BS_CONTROLE[[#This Row],[SB]]=0, "-", BS_CONTROLE[[#This Row],[SB]])</f>
        <v>201213/TID201</v>
      </c>
      <c r="AO191" s="328">
        <f>IF(BS_CONTROLE[[#This Row],[SUB]]=0, "-", BS_CONTROLE[[#This Row],[SUB]])</f>
        <v>74</v>
      </c>
      <c r="AP191" s="329">
        <f>IF(BS_CONTROLE[[#This Row],[KM - Inicio]]=0, "-", BS_CONTROLE[[#This Row],[KM - Inicio]])</f>
        <v>203</v>
      </c>
      <c r="AQ191" s="329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3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3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0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1687</v>
      </c>
      <c r="BK191" s="21" t="s">
        <v>1688</v>
      </c>
      <c r="BL191" s="20"/>
      <c r="BM191" s="18" t="s">
        <v>973</v>
      </c>
      <c r="BN191" s="18" t="s">
        <v>1003</v>
      </c>
      <c r="BO191" s="173" t="s">
        <v>1061</v>
      </c>
      <c r="BP191" s="21" t="s">
        <v>1688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7" t="str">
        <f t="shared" si="2"/>
        <v>MecanizaçãoAtivos</v>
      </c>
    </row>
    <row r="192" spans="1:72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888</v>
      </c>
      <c r="E192" s="239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1689</v>
      </c>
      <c r="N192" s="16" t="s">
        <v>1690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1691</v>
      </c>
      <c r="X192" s="14" t="s">
        <v>957</v>
      </c>
      <c r="Y192" s="18" t="s">
        <v>960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7" t="str">
        <f>IF(BS_CONTROLE[[#This Row],[Local - Partida]]=0, "-", BS_CONTROLE[[#This Row],[Local - Partida]])</f>
        <v>-</v>
      </c>
      <c r="AL192" s="327" t="str">
        <f>IF(BS_CONTROLE[[#This Row],[Local - Encerramento]]=0, "-", BS_CONTROLE[[#This Row],[Local - Encerramento]])</f>
        <v>-</v>
      </c>
      <c r="AM192" s="327" t="str">
        <f>IF(BS_CONTROLE[[#This Row],[Entre - Estações]]=0, "-", BS_CONTROLE[[#This Row],[Entre - Estações]])</f>
        <v>TMO-S</v>
      </c>
      <c r="AN192" s="327" t="str">
        <f>IF(BS_CONTROLE[[#This Row],[SB]]=0, "-", BS_CONTROLE[[#This Row],[SB]])</f>
        <v>TMOS</v>
      </c>
      <c r="AO192" s="328">
        <f>IF(BS_CONTROLE[[#This Row],[SUB]]=0, "-", BS_CONTROLE[[#This Row],[SUB]])</f>
        <v>74</v>
      </c>
      <c r="AP192" s="329">
        <f>IF(BS_CONTROLE[[#This Row],[KM - Inicio]]=0, "-", BS_CONTROLE[[#This Row],[KM - Inicio]])</f>
        <v>143.23400000000001</v>
      </c>
      <c r="AQ192" s="329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3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3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0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1692</v>
      </c>
      <c r="BK192" s="21" t="s">
        <v>1693</v>
      </c>
      <c r="BL192" s="20"/>
      <c r="BM192" s="18" t="s">
        <v>981</v>
      </c>
      <c r="BN192" s="18" t="s">
        <v>981</v>
      </c>
      <c r="BO192" s="173" t="s">
        <v>981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7"/>
    </row>
    <row r="193" spans="1:72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886</v>
      </c>
      <c r="E193" s="239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1249</v>
      </c>
      <c r="W193" s="43" t="s">
        <v>1597</v>
      </c>
      <c r="X193" s="14" t="s">
        <v>957</v>
      </c>
      <c r="Y193" s="18" t="s">
        <v>960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7" t="str">
        <f>IF(BS_CONTROLE[[#This Row],[Local - Partida]]=0, "-", BS_CONTROLE[[#This Row],[Local - Partida]])</f>
        <v>K97TIN</v>
      </c>
      <c r="AL193" s="327" t="str">
        <f>IF(BS_CONTROLE[[#This Row],[Local - Encerramento]]=0, "-", BS_CONTROLE[[#This Row],[Local - Encerramento]])</f>
        <v>-</v>
      </c>
      <c r="AM193" s="327" t="str">
        <f>IF(BS_CONTROLE[[#This Row],[Entre - Estações]]=0, "-", BS_CONTROLE[[#This Row],[Entre - Estações]])</f>
        <v>TSP-TIN</v>
      </c>
      <c r="AN193" s="327" t="str">
        <f>IF(BS_CONTROLE[[#This Row],[SB]]=0, "-", BS_CONTROLE[[#This Row],[SB]])</f>
        <v>K97TIN</v>
      </c>
      <c r="AO193" s="328">
        <f>IF(BS_CONTROLE[[#This Row],[SUB]]=0, "-", BS_CONTROLE[[#This Row],[SUB]])</f>
        <v>74</v>
      </c>
      <c r="AP193" s="329">
        <f>IF(BS_CONTROLE[[#This Row],[KM - Inicio]]=0, "-", BS_CONTROLE[[#This Row],[KM - Inicio]])</f>
        <v>104.02</v>
      </c>
      <c r="AQ193" s="329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3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3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0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1694</v>
      </c>
      <c r="BK193" s="21" t="s">
        <v>1695</v>
      </c>
      <c r="BL193" s="20"/>
      <c r="BM193" s="18" t="s">
        <v>981</v>
      </c>
      <c r="BN193" s="18" t="s">
        <v>981</v>
      </c>
      <c r="BO193" s="173" t="s">
        <v>981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7" t="str">
        <f t="shared" si="2"/>
        <v>OKOK</v>
      </c>
    </row>
    <row r="194" spans="1:72" ht="23.25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39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1300</v>
      </c>
      <c r="I194" s="17" t="s">
        <v>1696</v>
      </c>
      <c r="J194" s="16">
        <v>78</v>
      </c>
      <c r="K194" s="16">
        <v>336</v>
      </c>
      <c r="L194" s="80">
        <v>302</v>
      </c>
      <c r="M194" s="16" t="s">
        <v>1697</v>
      </c>
      <c r="N194" s="16" t="s">
        <v>1698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1264</v>
      </c>
      <c r="W194" s="43" t="s">
        <v>1222</v>
      </c>
      <c r="X194" s="14" t="s">
        <v>957</v>
      </c>
      <c r="Y194" s="18" t="s">
        <v>960</v>
      </c>
      <c r="Z194" s="18"/>
      <c r="AA194" s="272" t="s">
        <v>1699</v>
      </c>
      <c r="AB194" s="75" t="s">
        <v>948</v>
      </c>
      <c r="AC194" s="75" t="s">
        <v>943</v>
      </c>
      <c r="AD194" s="186">
        <v>0.375</v>
      </c>
      <c r="AE194" s="89" t="s">
        <v>609</v>
      </c>
      <c r="AF194" s="234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7" t="str">
        <f>IF(BS_CONTROLE[[#This Row],[Local - Partida]]=0, "-", BS_CONTROLE[[#This Row],[Local - Partida]])</f>
        <v>ZTP1</v>
      </c>
      <c r="AL194" s="327" t="str">
        <f>IF(BS_CONTROLE[[#This Row],[Local - Encerramento]]=0, "-", BS_CONTROLE[[#This Row],[Local - Encerramento]])</f>
        <v>ZDP</v>
      </c>
      <c r="AM194" s="327" t="str">
        <f>IF(BS_CONTROLE[[#This Row],[Entre - Estações]]=0, "-", BS_CONTROLE[[#This Row],[Entre - Estações]])</f>
        <v>ZTP-ZDP</v>
      </c>
      <c r="AN194" s="327" t="str">
        <f>IF(BS_CONTROLE[[#This Row],[SB]]=0, "-", BS_CONTROLE[[#This Row],[SB]])</f>
        <v>ZTPZDP</v>
      </c>
      <c r="AO194" s="328">
        <f>IF(BS_CONTROLE[[#This Row],[SUB]]=0, "-", BS_CONTROLE[[#This Row],[SUB]])</f>
        <v>78</v>
      </c>
      <c r="AP194" s="329">
        <f>IF(BS_CONTROLE[[#This Row],[KM - Inicio]]=0, "-", BS_CONTROLE[[#This Row],[KM - Inicio]])</f>
        <v>336</v>
      </c>
      <c r="AQ194" s="329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3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3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0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1229</v>
      </c>
      <c r="BK194" s="22" t="s">
        <v>1700</v>
      </c>
      <c r="BL194" s="20"/>
      <c r="BM194" s="18" t="s">
        <v>981</v>
      </c>
      <c r="BN194" s="18" t="s">
        <v>981</v>
      </c>
      <c r="BO194" s="173" t="s">
        <v>981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7"/>
    </row>
    <row r="195" spans="1:72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39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1238</v>
      </c>
      <c r="W195" s="186" t="s">
        <v>1236</v>
      </c>
      <c r="X195" s="14" t="s">
        <v>957</v>
      </c>
      <c r="Y195" s="18" t="s">
        <v>960</v>
      </c>
      <c r="Z195" s="18"/>
      <c r="AA195" s="150">
        <v>1</v>
      </c>
      <c r="AB195" s="75" t="s">
        <v>948</v>
      </c>
      <c r="AC195" s="75" t="s">
        <v>943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7" t="str">
        <f>IF(BS_CONTROLE[[#This Row],[Local - Partida]]=0, "-", BS_CONTROLE[[#This Row],[Local - Partida]])</f>
        <v>ZGT1</v>
      </c>
      <c r="AL195" s="327" t="str">
        <f>IF(BS_CONTROLE[[#This Row],[Local - Encerramento]]=0, "-", BS_CONTROLE[[#This Row],[Local - Encerramento]])</f>
        <v>ZGT1</v>
      </c>
      <c r="AM195" s="327" t="str">
        <f>IF(BS_CONTROLE[[#This Row],[Entre - Estações]]=0, "-", BS_CONTROLE[[#This Row],[Entre - Estações]])</f>
        <v>ZGT-ZXE</v>
      </c>
      <c r="AN195" s="327" t="str">
        <f>IF(BS_CONTROLE[[#This Row],[SB]]=0, "-", BS_CONTROLE[[#This Row],[SB]])</f>
        <v>ZGTZXE</v>
      </c>
      <c r="AO195" s="328">
        <f>IF(BS_CONTROLE[[#This Row],[SUB]]=0, "-", BS_CONTROLE[[#This Row],[SUB]])</f>
        <v>72</v>
      </c>
      <c r="AP195" s="329">
        <f>IF(BS_CONTROLE[[#This Row],[KM - Inicio]]=0, "-", BS_CONTROLE[[#This Row],[KM - Inicio]])</f>
        <v>301</v>
      </c>
      <c r="AQ195" s="329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3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3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0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1701</v>
      </c>
      <c r="BK195" s="21" t="s">
        <v>1701</v>
      </c>
      <c r="BL195" s="20"/>
      <c r="BM195" s="18" t="s">
        <v>981</v>
      </c>
      <c r="BN195" s="18" t="s">
        <v>981</v>
      </c>
      <c r="BO195" s="173" t="s">
        <v>981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7" t="str">
        <f t="shared" si="2"/>
        <v>OKOK</v>
      </c>
    </row>
    <row r="196" spans="1:72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913</v>
      </c>
      <c r="E196" s="239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1618</v>
      </c>
      <c r="W196" s="43" t="s">
        <v>1597</v>
      </c>
      <c r="X196" s="14" t="s">
        <v>957</v>
      </c>
      <c r="Y196" s="18" t="s">
        <v>960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7" t="str">
        <f>IF(BS_CONTROLE[[#This Row],[Local - Partida]]=0, "-", BS_CONTROLE[[#This Row],[Local - Partida]])</f>
        <v>PITK96</v>
      </c>
      <c r="AL196" s="327" t="str">
        <f>IF(BS_CONTROLE[[#This Row],[Local - Encerramento]]=0, "-", BS_CONTROLE[[#This Row],[Local - Encerramento]])</f>
        <v>-</v>
      </c>
      <c r="AM196" s="327" t="str">
        <f>IF(BS_CONTROLE[[#This Row],[Entre - Estações]]=0, "-", BS_CONTROLE[[#This Row],[Entre - Estações]])</f>
        <v>PIT-K97</v>
      </c>
      <c r="AN196" s="327" t="str">
        <f>IF(BS_CONTROLE[[#This Row],[SB]]=0, "-", BS_CONTROLE[[#This Row],[SB]])</f>
        <v>PITK96</v>
      </c>
      <c r="AO196" s="328">
        <f>IF(BS_CONTROLE[[#This Row],[SUB]]=0, "-", BS_CONTROLE[[#This Row],[SUB]])</f>
        <v>103</v>
      </c>
      <c r="AP196" s="329">
        <f>IF(BS_CONTROLE[[#This Row],[KM - Inicio]]=0, "-", BS_CONTROLE[[#This Row],[KM - Inicio]])</f>
        <v>2097</v>
      </c>
      <c r="AQ196" s="329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3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3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0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1254</v>
      </c>
      <c r="BK196" s="22" t="s">
        <v>1702</v>
      </c>
      <c r="BL196" s="20"/>
      <c r="BM196" s="18" t="s">
        <v>981</v>
      </c>
      <c r="BN196" s="18" t="s">
        <v>981</v>
      </c>
      <c r="BO196" s="173" t="s">
        <v>981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7" t="str">
        <f t="shared" si="2"/>
        <v>OKOK</v>
      </c>
    </row>
    <row r="197" spans="1:72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39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7" t="str">
        <f>IF(BS_CONTROLE[[#This Row],[Local - Partida]]=0, "-", BS_CONTROLE[[#This Row],[Local - Partida]])</f>
        <v>-</v>
      </c>
      <c r="AL197" s="327" t="str">
        <f>IF(BS_CONTROLE[[#This Row],[Local - Encerramento]]=0, "-", BS_CONTROLE[[#This Row],[Local - Encerramento]])</f>
        <v>-</v>
      </c>
      <c r="AM197" s="327" t="str">
        <f>IF(BS_CONTROLE[[#This Row],[Entre - Estações]]=0, "-", BS_CONTROLE[[#This Row],[Entre - Estações]])</f>
        <v>-</v>
      </c>
      <c r="AN197" s="327" t="str">
        <f>IF(BS_CONTROLE[[#This Row],[SB]]=0, "-", BS_CONTROLE[[#This Row],[SB]])</f>
        <v>-</v>
      </c>
      <c r="AO197" s="328" t="str">
        <f>IF(BS_CONTROLE[[#This Row],[SUB]]=0, "-", BS_CONTROLE[[#This Row],[SUB]])</f>
        <v>-</v>
      </c>
      <c r="AP197" s="329" t="str">
        <f>IF(BS_CONTROLE[[#This Row],[KM - Inicio]]=0, "-", BS_CONTROLE[[#This Row],[KM - Inicio]])</f>
        <v>-</v>
      </c>
      <c r="AQ197" s="329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3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3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0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7" t="str">
        <f t="shared" si="2"/>
        <v/>
      </c>
    </row>
    <row r="198" spans="1:72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39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7" t="str">
        <f>IF(BS_CONTROLE[[#This Row],[Local - Partida]]=0, "-", BS_CONTROLE[[#This Row],[Local - Partida]])</f>
        <v>-</v>
      </c>
      <c r="AL198" s="327" t="str">
        <f>IF(BS_CONTROLE[[#This Row],[Local - Encerramento]]=0, "-", BS_CONTROLE[[#This Row],[Local - Encerramento]])</f>
        <v>-</v>
      </c>
      <c r="AM198" s="327" t="str">
        <f>IF(BS_CONTROLE[[#This Row],[Entre - Estações]]=0, "-", BS_CONTROLE[[#This Row],[Entre - Estações]])</f>
        <v>-</v>
      </c>
      <c r="AN198" s="327" t="str">
        <f>IF(BS_CONTROLE[[#This Row],[SB]]=0, "-", BS_CONTROLE[[#This Row],[SB]])</f>
        <v>-</v>
      </c>
      <c r="AO198" s="328" t="str">
        <f>IF(BS_CONTROLE[[#This Row],[SUB]]=0, "-", BS_CONTROLE[[#This Row],[SUB]])</f>
        <v>-</v>
      </c>
      <c r="AP198" s="329" t="str">
        <f>IF(BS_CONTROLE[[#This Row],[KM - Inicio]]=0, "-", BS_CONTROLE[[#This Row],[KM - Inicio]])</f>
        <v>-</v>
      </c>
      <c r="AQ198" s="329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3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3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0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7" t="str">
        <f t="shared" si="2"/>
        <v/>
      </c>
    </row>
    <row r="199" spans="1:72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39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7" t="str">
        <f>IF(BS_CONTROLE[[#This Row],[Local - Partida]]=0, "-", BS_CONTROLE[[#This Row],[Local - Partida]])</f>
        <v>-</v>
      </c>
      <c r="AL199" s="327" t="str">
        <f>IF(BS_CONTROLE[[#This Row],[Local - Encerramento]]=0, "-", BS_CONTROLE[[#This Row],[Local - Encerramento]])</f>
        <v>-</v>
      </c>
      <c r="AM199" s="327" t="str">
        <f>IF(BS_CONTROLE[[#This Row],[Entre - Estações]]=0, "-", BS_CONTROLE[[#This Row],[Entre - Estações]])</f>
        <v>-</v>
      </c>
      <c r="AN199" s="327" t="str">
        <f>IF(BS_CONTROLE[[#This Row],[SB]]=0, "-", BS_CONTROLE[[#This Row],[SB]])</f>
        <v>-</v>
      </c>
      <c r="AO199" s="328" t="str">
        <f>IF(BS_CONTROLE[[#This Row],[SUB]]=0, "-", BS_CONTROLE[[#This Row],[SUB]])</f>
        <v>-</v>
      </c>
      <c r="AP199" s="329" t="str">
        <f>IF(BS_CONTROLE[[#This Row],[KM - Inicio]]=0, "-", BS_CONTROLE[[#This Row],[KM - Inicio]])</f>
        <v>-</v>
      </c>
      <c r="AQ199" s="329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3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3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0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7" t="str">
        <f t="shared" si="2"/>
        <v/>
      </c>
    </row>
    <row r="200" spans="1:72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39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7" t="str">
        <f>IF(BS_CONTROLE[[#This Row],[Local - Partida]]=0, "-", BS_CONTROLE[[#This Row],[Local - Partida]])</f>
        <v>-</v>
      </c>
      <c r="AL200" s="327" t="str">
        <f>IF(BS_CONTROLE[[#This Row],[Local - Encerramento]]=0, "-", BS_CONTROLE[[#This Row],[Local - Encerramento]])</f>
        <v>-</v>
      </c>
      <c r="AM200" s="327" t="str">
        <f>IF(BS_CONTROLE[[#This Row],[Entre - Estações]]=0, "-", BS_CONTROLE[[#This Row],[Entre - Estações]])</f>
        <v>-</v>
      </c>
      <c r="AN200" s="327" t="str">
        <f>IF(BS_CONTROLE[[#This Row],[SB]]=0, "-", BS_CONTROLE[[#This Row],[SB]])</f>
        <v>-</v>
      </c>
      <c r="AO200" s="328" t="str">
        <f>IF(BS_CONTROLE[[#This Row],[SUB]]=0, "-", BS_CONTROLE[[#This Row],[SUB]])</f>
        <v>-</v>
      </c>
      <c r="AP200" s="329" t="str">
        <f>IF(BS_CONTROLE[[#This Row],[KM - Inicio]]=0, "-", BS_CONTROLE[[#This Row],[KM - Inicio]])</f>
        <v>-</v>
      </c>
      <c r="AQ200" s="329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3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3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0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7" t="str">
        <f t="shared" si="2"/>
        <v/>
      </c>
    </row>
    <row r="201" spans="1:72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39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7" t="str">
        <f>IF(BS_CONTROLE[[#This Row],[Local - Partida]]=0, "-", BS_CONTROLE[[#This Row],[Local - Partida]])</f>
        <v>-</v>
      </c>
      <c r="AL201" s="327" t="str">
        <f>IF(BS_CONTROLE[[#This Row],[Local - Encerramento]]=0, "-", BS_CONTROLE[[#This Row],[Local - Encerramento]])</f>
        <v>-</v>
      </c>
      <c r="AM201" s="327" t="str">
        <f>IF(BS_CONTROLE[[#This Row],[Entre - Estações]]=0, "-", BS_CONTROLE[[#This Row],[Entre - Estações]])</f>
        <v>-</v>
      </c>
      <c r="AN201" s="327" t="str">
        <f>IF(BS_CONTROLE[[#This Row],[SB]]=0, "-", BS_CONTROLE[[#This Row],[SB]])</f>
        <v>-</v>
      </c>
      <c r="AO201" s="328" t="str">
        <f>IF(BS_CONTROLE[[#This Row],[SUB]]=0, "-", BS_CONTROLE[[#This Row],[SUB]])</f>
        <v>-</v>
      </c>
      <c r="AP201" s="329" t="str">
        <f>IF(BS_CONTROLE[[#This Row],[KM - Inicio]]=0, "-", BS_CONTROLE[[#This Row],[KM - Inicio]])</f>
        <v>-</v>
      </c>
      <c r="AQ201" s="329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3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3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0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7" t="str">
        <f t="shared" si="2"/>
        <v/>
      </c>
    </row>
    <row r="202" spans="1:72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1703</v>
      </c>
      <c r="I202" s="17" t="s">
        <v>597</v>
      </c>
      <c r="J202" s="16">
        <v>98</v>
      </c>
      <c r="K202" s="16">
        <v>620</v>
      </c>
      <c r="L202" s="80">
        <v>500</v>
      </c>
      <c r="M202" s="23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1231</v>
      </c>
      <c r="W202" s="43" t="s">
        <v>1673</v>
      </c>
      <c r="X202" s="14" t="s">
        <v>957</v>
      </c>
      <c r="Y202" s="18" t="s">
        <v>960</v>
      </c>
      <c r="Z202" s="18" t="s">
        <v>962</v>
      </c>
      <c r="AA202" s="150">
        <v>1</v>
      </c>
      <c r="AB202" s="75" t="s">
        <v>948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7" t="str">
        <f>IF(BS_CONTROLE[[#This Row],[Local - Partida]]=0, "-", BS_CONTROLE[[#This Row],[Local - Partida]])</f>
        <v xml:space="preserve">TIQ-TSA </v>
      </c>
      <c r="AL202" s="327" t="str">
        <f>IF(BS_CONTROLE[[#This Row],[Local - Encerramento]]=0, "-", BS_CONTROLE[[#This Row],[Local - Encerramento]])</f>
        <v>TGR2</v>
      </c>
      <c r="AM202" s="327" t="str">
        <f>IF(BS_CONTROLE[[#This Row],[Entre - Estações]]=0, "-", BS_CONTROLE[[#This Row],[Entre - Estações]])</f>
        <v>TIQ-TSA</v>
      </c>
      <c r="AN202" s="327" t="str">
        <f>IF(BS_CONTROLE[[#This Row],[SB]]=0, "-", BS_CONTROLE[[#This Row],[SB]])</f>
        <v>TIQTSA</v>
      </c>
      <c r="AO202" s="328">
        <f>IF(BS_CONTROLE[[#This Row],[SUB]]=0, "-", BS_CONTROLE[[#This Row],[SUB]])</f>
        <v>98</v>
      </c>
      <c r="AP202" s="329">
        <f>IF(BS_CONTROLE[[#This Row],[KM - Inicio]]=0, "-", BS_CONTROLE[[#This Row],[KM - Inicio]])</f>
        <v>620</v>
      </c>
      <c r="AQ202" s="329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3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3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0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1649</v>
      </c>
      <c r="BK202" s="22" t="s">
        <v>1704</v>
      </c>
      <c r="BL202" s="20"/>
      <c r="BM202" s="18" t="s">
        <v>981</v>
      </c>
      <c r="BN202" s="18" t="s">
        <v>981</v>
      </c>
      <c r="BO202" s="18" t="s">
        <v>981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7" t="str">
        <f t="shared" si="2"/>
        <v>OKOK</v>
      </c>
    </row>
    <row r="203" spans="1:72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39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1231</v>
      </c>
      <c r="W203" s="186" t="s">
        <v>1705</v>
      </c>
      <c r="X203" s="14" t="s">
        <v>957</v>
      </c>
      <c r="Y203" s="18" t="s">
        <v>960</v>
      </c>
      <c r="Z203" s="18" t="s">
        <v>953</v>
      </c>
      <c r="AA203" s="150">
        <v>1</v>
      </c>
      <c r="AB203" s="75" t="s">
        <v>948</v>
      </c>
      <c r="AC203" s="75" t="s">
        <v>943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7" t="str">
        <f>IF(BS_CONTROLE[[#This Row],[Local - Partida]]=0, "-", BS_CONTROLE[[#This Row],[Local - Partida]])</f>
        <v>TSF2</v>
      </c>
      <c r="AL203" s="327" t="str">
        <f>IF(BS_CONTROLE[[#This Row],[Local - Encerramento]]=0, "-", BS_CONTROLE[[#This Row],[Local - Encerramento]])</f>
        <v>TGR2</v>
      </c>
      <c r="AM203" s="327" t="str">
        <f>IF(BS_CONTROLE[[#This Row],[Entre - Estações]]=0, "-", BS_CONTROLE[[#This Row],[Entre - Estações]])</f>
        <v>TCT-TIQ</v>
      </c>
      <c r="AN203" s="327" t="str">
        <f>IF(BS_CONTROLE[[#This Row],[SB]]=0, "-", BS_CONTROLE[[#This Row],[SB]])</f>
        <v>TCTTIQ1</v>
      </c>
      <c r="AO203" s="328">
        <f>IF(BS_CONTROLE[[#This Row],[SUB]]=0, "-", BS_CONTROLE[[#This Row],[SUB]])</f>
        <v>98</v>
      </c>
      <c r="AP203" s="329">
        <f>IF(BS_CONTROLE[[#This Row],[KM - Inicio]]=0, "-", BS_CONTROLE[[#This Row],[KM - Inicio]])</f>
        <v>615</v>
      </c>
      <c r="AQ203" s="329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3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3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0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7" t="str">
        <f t="shared" si="2"/>
        <v/>
      </c>
    </row>
    <row r="204" spans="1:72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39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1666</v>
      </c>
      <c r="N204" s="16" t="s">
        <v>1667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1231</v>
      </c>
      <c r="W204" s="186" t="s">
        <v>1232</v>
      </c>
      <c r="X204" s="14" t="s">
        <v>957</v>
      </c>
      <c r="Y204" s="18"/>
      <c r="Z204" s="18"/>
      <c r="AA204" s="150">
        <v>1</v>
      </c>
      <c r="AB204" s="75" t="s">
        <v>948</v>
      </c>
      <c r="AC204" s="75" t="s">
        <v>943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7" t="str">
        <f>IF(BS_CONTROLE[[#This Row],[Local - Partida]]=0, "-", BS_CONTROLE[[#This Row],[Local - Partida]])</f>
        <v>TSF1</v>
      </c>
      <c r="AL204" s="327" t="str">
        <f>IF(BS_CONTROLE[[#This Row],[Local - Encerramento]]=0, "-", BS_CONTROLE[[#This Row],[Local - Encerramento]])</f>
        <v>TSF1</v>
      </c>
      <c r="AM204" s="327" t="str">
        <f>IF(BS_CONTROLE[[#This Row],[Entre - Estações]]=0, "-", BS_CONTROLE[[#This Row],[Entre - Estações]])</f>
        <v>TAL-TIQ</v>
      </c>
      <c r="AN204" s="327" t="str">
        <f>IF(BS_CONTROLE[[#This Row],[SB]]=0, "-", BS_CONTROLE[[#This Row],[SB]])</f>
        <v>TALTIQ</v>
      </c>
      <c r="AO204" s="328">
        <f>IF(BS_CONTROLE[[#This Row],[SUB]]=0, "-", BS_CONTROLE[[#This Row],[SUB]])</f>
        <v>98</v>
      </c>
      <c r="AP204" s="329">
        <f>IF(BS_CONTROLE[[#This Row],[KM - Inicio]]=0, "-", BS_CONTROLE[[#This Row],[KM - Inicio]])</f>
        <v>690.99199999999996</v>
      </c>
      <c r="AQ204" s="329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3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3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0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1706</v>
      </c>
      <c r="BK204" s="21" t="s">
        <v>1707</v>
      </c>
      <c r="BL204" s="20"/>
      <c r="BM204" s="18" t="s">
        <v>973</v>
      </c>
      <c r="BN204" s="18" t="s">
        <v>993</v>
      </c>
      <c r="BO204" s="173" t="s">
        <v>1106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7"/>
    </row>
    <row r="205" spans="1:72" ht="23.25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1" t="s">
        <v>1607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1235</v>
      </c>
      <c r="W205" s="186" t="s">
        <v>1554</v>
      </c>
      <c r="X205" s="14" t="s">
        <v>957</v>
      </c>
      <c r="Y205" s="18" t="s">
        <v>960</v>
      </c>
      <c r="Z205" s="18" t="s">
        <v>953</v>
      </c>
      <c r="AA205" s="150">
        <v>1</v>
      </c>
      <c r="AB205" s="75" t="s">
        <v>948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7" t="str">
        <f>IF(BS_CONTROLE[[#This Row],[Local - Partida]]=0, "-", BS_CONTROLE[[#This Row],[Local - Partida]])</f>
        <v>TVI2</v>
      </c>
      <c r="AL205" s="327" t="str">
        <f>IF(BS_CONTROLE[[#This Row],[Local - Encerramento]]=0, "-", BS_CONTROLE[[#This Row],[Local - Encerramento]])</f>
        <v>TVI2</v>
      </c>
      <c r="AM205" s="327" t="str">
        <f>IF(BS_CONTROLE[[#This Row],[Entre - Estações]]=0, "-", BS_CONTROLE[[#This Row],[Entre - Estações]])</f>
        <v>TID-TVI</v>
      </c>
      <c r="AN205" s="327" t="str">
        <f>IF(BS_CONTROLE[[#This Row],[SB]]=0, "-", BS_CONTROLE[[#This Row],[SB]])</f>
        <v>201213/TID201</v>
      </c>
      <c r="AO205" s="328">
        <f>IF(BS_CONTROLE[[#This Row],[SUB]]=0, "-", BS_CONTROLE[[#This Row],[SUB]])</f>
        <v>74</v>
      </c>
      <c r="AP205" s="329">
        <f>IF(BS_CONTROLE[[#This Row],[KM - Inicio]]=0, "-", BS_CONTROLE[[#This Row],[KM - Inicio]])</f>
        <v>202</v>
      </c>
      <c r="AQ205" s="329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3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3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0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1708</v>
      </c>
      <c r="BK205" s="21" t="s">
        <v>1708</v>
      </c>
      <c r="BL205" s="20"/>
      <c r="BM205" s="18" t="s">
        <v>973</v>
      </c>
      <c r="BN205" s="18" t="s">
        <v>1003</v>
      </c>
      <c r="BO205" s="276" t="s">
        <v>1092</v>
      </c>
      <c r="BP205" s="21" t="s">
        <v>1708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7" t="str">
        <f t="shared" si="2"/>
        <v>MecanizaçãoAtivos</v>
      </c>
    </row>
    <row r="206" spans="1:72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886</v>
      </c>
      <c r="E206" s="239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1249</v>
      </c>
      <c r="W206" s="43" t="s">
        <v>1709</v>
      </c>
      <c r="X206" s="14" t="s">
        <v>957</v>
      </c>
      <c r="Y206" s="18" t="s">
        <v>960</v>
      </c>
      <c r="Z206" s="18" t="s">
        <v>958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7" t="str">
        <f>IF(BS_CONTROLE[[#This Row],[Local - Partida]]=0, "-", BS_CONTROLE[[#This Row],[Local - Partida]])</f>
        <v>TSJ135</v>
      </c>
      <c r="AL206" s="327" t="str">
        <f>IF(BS_CONTROLE[[#This Row],[Local - Encerramento]]=0, "-", BS_CONTROLE[[#This Row],[Local - Encerramento]])</f>
        <v>-</v>
      </c>
      <c r="AM206" s="327" t="str">
        <f>IF(BS_CONTROLE[[#This Row],[Entre - Estações]]=0, "-", BS_CONTROLE[[#This Row],[Entre - Estações]])</f>
        <v>TSJ</v>
      </c>
      <c r="AN206" s="327" t="str">
        <f>IF(BS_CONTROLE[[#This Row],[SB]]=0, "-", BS_CONTROLE[[#This Row],[SB]])</f>
        <v>TSJ135</v>
      </c>
      <c r="AO206" s="328">
        <f>IF(BS_CONTROLE[[#This Row],[SUB]]=0, "-", BS_CONTROLE[[#This Row],[SUB]])</f>
        <v>74</v>
      </c>
      <c r="AP206" s="329">
        <f>IF(BS_CONTROLE[[#This Row],[KM - Inicio]]=0, "-", BS_CONTROLE[[#This Row],[KM - Inicio]])</f>
        <v>126.895</v>
      </c>
      <c r="AQ206" s="329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3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3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0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1613</v>
      </c>
      <c r="BK206" s="22" t="s">
        <v>1710</v>
      </c>
      <c r="BL206" s="20"/>
      <c r="BM206" s="18" t="s">
        <v>981</v>
      </c>
      <c r="BN206" s="18" t="s">
        <v>981</v>
      </c>
      <c r="BO206" s="18" t="s">
        <v>981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7" t="str">
        <f t="shared" si="2"/>
        <v>OKOK</v>
      </c>
    </row>
    <row r="207" spans="1:72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39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1238</v>
      </c>
      <c r="W207" s="186" t="s">
        <v>1236</v>
      </c>
      <c r="X207" s="14" t="s">
        <v>957</v>
      </c>
      <c r="Y207" s="18" t="s">
        <v>960</v>
      </c>
      <c r="Z207" s="18" t="s">
        <v>953</v>
      </c>
      <c r="AA207" s="150">
        <v>1</v>
      </c>
      <c r="AB207" s="75" t="s">
        <v>948</v>
      </c>
      <c r="AC207" s="75" t="s">
        <v>943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7" t="str">
        <f>IF(BS_CONTROLE[[#This Row],[Local - Partida]]=0, "-", BS_CONTROLE[[#This Row],[Local - Partida]])</f>
        <v>ZGT1</v>
      </c>
      <c r="AL207" s="327" t="str">
        <f>IF(BS_CONTROLE[[#This Row],[Local - Encerramento]]=0, "-", BS_CONTROLE[[#This Row],[Local - Encerramento]])</f>
        <v>ZGT1</v>
      </c>
      <c r="AM207" s="327" t="str">
        <f>IF(BS_CONTROLE[[#This Row],[Entre - Estações]]=0, "-", BS_CONTROLE[[#This Row],[Entre - Estações]])</f>
        <v>ZGT-ZXE</v>
      </c>
      <c r="AN207" s="327" t="str">
        <f>IF(BS_CONTROLE[[#This Row],[SB]]=0, "-", BS_CONTROLE[[#This Row],[SB]])</f>
        <v>ZGTZXE</v>
      </c>
      <c r="AO207" s="328">
        <f>IF(BS_CONTROLE[[#This Row],[SUB]]=0, "-", BS_CONTROLE[[#This Row],[SUB]])</f>
        <v>72</v>
      </c>
      <c r="AP207" s="329">
        <f>IF(BS_CONTROLE[[#This Row],[KM - Inicio]]=0, "-", BS_CONTROLE[[#This Row],[KM - Inicio]])</f>
        <v>302</v>
      </c>
      <c r="AQ207" s="329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3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3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0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8" t="s">
        <v>1711</v>
      </c>
      <c r="BK207" s="268" t="s">
        <v>1711</v>
      </c>
      <c r="BL207" s="20"/>
      <c r="BM207" s="18" t="s">
        <v>981</v>
      </c>
      <c r="BN207" s="18" t="s">
        <v>981</v>
      </c>
      <c r="BO207" s="173" t="s">
        <v>981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7" t="str">
        <f t="shared" si="2"/>
        <v>OKOK</v>
      </c>
    </row>
    <row r="208" spans="1:72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913</v>
      </c>
      <c r="E208" s="239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1618</v>
      </c>
      <c r="W208" s="43" t="s">
        <v>1597</v>
      </c>
      <c r="X208" s="14" t="s">
        <v>957</v>
      </c>
      <c r="Y208" s="18" t="s">
        <v>960</v>
      </c>
      <c r="Z208" s="18" t="s">
        <v>953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7" t="str">
        <f>IF(BS_CONTROLE[[#This Row],[Local - Partida]]=0, "-", BS_CONTROLE[[#This Row],[Local - Partida]])</f>
        <v>PITK96</v>
      </c>
      <c r="AL208" s="327" t="str">
        <f>IF(BS_CONTROLE[[#This Row],[Local - Encerramento]]=0, "-", BS_CONTROLE[[#This Row],[Local - Encerramento]])</f>
        <v>-</v>
      </c>
      <c r="AM208" s="327" t="str">
        <f>IF(BS_CONTROLE[[#This Row],[Entre - Estações]]=0, "-", BS_CONTROLE[[#This Row],[Entre - Estações]])</f>
        <v>PIT-K97</v>
      </c>
      <c r="AN208" s="327" t="str">
        <f>IF(BS_CONTROLE[[#This Row],[SB]]=0, "-", BS_CONTROLE[[#This Row],[SB]])</f>
        <v>PITK96</v>
      </c>
      <c r="AO208" s="328">
        <f>IF(BS_CONTROLE[[#This Row],[SUB]]=0, "-", BS_CONTROLE[[#This Row],[SUB]])</f>
        <v>103</v>
      </c>
      <c r="AP208" s="329">
        <f>IF(BS_CONTROLE[[#This Row],[KM - Inicio]]=0, "-", BS_CONTROLE[[#This Row],[KM - Inicio]])</f>
        <v>2097</v>
      </c>
      <c r="AQ208" s="329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3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3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0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1613</v>
      </c>
      <c r="BK208" s="22" t="s">
        <v>1712</v>
      </c>
      <c r="BL208" s="20"/>
      <c r="BM208" s="18" t="s">
        <v>981</v>
      </c>
      <c r="BN208" s="18" t="s">
        <v>981</v>
      </c>
      <c r="BO208" s="18" t="s">
        <v>981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7" t="str">
        <f t="shared" si="2"/>
        <v>OKOK</v>
      </c>
    </row>
    <row r="209" spans="1:72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838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1218</v>
      </c>
      <c r="I209" s="186" t="s">
        <v>597</v>
      </c>
      <c r="J209" s="234">
        <v>98</v>
      </c>
      <c r="K209" s="234">
        <v>752</v>
      </c>
      <c r="L209" s="89" t="s">
        <v>609</v>
      </c>
      <c r="M209" s="220" t="s">
        <v>1544</v>
      </c>
      <c r="N209" s="220" t="s">
        <v>1545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1546</v>
      </c>
      <c r="W209" s="186" t="s">
        <v>1587</v>
      </c>
      <c r="X209" s="56" t="s">
        <v>957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7" t="str">
        <f>IF(BS_CONTROLE[[#This Row],[Local - Partida]]=0, "-", BS_CONTROLE[[#This Row],[Local - Partida]])</f>
        <v>752RVD</v>
      </c>
      <c r="AL209" s="327" t="str">
        <f>IF(BS_CONTROLE[[#This Row],[Local - Encerramento]]=0, "-", BS_CONTROLE[[#This Row],[Local - Encerramento]])</f>
        <v>TGR2</v>
      </c>
      <c r="AM209" s="327" t="str">
        <f>IF(BS_CONTROLE[[#This Row],[Entre - Estações]]=0, "-", BS_CONTROLE[[#This Row],[Entre - Estações]])</f>
        <v>TRO-TGR</v>
      </c>
      <c r="AN209" s="327" t="str">
        <f>IF(BS_CONTROLE[[#This Row],[SB]]=0, "-", BS_CONTROLE[[#This Row],[SB]])</f>
        <v>TROTGR</v>
      </c>
      <c r="AO209" s="328">
        <f>IF(BS_CONTROLE[[#This Row],[SUB]]=0, "-", BS_CONTROLE[[#This Row],[SUB]])</f>
        <v>98</v>
      </c>
      <c r="AP209" s="329">
        <f>IF(BS_CONTROLE[[#This Row],[KM - Inicio]]=0, "-", BS_CONTROLE[[#This Row],[KM - Inicio]])</f>
        <v>752</v>
      </c>
      <c r="AQ209" s="329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3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3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0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1713</v>
      </c>
      <c r="BK209" s="21" t="s">
        <v>1714</v>
      </c>
      <c r="BL209" s="20"/>
      <c r="BM209" s="18" t="s">
        <v>981</v>
      </c>
      <c r="BN209" s="18" t="s">
        <v>981</v>
      </c>
      <c r="BO209" s="18" t="s">
        <v>981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7" t="str">
        <f t="shared" si="2"/>
        <v>OKOK</v>
      </c>
    </row>
    <row r="210" spans="1:72" ht="23.25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39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1231</v>
      </c>
      <c r="W210" s="186" t="s">
        <v>1715</v>
      </c>
      <c r="X210" s="14" t="s">
        <v>957</v>
      </c>
      <c r="Y210" s="18" t="s">
        <v>960</v>
      </c>
      <c r="Z210" s="18" t="s">
        <v>953</v>
      </c>
      <c r="AA210" s="150">
        <v>1</v>
      </c>
      <c r="AB210" s="75" t="s">
        <v>948</v>
      </c>
      <c r="AC210" s="75" t="s">
        <v>943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7" t="str">
        <f>IF(BS_CONTROLE[[#This Row],[Local - Partida]]=0, "-", BS_CONTROLE[[#This Row],[Local - Partida]])</f>
        <v>TGR2</v>
      </c>
      <c r="AL210" s="327" t="str">
        <f>IF(BS_CONTROLE[[#This Row],[Local - Encerramento]]=0, "-", BS_CONTROLE[[#This Row],[Local - Encerramento]])</f>
        <v>TGR2</v>
      </c>
      <c r="AM210" s="327" t="str">
        <f>IF(BS_CONTROLE[[#This Row],[Entre - Estações]]=0, "-", BS_CONTROLE[[#This Row],[Entre - Estações]])</f>
        <v>TEP</v>
      </c>
      <c r="AN210" s="327" t="str">
        <f>IF(BS_CONTROLE[[#This Row],[SB]]=0, "-", BS_CONTROLE[[#This Row],[SB]])</f>
        <v>TEP1</v>
      </c>
      <c r="AO210" s="328">
        <f>IF(BS_CONTROLE[[#This Row],[SUB]]=0, "-", BS_CONTROLE[[#This Row],[SUB]])</f>
        <v>98</v>
      </c>
      <c r="AP210" s="329">
        <f>IF(BS_CONTROLE[[#This Row],[KM - Inicio]]=0, "-", BS_CONTROLE[[#This Row],[KM - Inicio]])</f>
        <v>565</v>
      </c>
      <c r="AQ210" s="329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3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3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0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1716</v>
      </c>
      <c r="BK210" s="22" t="s">
        <v>1717</v>
      </c>
      <c r="BL210" s="20"/>
      <c r="BM210" s="18" t="s">
        <v>973</v>
      </c>
      <c r="BN210" s="18" t="s">
        <v>993</v>
      </c>
      <c r="BO210" s="276" t="s">
        <v>1106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7" t="str">
        <f t="shared" si="2"/>
        <v>MecanizaçãoOperação</v>
      </c>
    </row>
    <row r="211" spans="1:72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1718</v>
      </c>
      <c r="N211" s="16" t="s">
        <v>1719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1231</v>
      </c>
      <c r="W211" s="43" t="s">
        <v>1673</v>
      </c>
      <c r="X211" s="14" t="s">
        <v>957</v>
      </c>
      <c r="Y211" s="18" t="s">
        <v>960</v>
      </c>
      <c r="Z211" s="18" t="s">
        <v>958</v>
      </c>
      <c r="AA211" s="150">
        <v>1</v>
      </c>
      <c r="AB211" s="75" t="s">
        <v>948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7" t="str">
        <f>IF(BS_CONTROLE[[#This Row],[Local - Partida]]=0, "-", BS_CONTROLE[[#This Row],[Local - Partida]])</f>
        <v>TGR2</v>
      </c>
      <c r="AL211" s="327" t="str">
        <f>IF(BS_CONTROLE[[#This Row],[Local - Encerramento]]=0, "-", BS_CONTROLE[[#This Row],[Local - Encerramento]])</f>
        <v>THE</v>
      </c>
      <c r="AM211" s="327" t="str">
        <f>IF(BS_CONTROLE[[#This Row],[Entre - Estações]]=0, "-", BS_CONTROLE[[#This Row],[Entre - Estações]])</f>
        <v>TGR-THE</v>
      </c>
      <c r="AN211" s="327" t="str">
        <f>IF(BS_CONTROLE[[#This Row],[SB]]=0, "-", BS_CONTROLE[[#This Row],[SB]])</f>
        <v>TGRTHE</v>
      </c>
      <c r="AO211" s="328">
        <f>IF(BS_CONTROLE[[#This Row],[SUB]]=0, "-", BS_CONTROLE[[#This Row],[SUB]])</f>
        <v>98</v>
      </c>
      <c r="AP211" s="329">
        <f>IF(BS_CONTROLE[[#This Row],[KM - Inicio]]=0, "-", BS_CONTROLE[[#This Row],[KM - Inicio]])</f>
        <v>500</v>
      </c>
      <c r="AQ211" s="329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3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3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0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1720</v>
      </c>
      <c r="BK211" s="22" t="s">
        <v>1721</v>
      </c>
      <c r="BL211" s="20"/>
      <c r="BM211" s="18" t="s">
        <v>981</v>
      </c>
      <c r="BN211" s="18" t="s">
        <v>981</v>
      </c>
      <c r="BO211" s="18" t="s">
        <v>981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7" t="str">
        <f t="shared" ref="BT211:BT282" si="3">IF(BN211="","",SUBSTITUTE(BM211," ","")&amp;SUBSTITUTE(BN211," ",""))</f>
        <v>OKOK</v>
      </c>
    </row>
    <row r="212" spans="1:72" ht="23.25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1" t="s">
        <v>1607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1235</v>
      </c>
      <c r="W212" s="186" t="s">
        <v>1554</v>
      </c>
      <c r="X212" s="14" t="s">
        <v>957</v>
      </c>
      <c r="Y212" s="18" t="s">
        <v>960</v>
      </c>
      <c r="Z212" s="18" t="s">
        <v>953</v>
      </c>
      <c r="AA212" s="150">
        <v>1</v>
      </c>
      <c r="AB212" s="75" t="s">
        <v>948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7" t="str">
        <f>IF(BS_CONTROLE[[#This Row],[Local - Partida]]=0, "-", BS_CONTROLE[[#This Row],[Local - Partida]])</f>
        <v>TVI2</v>
      </c>
      <c r="AL212" s="327" t="str">
        <f>IF(BS_CONTROLE[[#This Row],[Local - Encerramento]]=0, "-", BS_CONTROLE[[#This Row],[Local - Encerramento]])</f>
        <v>TVI2</v>
      </c>
      <c r="AM212" s="327" t="str">
        <f>IF(BS_CONTROLE[[#This Row],[Entre - Estações]]=0, "-", BS_CONTROLE[[#This Row],[Entre - Estações]])</f>
        <v>TID-TVI</v>
      </c>
      <c r="AN212" s="327" t="str">
        <f>IF(BS_CONTROLE[[#This Row],[SB]]=0, "-", BS_CONTROLE[[#This Row],[SB]])</f>
        <v>201213/TID201</v>
      </c>
      <c r="AO212" s="328">
        <f>IF(BS_CONTROLE[[#This Row],[SUB]]=0, "-", BS_CONTROLE[[#This Row],[SUB]])</f>
        <v>74</v>
      </c>
      <c r="AP212" s="329">
        <f>IF(BS_CONTROLE[[#This Row],[KM - Inicio]]=0, "-", BS_CONTROLE[[#This Row],[KM - Inicio]])</f>
        <v>202</v>
      </c>
      <c r="AQ212" s="329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3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3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0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1708</v>
      </c>
      <c r="BK212" s="21" t="s">
        <v>1708</v>
      </c>
      <c r="BL212" s="20"/>
      <c r="BM212" s="18" t="s">
        <v>973</v>
      </c>
      <c r="BN212" s="18" t="s">
        <v>1003</v>
      </c>
      <c r="BO212" s="276" t="s">
        <v>1092</v>
      </c>
      <c r="BP212" s="21" t="s">
        <v>1708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7" t="str">
        <f t="shared" si="3"/>
        <v>MecanizaçãoAtivos</v>
      </c>
    </row>
    <row r="213" spans="1:72" ht="23.25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39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1238</v>
      </c>
      <c r="W213" s="186" t="s">
        <v>1236</v>
      </c>
      <c r="X213" s="14" t="s">
        <v>957</v>
      </c>
      <c r="Y213" s="18" t="s">
        <v>960</v>
      </c>
      <c r="Z213" s="18" t="s">
        <v>953</v>
      </c>
      <c r="AA213" s="150">
        <v>1</v>
      </c>
      <c r="AB213" s="75" t="s">
        <v>948</v>
      </c>
      <c r="AC213" s="75" t="s">
        <v>943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7" t="str">
        <f>IF(BS_CONTROLE[[#This Row],[Local - Partida]]=0, "-", BS_CONTROLE[[#This Row],[Local - Partida]])</f>
        <v>ZGT1</v>
      </c>
      <c r="AL213" s="327" t="str">
        <f>IF(BS_CONTROLE[[#This Row],[Local - Encerramento]]=0, "-", BS_CONTROLE[[#This Row],[Local - Encerramento]])</f>
        <v>ZGT1</v>
      </c>
      <c r="AM213" s="327" t="str">
        <f>IF(BS_CONTROLE[[#This Row],[Entre - Estações]]=0, "-", BS_CONTROLE[[#This Row],[Entre - Estações]])</f>
        <v>ZGT-ZXE</v>
      </c>
      <c r="AN213" s="327" t="str">
        <f>IF(BS_CONTROLE[[#This Row],[SB]]=0, "-", BS_CONTROLE[[#This Row],[SB]])</f>
        <v>ZGTZXE</v>
      </c>
      <c r="AO213" s="328">
        <f>IF(BS_CONTROLE[[#This Row],[SUB]]=0, "-", BS_CONTROLE[[#This Row],[SUB]])</f>
        <v>72</v>
      </c>
      <c r="AP213" s="329">
        <f>IF(BS_CONTROLE[[#This Row],[KM - Inicio]]=0, "-", BS_CONTROLE[[#This Row],[KM - Inicio]])</f>
        <v>303</v>
      </c>
      <c r="AQ213" s="329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3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3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0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8" t="s">
        <v>1722</v>
      </c>
      <c r="BK213" s="268" t="s">
        <v>1723</v>
      </c>
      <c r="BL213" s="20"/>
      <c r="BM213" s="18" t="s">
        <v>981</v>
      </c>
      <c r="BN213" s="18" t="s">
        <v>981</v>
      </c>
      <c r="BO213" s="18" t="s">
        <v>981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7" t="str">
        <f t="shared" si="3"/>
        <v>OKOK</v>
      </c>
    </row>
    <row r="214" spans="1:72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39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7" t="str">
        <f>IF(BS_CONTROLE[[#This Row],[Local - Partida]]=0, "-", BS_CONTROLE[[#This Row],[Local - Partida]])</f>
        <v>-</v>
      </c>
      <c r="AL214" s="327" t="str">
        <f>IF(BS_CONTROLE[[#This Row],[Local - Encerramento]]=0, "-", BS_CONTROLE[[#This Row],[Local - Encerramento]])</f>
        <v>-</v>
      </c>
      <c r="AM214" s="327" t="str">
        <f>IF(BS_CONTROLE[[#This Row],[Entre - Estações]]=0, "-", BS_CONTROLE[[#This Row],[Entre - Estações]])</f>
        <v>-</v>
      </c>
      <c r="AN214" s="327" t="str">
        <f>IF(BS_CONTROLE[[#This Row],[SB]]=0, "-", BS_CONTROLE[[#This Row],[SB]])</f>
        <v>-</v>
      </c>
      <c r="AO214" s="328" t="str">
        <f>IF(BS_CONTROLE[[#This Row],[SUB]]=0, "-", BS_CONTROLE[[#This Row],[SUB]])</f>
        <v>-</v>
      </c>
      <c r="AP214" s="329" t="str">
        <f>IF(BS_CONTROLE[[#This Row],[KM - Inicio]]=0, "-", BS_CONTROLE[[#This Row],[KM - Inicio]])</f>
        <v>-</v>
      </c>
      <c r="AQ214" s="329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3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3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0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7" t="str">
        <f t="shared" si="3"/>
        <v/>
      </c>
    </row>
    <row r="215" spans="1:72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39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7" t="str">
        <f>IF(BS_CONTROLE[[#This Row],[Local - Partida]]=0, "-", BS_CONTROLE[[#This Row],[Local - Partida]])</f>
        <v>-</v>
      </c>
      <c r="AL215" s="327" t="str">
        <f>IF(BS_CONTROLE[[#This Row],[Local - Encerramento]]=0, "-", BS_CONTROLE[[#This Row],[Local - Encerramento]])</f>
        <v>-</v>
      </c>
      <c r="AM215" s="327" t="str">
        <f>IF(BS_CONTROLE[[#This Row],[Entre - Estações]]=0, "-", BS_CONTROLE[[#This Row],[Entre - Estações]])</f>
        <v>-</v>
      </c>
      <c r="AN215" s="327" t="str">
        <f>IF(BS_CONTROLE[[#This Row],[SB]]=0, "-", BS_CONTROLE[[#This Row],[SB]])</f>
        <v>-</v>
      </c>
      <c r="AO215" s="328" t="str">
        <f>IF(BS_CONTROLE[[#This Row],[SUB]]=0, "-", BS_CONTROLE[[#This Row],[SUB]])</f>
        <v>-</v>
      </c>
      <c r="AP215" s="329" t="str">
        <f>IF(BS_CONTROLE[[#This Row],[KM - Inicio]]=0, "-", BS_CONTROLE[[#This Row],[KM - Inicio]])</f>
        <v>-</v>
      </c>
      <c r="AQ215" s="329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3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3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0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7" t="str">
        <f t="shared" si="3"/>
        <v/>
      </c>
    </row>
    <row r="216" spans="1:72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864</v>
      </c>
      <c r="E216" s="239">
        <v>211</v>
      </c>
      <c r="F216" s="75" t="s">
        <v>792</v>
      </c>
      <c r="G216" s="9" t="str">
        <f>IF(D216="","*",VLOOKUP(F216,BS_ATIVIDADE[#All],3,FALSE))</f>
        <v>SOLDA</v>
      </c>
      <c r="H216" s="17" t="s">
        <v>1415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1414</v>
      </c>
      <c r="N216" s="16" t="s">
        <v>1415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1245</v>
      </c>
      <c r="W216" s="43" t="s">
        <v>1253</v>
      </c>
      <c r="X216" s="14" t="s">
        <v>952</v>
      </c>
      <c r="Y216" s="18"/>
      <c r="Z216" s="18" t="s">
        <v>953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7" t="str">
        <f>IF(BS_CONTROLE[[#This Row],[Local - Partida]]=0, "-", BS_CONTROLE[[#This Row],[Local - Partida]])</f>
        <v>TBES</v>
      </c>
      <c r="AL216" s="327" t="str">
        <f>IF(BS_CONTROLE[[#This Row],[Local - Encerramento]]=0, "-", BS_CONTROLE[[#This Row],[Local - Encerramento]])</f>
        <v>-</v>
      </c>
      <c r="AM216" s="327" t="str">
        <f>IF(BS_CONTROLE[[#This Row],[Entre - Estações]]=0, "-", BS_CONTROLE[[#This Row],[Entre - Estações]])</f>
        <v>TBE-S</v>
      </c>
      <c r="AN216" s="327" t="str">
        <f>IF(BS_CONTROLE[[#This Row],[SB]]=0, "-", BS_CONTROLE[[#This Row],[SB]])</f>
        <v>TBES</v>
      </c>
      <c r="AO216" s="328">
        <f>IF(BS_CONTROLE[[#This Row],[SUB]]=0, "-", BS_CONTROLE[[#This Row],[SUB]])</f>
        <v>98</v>
      </c>
      <c r="AP216" s="329">
        <f>IF(BS_CONTROLE[[#This Row],[KM - Inicio]]=0, "-", BS_CONTROLE[[#This Row],[KM - Inicio]])</f>
        <v>529.1</v>
      </c>
      <c r="AQ216" s="329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3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3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0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1724</v>
      </c>
      <c r="BK216" s="22" t="s">
        <v>1725</v>
      </c>
      <c r="BL216" s="20"/>
      <c r="BM216" s="18" t="s">
        <v>981</v>
      </c>
      <c r="BN216" s="18" t="s">
        <v>981</v>
      </c>
      <c r="BO216" s="173" t="s">
        <v>981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7" t="str">
        <f t="shared" si="3"/>
        <v>OKOK</v>
      </c>
    </row>
    <row r="217" spans="1:72" ht="23.25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39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1231</v>
      </c>
      <c r="W217" s="275" t="s">
        <v>1726</v>
      </c>
      <c r="X217" s="14" t="s">
        <v>957</v>
      </c>
      <c r="Y217" s="18"/>
      <c r="Z217" s="18" t="s">
        <v>953</v>
      </c>
      <c r="AA217" s="150">
        <v>1</v>
      </c>
      <c r="AB217" s="75" t="s">
        <v>948</v>
      </c>
      <c r="AC217" s="75" t="s">
        <v>943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7" t="str">
        <f>IF(BS_CONTROLE[[#This Row],[Local - Partida]]=0, "-", BS_CONTROLE[[#This Row],[Local - Partida]])</f>
        <v>TGR2</v>
      </c>
      <c r="AL217" s="327" t="str">
        <f>IF(BS_CONTROLE[[#This Row],[Local - Encerramento]]=0, "-", BS_CONTROLE[[#This Row],[Local - Encerramento]])</f>
        <v>TIQ</v>
      </c>
      <c r="AM217" s="327" t="str">
        <f>IF(BS_CONTROLE[[#This Row],[Entre - Estações]]=0, "-", BS_CONTROLE[[#This Row],[Entre - Estações]])</f>
        <v>TEP</v>
      </c>
      <c r="AN217" s="327" t="str">
        <f>IF(BS_CONTROLE[[#This Row],[SB]]=0, "-", BS_CONTROLE[[#This Row],[SB]])</f>
        <v>TEP1</v>
      </c>
      <c r="AO217" s="328">
        <f>IF(BS_CONTROLE[[#This Row],[SUB]]=0, "-", BS_CONTROLE[[#This Row],[SUB]])</f>
        <v>98</v>
      </c>
      <c r="AP217" s="329">
        <f>IF(BS_CONTROLE[[#This Row],[KM - Inicio]]=0, "-", BS_CONTROLE[[#This Row],[KM - Inicio]])</f>
        <v>565</v>
      </c>
      <c r="AQ217" s="329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3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3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0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6" t="s">
        <v>1727</v>
      </c>
      <c r="BK217" s="236" t="s">
        <v>1728</v>
      </c>
      <c r="BL217" s="20"/>
      <c r="BM217" s="18" t="s">
        <v>987</v>
      </c>
      <c r="BN217" s="18" t="s">
        <v>987</v>
      </c>
      <c r="BO217" s="173" t="s">
        <v>987</v>
      </c>
      <c r="BP217" s="236" t="s">
        <v>1729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7" t="str">
        <f t="shared" si="3"/>
        <v>SemOportunidadeSemOportunidade</v>
      </c>
    </row>
    <row r="218" spans="1:72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5" t="s">
        <v>838</v>
      </c>
      <c r="E218" s="239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1730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1447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1546</v>
      </c>
      <c r="W218" s="186" t="s">
        <v>1731</v>
      </c>
      <c r="X218" s="56" t="s">
        <v>952</v>
      </c>
      <c r="Y218" s="18"/>
      <c r="Z218" s="166" t="s">
        <v>958</v>
      </c>
      <c r="AA218" s="150">
        <v>1</v>
      </c>
      <c r="AB218" s="75" t="s">
        <v>948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7" t="str">
        <f>IF(BS_CONTROLE[[#This Row],[Local - Partida]]=0, "-", BS_CONTROLE[[#This Row],[Local - Partida]])</f>
        <v>TGR2</v>
      </c>
      <c r="AL218" s="327" t="str">
        <f>IF(BS_CONTROLE[[#This Row],[Local - Encerramento]]=0, "-", BS_CONTROLE[[#This Row],[Local - Encerramento]])</f>
        <v>752TVD</v>
      </c>
      <c r="AM218" s="327" t="str">
        <f>IF(BS_CONTROLE[[#This Row],[Entre - Estações]]=0, "-", BS_CONTROLE[[#This Row],[Entre - Estações]])</f>
        <v>TGR-TRO</v>
      </c>
      <c r="AN218" s="327" t="str">
        <f>IF(BS_CONTROLE[[#This Row],[SB]]=0, "-", BS_CONTROLE[[#This Row],[SB]])</f>
        <v>TGRTRO</v>
      </c>
      <c r="AO218" s="328">
        <f>IF(BS_CONTROLE[[#This Row],[SUB]]=0, "-", BS_CONTROLE[[#This Row],[SUB]])</f>
        <v>98</v>
      </c>
      <c r="AP218" s="329">
        <f>IF(BS_CONTROLE[[#This Row],[KM - Inicio]]=0, "-", BS_CONTROLE[[#This Row],[KM - Inicio]])</f>
        <v>502</v>
      </c>
      <c r="AQ218" s="329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3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3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0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1732</v>
      </c>
      <c r="BK218" s="187" t="s">
        <v>1733</v>
      </c>
      <c r="BL218" s="20"/>
      <c r="BM218" s="18" t="s">
        <v>981</v>
      </c>
      <c r="BN218" s="18" t="s">
        <v>981</v>
      </c>
      <c r="BO218" s="173" t="s">
        <v>981</v>
      </c>
      <c r="BP218" s="273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7" t="str">
        <f t="shared" si="3"/>
        <v>OKOK</v>
      </c>
    </row>
    <row r="219" spans="1:72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39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5"/>
      <c r="Y219" s="18"/>
      <c r="Z219" s="18"/>
      <c r="AA219" s="316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7" t="str">
        <f>IF(BS_CONTROLE[[#This Row],[Local - Partida]]=0, "-", BS_CONTROLE[[#This Row],[Local - Partida]])</f>
        <v>-</v>
      </c>
      <c r="AL219" s="327" t="str">
        <f>IF(BS_CONTROLE[[#This Row],[Local - Encerramento]]=0, "-", BS_CONTROLE[[#This Row],[Local - Encerramento]])</f>
        <v>-</v>
      </c>
      <c r="AM219" s="327" t="str">
        <f>IF(BS_CONTROLE[[#This Row],[Entre - Estações]]=0, "-", BS_CONTROLE[[#This Row],[Entre - Estações]])</f>
        <v>-</v>
      </c>
      <c r="AN219" s="327" t="str">
        <f>IF(BS_CONTROLE[[#This Row],[SB]]=0, "-", BS_CONTROLE[[#This Row],[SB]])</f>
        <v>-</v>
      </c>
      <c r="AO219" s="328" t="str">
        <f>IF(BS_CONTROLE[[#This Row],[SUB]]=0, "-", BS_CONTROLE[[#This Row],[SUB]])</f>
        <v>-</v>
      </c>
      <c r="AP219" s="329" t="str">
        <f>IF(BS_CONTROLE[[#This Row],[KM - Inicio]]=0, "-", BS_CONTROLE[[#This Row],[KM - Inicio]])</f>
        <v>-</v>
      </c>
      <c r="AQ219" s="329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3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3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0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7"/>
    </row>
    <row r="220" spans="1:72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837</v>
      </c>
      <c r="E220" s="239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1348</v>
      </c>
      <c r="W220" s="43" t="s">
        <v>1734</v>
      </c>
      <c r="X220" s="14" t="s">
        <v>957</v>
      </c>
      <c r="Y220" s="18"/>
      <c r="Z220" s="18" t="s">
        <v>958</v>
      </c>
      <c r="AA220" s="150" t="s">
        <v>1363</v>
      </c>
      <c r="AB220" s="75" t="s">
        <v>948</v>
      </c>
      <c r="AC220" s="75" t="s">
        <v>943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7" t="str">
        <f>IF(BS_CONTROLE[[#This Row],[Local - Partida]]=0, "-", BS_CONTROLE[[#This Row],[Local - Partida]])</f>
        <v>TOM2</v>
      </c>
      <c r="AL220" s="327" t="str">
        <f>IF(BS_CONTROLE[[#This Row],[Local - Encerramento]]=0, "-", BS_CONTROLE[[#This Row],[Local - Encerramento]])</f>
        <v>TOM2</v>
      </c>
      <c r="AM220" s="327" t="str">
        <f>IF(BS_CONTROLE[[#This Row],[Entre - Estações]]=0, "-", BS_CONTROLE[[#This Row],[Entre - Estações]])</f>
        <v>TOM-TPC</v>
      </c>
      <c r="AN220" s="327" t="str">
        <f>IF(BS_CONTROLE[[#This Row],[SB]]=0, "-", BS_CONTROLE[[#This Row],[SB]])</f>
        <v>TOM416</v>
      </c>
      <c r="AO220" s="328">
        <f>IF(BS_CONTROLE[[#This Row],[SUB]]=0, "-", BS_CONTROLE[[#This Row],[SUB]])</f>
        <v>74</v>
      </c>
      <c r="AP220" s="329">
        <f>IF(BS_CONTROLE[[#This Row],[KM - Inicio]]=0, "-", BS_CONTROLE[[#This Row],[KM - Inicio]])</f>
        <v>414</v>
      </c>
      <c r="AQ220" s="329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3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3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0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1735</v>
      </c>
      <c r="BK220" s="21" t="s">
        <v>1736</v>
      </c>
      <c r="BL220" s="20"/>
      <c r="BM220" s="18" t="s">
        <v>974</v>
      </c>
      <c r="BN220" s="18" t="s">
        <v>994</v>
      </c>
      <c r="BO220" s="173" t="s">
        <v>1058</v>
      </c>
      <c r="BP220" s="21" t="s">
        <v>1737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7" t="str">
        <f t="shared" si="3"/>
        <v>PCMVIARecursosInternos</v>
      </c>
    </row>
    <row r="221" spans="1:72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1231</v>
      </c>
      <c r="W221" s="43" t="s">
        <v>1673</v>
      </c>
      <c r="X221" s="14" t="s">
        <v>957</v>
      </c>
      <c r="Y221" s="18"/>
      <c r="Z221" s="18" t="s">
        <v>962</v>
      </c>
      <c r="AA221" s="150">
        <v>1</v>
      </c>
      <c r="AB221" s="75" t="s">
        <v>948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7" t="str">
        <f>IF(BS_CONTROLE[[#This Row],[Local - Partida]]=0, "-", BS_CONTROLE[[#This Row],[Local - Partida]])</f>
        <v>THE2</v>
      </c>
      <c r="AL221" s="327" t="str">
        <f>IF(BS_CONTROLE[[#This Row],[Local - Encerramento]]=0, "-", BS_CONTROLE[[#This Row],[Local - Encerramento]])</f>
        <v>TVI2</v>
      </c>
      <c r="AM221" s="327" t="str">
        <f>IF(BS_CONTROLE[[#This Row],[Entre - Estações]]=0, "-", BS_CONTROLE[[#This Row],[Entre - Estações]])</f>
        <v>TRC-THE</v>
      </c>
      <c r="AN221" s="327" t="str">
        <f>IF(BS_CONTROLE[[#This Row],[SB]]=0, "-", BS_CONTROLE[[#This Row],[SB]])</f>
        <v>294THE</v>
      </c>
      <c r="AO221" s="328">
        <f>IF(BS_CONTROLE[[#This Row],[SUB]]=0, "-", BS_CONTROLE[[#This Row],[SUB]])</f>
        <v>74</v>
      </c>
      <c r="AP221" s="329">
        <f>IF(BS_CONTROLE[[#This Row],[KM - Inicio]]=0, "-", BS_CONTROLE[[#This Row],[KM - Inicio]])</f>
        <v>300</v>
      </c>
      <c r="AQ221" s="329">
        <f>IF(BS_CONTROLE[[#This Row],[KM - Fim]]=0, "-", BS_CONTROLE[[#This Row],[KM - Fim]])</f>
        <v>226</v>
      </c>
      <c r="AR221" s="43" t="s">
        <v>1738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3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3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0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1739</v>
      </c>
      <c r="BK221" s="22" t="s">
        <v>1675</v>
      </c>
      <c r="BL221" s="20"/>
      <c r="BM221" s="18" t="s">
        <v>981</v>
      </c>
      <c r="BN221" s="18" t="s">
        <v>981</v>
      </c>
      <c r="BO221" s="173" t="s">
        <v>981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7" t="str">
        <f t="shared" si="3"/>
        <v>OKOK</v>
      </c>
    </row>
    <row r="222" spans="1:72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5" t="s">
        <v>813</v>
      </c>
      <c r="E222" s="239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4">
        <v>74</v>
      </c>
      <c r="K222" s="16">
        <v>200</v>
      </c>
      <c r="L222" s="80">
        <v>190</v>
      </c>
      <c r="M222" s="23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5" t="s">
        <v>1607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1235</v>
      </c>
      <c r="W222" s="43" t="s">
        <v>1554</v>
      </c>
      <c r="X222" s="14" t="s">
        <v>952</v>
      </c>
      <c r="Y222" s="18"/>
      <c r="Z222" s="18" t="s">
        <v>953</v>
      </c>
      <c r="AA222" s="165">
        <v>1</v>
      </c>
      <c r="AB222" s="75" t="s">
        <v>948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7" t="str">
        <f>IF(BS_CONTROLE[[#This Row],[Local - Partida]]=0, "-", BS_CONTROLE[[#This Row],[Local - Partida]])</f>
        <v>TVI2</v>
      </c>
      <c r="AL222" s="327" t="str">
        <f>IF(BS_CONTROLE[[#This Row],[Local - Encerramento]]=0, "-", BS_CONTROLE[[#This Row],[Local - Encerramento]])</f>
        <v>TVI2</v>
      </c>
      <c r="AM222" s="327" t="str">
        <f>IF(BS_CONTROLE[[#This Row],[Entre - Estações]]=0, "-", BS_CONTROLE[[#This Row],[Entre - Estações]])</f>
        <v>TID-TVI</v>
      </c>
      <c r="AN222" s="327" t="str">
        <f>IF(BS_CONTROLE[[#This Row],[SB]]=0, "-", BS_CONTROLE[[#This Row],[SB]])</f>
        <v>201213/TID201</v>
      </c>
      <c r="AO222" s="328">
        <f>IF(BS_CONTROLE[[#This Row],[SUB]]=0, "-", BS_CONTROLE[[#This Row],[SUB]])</f>
        <v>74</v>
      </c>
      <c r="AP222" s="329">
        <f>IF(BS_CONTROLE[[#This Row],[KM - Inicio]]=0, "-", BS_CONTROLE[[#This Row],[KM - Inicio]])</f>
        <v>200</v>
      </c>
      <c r="AQ222" s="329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3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3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0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1735</v>
      </c>
      <c r="BK222" s="21" t="s">
        <v>1735</v>
      </c>
      <c r="BL222" s="20"/>
      <c r="BM222" s="18" t="s">
        <v>976</v>
      </c>
      <c r="BN222" s="18" t="s">
        <v>996</v>
      </c>
      <c r="BO222" s="173" t="s">
        <v>1107</v>
      </c>
      <c r="BP222" s="21" t="s">
        <v>1735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7" t="str">
        <f t="shared" si="3"/>
        <v>CCOCirculaçãoIntervaloContrato</v>
      </c>
    </row>
    <row r="223" spans="1:72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39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1740</v>
      </c>
      <c r="I223" s="186" t="s">
        <v>1313</v>
      </c>
      <c r="J223" s="234">
        <v>74</v>
      </c>
      <c r="K223" s="234">
        <v>227</v>
      </c>
      <c r="L223" s="89" t="s">
        <v>609</v>
      </c>
      <c r="M223" s="234" t="s">
        <v>1741</v>
      </c>
      <c r="N223" s="234" t="s">
        <v>1742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1273</v>
      </c>
      <c r="W223" s="186" t="s">
        <v>1743</v>
      </c>
      <c r="X223" s="56" t="s">
        <v>952</v>
      </c>
      <c r="Y223" s="18"/>
      <c r="Z223" s="166" t="s">
        <v>953</v>
      </c>
      <c r="AA223" s="89">
        <v>1</v>
      </c>
      <c r="AB223" s="75" t="s">
        <v>948</v>
      </c>
      <c r="AC223" s="75" t="s">
        <v>943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7" t="str">
        <f>IF(BS_CONTROLE[[#This Row],[Local - Partida]]=0, "-", BS_CONTROLE[[#This Row],[Local - Partida]])</f>
        <v xml:space="preserve">TVI </v>
      </c>
      <c r="AL223" s="327" t="str">
        <f>IF(BS_CONTROLE[[#This Row],[Local - Encerramento]]=0, "-", BS_CONTROLE[[#This Row],[Local - Encerramento]])</f>
        <v>TMI</v>
      </c>
      <c r="AM223" s="327" t="str">
        <f>IF(BS_CONTROLE[[#This Row],[Entre - Estações]]=0, "-", BS_CONTROLE[[#This Row],[Entre - Estações]])</f>
        <v>TVI-TMI</v>
      </c>
      <c r="AN223" s="327" t="str">
        <f>IF(BS_CONTROLE[[#This Row],[SB]]=0, "-", BS_CONTROLE[[#This Row],[SB]])</f>
        <v>TVITMI</v>
      </c>
      <c r="AO223" s="328">
        <f>IF(BS_CONTROLE[[#This Row],[SUB]]=0, "-", BS_CONTROLE[[#This Row],[SUB]])</f>
        <v>74</v>
      </c>
      <c r="AP223" s="329">
        <f>IF(BS_CONTROLE[[#This Row],[KM - Inicio]]=0, "-", BS_CONTROLE[[#This Row],[KM - Inicio]])</f>
        <v>227</v>
      </c>
      <c r="AQ223" s="329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3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3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0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1744</v>
      </c>
      <c r="BK223" s="22" t="s">
        <v>1744</v>
      </c>
      <c r="BL223" s="20"/>
      <c r="BM223" s="18" t="s">
        <v>981</v>
      </c>
      <c r="BN223" s="18" t="s">
        <v>981</v>
      </c>
      <c r="BO223" s="173" t="s">
        <v>981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7" t="str">
        <f t="shared" si="3"/>
        <v>OKOK</v>
      </c>
    </row>
    <row r="224" spans="1:72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886</v>
      </c>
      <c r="E224" s="239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1249</v>
      </c>
      <c r="W224" s="43" t="s">
        <v>1709</v>
      </c>
      <c r="X224" s="14" t="s">
        <v>957</v>
      </c>
      <c r="Y224" s="18"/>
      <c r="Z224" s="18" t="s">
        <v>958</v>
      </c>
      <c r="AA224" s="316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7" t="str">
        <f>IF(BS_CONTROLE[[#This Row],[Local - Partida]]=0, "-", BS_CONTROLE[[#This Row],[Local - Partida]])</f>
        <v>TMO155</v>
      </c>
      <c r="AL224" s="327" t="str">
        <f>IF(BS_CONTROLE[[#This Row],[Local - Encerramento]]=0, "-", BS_CONTROLE[[#This Row],[Local - Encerramento]])</f>
        <v>-</v>
      </c>
      <c r="AM224" s="327" t="str">
        <f>IF(BS_CONTROLE[[#This Row],[Entre - Estações]]=0, "-", BS_CONTROLE[[#This Row],[Entre - Estações]])</f>
        <v>TMO-TCE</v>
      </c>
      <c r="AN224" s="327" t="str">
        <f>IF(BS_CONTROLE[[#This Row],[SB]]=0, "-", BS_CONTROLE[[#This Row],[SB]])</f>
        <v>TMO155</v>
      </c>
      <c r="AO224" s="328">
        <f>IF(BS_CONTROLE[[#This Row],[SUB]]=0, "-", BS_CONTROLE[[#This Row],[SUB]])</f>
        <v>74</v>
      </c>
      <c r="AP224" s="329">
        <f>IF(BS_CONTROLE[[#This Row],[KM - Inicio]]=0, "-", BS_CONTROLE[[#This Row],[KM - Inicio]])</f>
        <v>147.44</v>
      </c>
      <c r="AQ224" s="329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3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3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0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1745</v>
      </c>
      <c r="BK224" s="22" t="s">
        <v>1746</v>
      </c>
      <c r="BL224" s="20"/>
      <c r="BM224" s="18" t="s">
        <v>987</v>
      </c>
      <c r="BN224" s="18" t="s">
        <v>987</v>
      </c>
      <c r="BO224" s="173" t="s">
        <v>987</v>
      </c>
      <c r="BP224" s="22" t="s">
        <v>1746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7" t="str">
        <f t="shared" si="3"/>
        <v>SemOportunidadeSemOportunidade</v>
      </c>
    </row>
    <row r="225" spans="1:72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39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1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1235</v>
      </c>
      <c r="W225" s="186" t="s">
        <v>1554</v>
      </c>
      <c r="X225" s="14" t="s">
        <v>957</v>
      </c>
      <c r="Y225" s="18"/>
      <c r="Z225" s="18"/>
      <c r="AA225" s="150">
        <v>1</v>
      </c>
      <c r="AB225" s="75" t="s">
        <v>948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7" t="str">
        <f>IF(BS_CONTROLE[[#This Row],[Local - Partida]]=0, "-", BS_CONTROLE[[#This Row],[Local - Partida]])</f>
        <v>-</v>
      </c>
      <c r="AL225" s="327" t="str">
        <f>IF(BS_CONTROLE[[#This Row],[Local - Encerramento]]=0, "-", BS_CONTROLE[[#This Row],[Local - Encerramento]])</f>
        <v>-</v>
      </c>
      <c r="AM225" s="327" t="str">
        <f>IF(BS_CONTROLE[[#This Row],[Entre - Estações]]=0, "-", BS_CONTROLE[[#This Row],[Entre - Estações]])</f>
        <v>-</v>
      </c>
      <c r="AN225" s="327" t="str">
        <f>IF(BS_CONTROLE[[#This Row],[SB]]=0, "-", BS_CONTROLE[[#This Row],[SB]])</f>
        <v>-</v>
      </c>
      <c r="AO225" s="328" t="str">
        <f>IF(BS_CONTROLE[[#This Row],[SUB]]=0, "-", BS_CONTROLE[[#This Row],[SUB]])</f>
        <v>-</v>
      </c>
      <c r="AP225" s="329" t="str">
        <f>IF(BS_CONTROLE[[#This Row],[KM - Inicio]]=0, "-", BS_CONTROLE[[#This Row],[KM - Inicio]])</f>
        <v>-</v>
      </c>
      <c r="AQ225" s="329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3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3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0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7" t="str">
        <f t="shared" si="3"/>
        <v/>
      </c>
    </row>
    <row r="226" spans="1:72" ht="23.25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828</v>
      </c>
      <c r="E226" s="239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1257</v>
      </c>
      <c r="W226" s="43" t="s">
        <v>1747</v>
      </c>
      <c r="X226" s="14" t="s">
        <v>957</v>
      </c>
      <c r="Y226" s="18"/>
      <c r="Z226" s="18" t="s">
        <v>953</v>
      </c>
      <c r="AA226" s="272" t="s">
        <v>1603</v>
      </c>
      <c r="AB226" s="75" t="s">
        <v>948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7" t="str">
        <f>IF(BS_CONTROLE[[#This Row],[Local - Partida]]=0, "-", BS_CONTROLE[[#This Row],[Local - Partida]])</f>
        <v>TIN2</v>
      </c>
      <c r="AL226" s="327" t="str">
        <f>IF(BS_CONTROLE[[#This Row],[Local - Encerramento]]=0, "-", BS_CONTROLE[[#This Row],[Local - Encerramento]])</f>
        <v>TIN2</v>
      </c>
      <c r="AM226" s="327" t="str">
        <f>IF(BS_CONTROLE[[#This Row],[Entre - Estações]]=0, "-", BS_CONTROLE[[#This Row],[Entre - Estações]])</f>
        <v>TSP-TIN</v>
      </c>
      <c r="AN226" s="327" t="str">
        <f>IF(BS_CONTROLE[[#This Row],[SB]]=0, "-", BS_CONTROLE[[#This Row],[SB]])</f>
        <v>TSPK97</v>
      </c>
      <c r="AO226" s="328">
        <f>IF(BS_CONTROLE[[#This Row],[SUB]]=0, "-", BS_CONTROLE[[#This Row],[SUB]])</f>
        <v>74</v>
      </c>
      <c r="AP226" s="329">
        <f>IF(BS_CONTROLE[[#This Row],[KM - Inicio]]=0, "-", BS_CONTROLE[[#This Row],[KM - Inicio]])</f>
        <v>87.274000000000001</v>
      </c>
      <c r="AQ226" s="329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3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3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0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1735</v>
      </c>
      <c r="BK226" s="21" t="s">
        <v>1735</v>
      </c>
      <c r="BL226" s="20"/>
      <c r="BM226" s="18" t="s">
        <v>987</v>
      </c>
      <c r="BN226" s="18" t="s">
        <v>987</v>
      </c>
      <c r="BO226" s="173" t="s">
        <v>987</v>
      </c>
      <c r="BP226" s="21" t="s">
        <v>1735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7" t="str">
        <f t="shared" si="3"/>
        <v>SemOportunidadeSemOportunidade</v>
      </c>
    </row>
    <row r="227" spans="1:72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39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7" t="str">
        <f>IF(BS_CONTROLE[[#This Row],[Local - Partida]]=0, "-", BS_CONTROLE[[#This Row],[Local - Partida]])</f>
        <v>-</v>
      </c>
      <c r="AL227" s="327" t="str">
        <f>IF(BS_CONTROLE[[#This Row],[Local - Encerramento]]=0, "-", BS_CONTROLE[[#This Row],[Local - Encerramento]])</f>
        <v>-</v>
      </c>
      <c r="AM227" s="327" t="str">
        <f>IF(BS_CONTROLE[[#This Row],[Entre - Estações]]=0, "-", BS_CONTROLE[[#This Row],[Entre - Estações]])</f>
        <v>-</v>
      </c>
      <c r="AN227" s="327" t="str">
        <f>IF(BS_CONTROLE[[#This Row],[SB]]=0, "-", BS_CONTROLE[[#This Row],[SB]])</f>
        <v>-</v>
      </c>
      <c r="AO227" s="328" t="str">
        <f>IF(BS_CONTROLE[[#This Row],[SUB]]=0, "-", BS_CONTROLE[[#This Row],[SUB]])</f>
        <v>-</v>
      </c>
      <c r="AP227" s="329" t="str">
        <f>IF(BS_CONTROLE[[#This Row],[KM - Inicio]]=0, "-", BS_CONTROLE[[#This Row],[KM - Inicio]])</f>
        <v>-</v>
      </c>
      <c r="AQ227" s="329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3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3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0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7" t="str">
        <f t="shared" si="3"/>
        <v/>
      </c>
    </row>
    <row r="228" spans="1:72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39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7" t="str">
        <f>IF(BS_CONTROLE[[#This Row],[Local - Partida]]=0, "-", BS_CONTROLE[[#This Row],[Local - Partida]])</f>
        <v>-</v>
      </c>
      <c r="AL228" s="327" t="str">
        <f>IF(BS_CONTROLE[[#This Row],[Local - Encerramento]]=0, "-", BS_CONTROLE[[#This Row],[Local - Encerramento]])</f>
        <v>-</v>
      </c>
      <c r="AM228" s="327" t="str">
        <f>IF(BS_CONTROLE[[#This Row],[Entre - Estações]]=0, "-", BS_CONTROLE[[#This Row],[Entre - Estações]])</f>
        <v>-</v>
      </c>
      <c r="AN228" s="327" t="str">
        <f>IF(BS_CONTROLE[[#This Row],[SB]]=0, "-", BS_CONTROLE[[#This Row],[SB]])</f>
        <v>-</v>
      </c>
      <c r="AO228" s="328" t="str">
        <f>IF(BS_CONTROLE[[#This Row],[SUB]]=0, "-", BS_CONTROLE[[#This Row],[SUB]])</f>
        <v>-</v>
      </c>
      <c r="AP228" s="329" t="str">
        <f>IF(BS_CONTROLE[[#This Row],[KM - Inicio]]=0, "-", BS_CONTROLE[[#This Row],[KM - Inicio]])</f>
        <v>-</v>
      </c>
      <c r="AQ228" s="329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3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3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0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7" t="str">
        <f>IF(BN228="","",SUBSTITUTE(BM228," ","")&amp;SUBSTITUTE(BN228," ",""))</f>
        <v/>
      </c>
    </row>
    <row r="229" spans="1:72" ht="34.5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39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1696</v>
      </c>
      <c r="J229" s="16">
        <v>78</v>
      </c>
      <c r="K229" s="234">
        <v>190</v>
      </c>
      <c r="L229" s="89" t="s">
        <v>609</v>
      </c>
      <c r="M229" s="16" t="s">
        <v>1748</v>
      </c>
      <c r="N229" s="16" t="s">
        <v>1749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1264</v>
      </c>
      <c r="W229" s="43" t="s">
        <v>1750</v>
      </c>
      <c r="X229" s="235" t="s">
        <v>957</v>
      </c>
      <c r="Y229" s="18"/>
      <c r="Z229" s="18" t="s">
        <v>962</v>
      </c>
      <c r="AA229" s="316" t="s">
        <v>1751</v>
      </c>
      <c r="AB229" s="75" t="s">
        <v>948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7" t="str">
        <f>IF(BS_CONTROLE[[#This Row],[Local - Partida]]=0, "-", BS_CONTROLE[[#This Row],[Local - Partida]])</f>
        <v>ZFH</v>
      </c>
      <c r="AL229" s="327" t="str">
        <f>IF(BS_CONTROLE[[#This Row],[Local - Encerramento]]=0, "-", BS_CONTROLE[[#This Row],[Local - Encerramento]])</f>
        <v>ZDP</v>
      </c>
      <c r="AM229" s="327" t="str">
        <f>IF(BS_CONTROLE[[#This Row],[Entre - Estações]]=0, "-", BS_CONTROLE[[#This Row],[Entre - Estações]])</f>
        <v>ZFH-ZDP</v>
      </c>
      <c r="AN229" s="327" t="str">
        <f>IF(BS_CONTROLE[[#This Row],[SB]]=0, "-", BS_CONTROLE[[#This Row],[SB]])</f>
        <v>ZFHZDP</v>
      </c>
      <c r="AO229" s="328">
        <f>IF(BS_CONTROLE[[#This Row],[SUB]]=0, "-", BS_CONTROLE[[#This Row],[SUB]])</f>
        <v>78</v>
      </c>
      <c r="AP229" s="329">
        <f>IF(BS_CONTROLE[[#This Row],[KM - Inicio]]=0, "-", BS_CONTROLE[[#This Row],[KM - Inicio]])</f>
        <v>190</v>
      </c>
      <c r="AQ229" s="329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3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3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0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1752</v>
      </c>
      <c r="BK229" s="21" t="s">
        <v>1752</v>
      </c>
      <c r="BL229" s="20"/>
      <c r="BM229" s="18" t="s">
        <v>969</v>
      </c>
      <c r="BN229" s="18" t="s">
        <v>0</v>
      </c>
      <c r="BO229" s="173" t="s">
        <v>1056</v>
      </c>
      <c r="BP229" s="219" t="s">
        <v>1752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7" t="str">
        <f>IF(BN229="","",SUBSTITUTE(BM229," ","")&amp;SUBSTITUTE(BN229," ",""))</f>
        <v>PátioOperação</v>
      </c>
    </row>
    <row r="230" spans="1:72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39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1238</v>
      </c>
      <c r="W230" s="186" t="s">
        <v>1236</v>
      </c>
      <c r="X230" s="14" t="s">
        <v>957</v>
      </c>
      <c r="Y230" s="18"/>
      <c r="Z230" s="18" t="s">
        <v>953</v>
      </c>
      <c r="AA230" s="150">
        <v>1</v>
      </c>
      <c r="AB230" s="75" t="s">
        <v>948</v>
      </c>
      <c r="AC230" s="75" t="s">
        <v>943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7" t="str">
        <f>IF(BS_CONTROLE[[#This Row],[Local - Partida]]=0, "-", BS_CONTROLE[[#This Row],[Local - Partida]])</f>
        <v>ZGT1</v>
      </c>
      <c r="AL230" s="327" t="str">
        <f>IF(BS_CONTROLE[[#This Row],[Local - Encerramento]]=0, "-", BS_CONTROLE[[#This Row],[Local - Encerramento]])</f>
        <v>ZGT1</v>
      </c>
      <c r="AM230" s="327" t="str">
        <f>IF(BS_CONTROLE[[#This Row],[Entre - Estações]]=0, "-", BS_CONTROLE[[#This Row],[Entre - Estações]])</f>
        <v>ZGT-ZXE</v>
      </c>
      <c r="AN230" s="327" t="str">
        <f>IF(BS_CONTROLE[[#This Row],[SB]]=0, "-", BS_CONTROLE[[#This Row],[SB]])</f>
        <v>ZGTZXE</v>
      </c>
      <c r="AO230" s="328">
        <f>IF(BS_CONTROLE[[#This Row],[SUB]]=0, "-", BS_CONTROLE[[#This Row],[SUB]])</f>
        <v>72</v>
      </c>
      <c r="AP230" s="329">
        <f>IF(BS_CONTROLE[[#This Row],[KM - Inicio]]=0, "-", BS_CONTROLE[[#This Row],[KM - Inicio]])</f>
        <v>303</v>
      </c>
      <c r="AQ230" s="329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3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3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0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1753</v>
      </c>
      <c r="BK230" s="22" t="s">
        <v>1754</v>
      </c>
      <c r="BL230" s="20"/>
      <c r="BM230" s="18" t="s">
        <v>981</v>
      </c>
      <c r="BN230" s="18" t="s">
        <v>981</v>
      </c>
      <c r="BO230" s="173" t="s">
        <v>981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7" t="str">
        <f>IF(BN230="","",SUBSTITUTE(BM230," ","")&amp;SUBSTITUTE(BN230," ",""))</f>
        <v>OKOK</v>
      </c>
    </row>
    <row r="231" spans="1:72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846</v>
      </c>
      <c r="E231" s="239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1435</v>
      </c>
      <c r="W231" s="186" t="s">
        <v>1755</v>
      </c>
      <c r="X231" s="56" t="s">
        <v>957</v>
      </c>
      <c r="Y231" s="18"/>
      <c r="Z231" s="166" t="s">
        <v>953</v>
      </c>
      <c r="AA231" s="150">
        <v>1</v>
      </c>
      <c r="AB231" s="75" t="s">
        <v>948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7" t="str">
        <f>IF(BS_CONTROLE[[#This Row],[Local - Partida]]=0, "-", BS_CONTROLE[[#This Row],[Local - Partida]])</f>
        <v>PSG</v>
      </c>
      <c r="AL231" s="327" t="str">
        <f>IF(BS_CONTROLE[[#This Row],[Local - Encerramento]]=0, "-", BS_CONTROLE[[#This Row],[Local - Encerramento]])</f>
        <v>PSG</v>
      </c>
      <c r="AM231" s="327" t="str">
        <f>IF(BS_CONTROLE[[#This Row],[Entre - Estações]]=0, "-", BS_CONTROLE[[#This Row],[Entre - Estações]])</f>
        <v>PAM-PSO</v>
      </c>
      <c r="AN231" s="327" t="str">
        <f>IF(BS_CONTROLE[[#This Row],[SB]]=0, "-", BS_CONTROLE[[#This Row],[SB]])</f>
        <v>PAMPSO</v>
      </c>
      <c r="AO231" s="328">
        <f>IF(BS_CONTROLE[[#This Row],[SUB]]=0, "-", BS_CONTROLE[[#This Row],[SUB]])</f>
        <v>103</v>
      </c>
      <c r="AP231" s="329">
        <f>IF(BS_CONTROLE[[#This Row],[KM - Inicio]]=0, "-", BS_CONTROLE[[#This Row],[KM - Inicio]])</f>
        <v>1849</v>
      </c>
      <c r="AQ231" s="329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3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3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0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1229</v>
      </c>
      <c r="BK231" s="229" t="s">
        <v>1756</v>
      </c>
      <c r="BL231" s="20"/>
      <c r="BM231" s="18" t="s">
        <v>981</v>
      </c>
      <c r="BN231" s="18" t="s">
        <v>981</v>
      </c>
      <c r="BO231" s="173" t="s">
        <v>981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7" t="str">
        <f>IF(BN231="","",SUBSTITUTE(BM231," ","")&amp;SUBSTITUTE(BN231," ",""))</f>
        <v>OKOK</v>
      </c>
    </row>
    <row r="232" spans="1:72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913</v>
      </c>
      <c r="E232" s="239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1618</v>
      </c>
      <c r="W232" s="43" t="s">
        <v>1597</v>
      </c>
      <c r="X232" s="14" t="s">
        <v>957</v>
      </c>
      <c r="Y232" s="18"/>
      <c r="Z232" s="18" t="s">
        <v>958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7" t="str">
        <f>IF(BS_CONTROLE[[#This Row],[Local - Partida]]=0, "-", BS_CONTROLE[[#This Row],[Local - Partida]])</f>
        <v>POUK28</v>
      </c>
      <c r="AL232" s="327" t="str">
        <f>IF(BS_CONTROLE[[#This Row],[Local - Encerramento]]=0, "-", BS_CONTROLE[[#This Row],[Local - Encerramento]])</f>
        <v>-</v>
      </c>
      <c r="AM232" s="327" t="str">
        <f>IF(BS_CONTROLE[[#This Row],[Entre - Estações]]=0, "-", BS_CONTROLE[[#This Row],[Entre - Estações]])</f>
        <v>POU-K29</v>
      </c>
      <c r="AN232" s="327" t="str">
        <f>IF(BS_CONTROLE[[#This Row],[SB]]=0, "-", BS_CONTROLE[[#This Row],[SB]])</f>
        <v>POUK28</v>
      </c>
      <c r="AO232" s="328">
        <f>IF(BS_CONTROLE[[#This Row],[SUB]]=0, "-", BS_CONTROLE[[#This Row],[SUB]])</f>
        <v>103</v>
      </c>
      <c r="AP232" s="329">
        <f>IF(BS_CONTROLE[[#This Row],[KM - Inicio]]=0, "-", BS_CONTROLE[[#This Row],[KM - Inicio]])</f>
        <v>2146</v>
      </c>
      <c r="AQ232" s="329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3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3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0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1254</v>
      </c>
      <c r="BK232" s="22" t="s">
        <v>1757</v>
      </c>
      <c r="BL232" s="20"/>
      <c r="BM232" s="18" t="s">
        <v>981</v>
      </c>
      <c r="BN232" s="18" t="s">
        <v>981</v>
      </c>
      <c r="BO232" s="173" t="s">
        <v>981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7" t="str">
        <f>IF(BN232="","",SUBSTITUTE(BM232," ","")&amp;SUBSTITUTE(BN232," ",""))</f>
        <v>OKOK</v>
      </c>
    </row>
    <row r="233" spans="1:72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39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1758</v>
      </c>
      <c r="N233" s="16" t="s">
        <v>1759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1760</v>
      </c>
      <c r="W233" s="43" t="s">
        <v>1761</v>
      </c>
      <c r="X233" s="14" t="s">
        <v>957</v>
      </c>
      <c r="Y233" s="18"/>
      <c r="Z233" s="18" t="s">
        <v>958</v>
      </c>
      <c r="AA233" s="165" t="s">
        <v>609</v>
      </c>
      <c r="AB233" s="15" t="s">
        <v>948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7" t="str">
        <f>IF(BS_CONTROLE[[#This Row],[Local - Partida]]=0, "-", BS_CONTROLE[[#This Row],[Local - Partida]])</f>
        <v>PITK96</v>
      </c>
      <c r="AL233" s="327" t="str">
        <f>IF(BS_CONTROLE[[#This Row],[Local - Encerramento]]=0, "-", BS_CONTROLE[[#This Row],[Local - Encerramento]])</f>
        <v>PITK96</v>
      </c>
      <c r="AM233" s="327" t="str">
        <f>IF(BS_CONTROLE[[#This Row],[Entre - Estações]]=0, "-", BS_CONTROLE[[#This Row],[Entre - Estações]])</f>
        <v>PUD-POU</v>
      </c>
      <c r="AN233" s="327" t="str">
        <f>IF(BS_CONTROLE[[#This Row],[SB]]=0, "-", BS_CONTROLE[[#This Row],[SB]])</f>
        <v>PUDPOU</v>
      </c>
      <c r="AO233" s="328">
        <f>IF(BS_CONTROLE[[#This Row],[SUB]]=0, "-", BS_CONTROLE[[#This Row],[SUB]])</f>
        <v>103</v>
      </c>
      <c r="AP233" s="329">
        <f>IF(BS_CONTROLE[[#This Row],[KM - Inicio]]=0, "-", BS_CONTROLE[[#This Row],[KM - Inicio]])</f>
        <v>2096</v>
      </c>
      <c r="AQ233" s="329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3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3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0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1762</v>
      </c>
      <c r="BK233" s="21" t="s">
        <v>1762</v>
      </c>
      <c r="BL233" s="20"/>
      <c r="BM233" s="18" t="s">
        <v>981</v>
      </c>
      <c r="BN233" s="18" t="s">
        <v>981</v>
      </c>
      <c r="BO233" s="173" t="s">
        <v>981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7" t="str">
        <f>IF(BN233="","",SUBSTITUTE(BM233," ","")&amp;SUBSTITUTE(BN233," ",""))</f>
        <v>OKOK</v>
      </c>
    </row>
    <row r="234" spans="1:72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39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7" t="str">
        <f>IF(BS_CONTROLE[[#This Row],[Local - Partida]]=0, "-", BS_CONTROLE[[#This Row],[Local - Partida]])</f>
        <v>-</v>
      </c>
      <c r="AL234" s="327" t="str">
        <f>IF(BS_CONTROLE[[#This Row],[Local - Encerramento]]=0, "-", BS_CONTROLE[[#This Row],[Local - Encerramento]])</f>
        <v>-</v>
      </c>
      <c r="AM234" s="327" t="str">
        <f>IF(BS_CONTROLE[[#This Row],[Entre - Estações]]=0, "-", BS_CONTROLE[[#This Row],[Entre - Estações]])</f>
        <v>-</v>
      </c>
      <c r="AN234" s="327" t="str">
        <f>IF(BS_CONTROLE[[#This Row],[SB]]=0, "-", BS_CONTROLE[[#This Row],[SB]])</f>
        <v>-</v>
      </c>
      <c r="AO234" s="328" t="str">
        <f>IF(BS_CONTROLE[[#This Row],[SUB]]=0, "-", BS_CONTROLE[[#This Row],[SUB]])</f>
        <v>-</v>
      </c>
      <c r="AP234" s="329" t="str">
        <f>IF(BS_CONTROLE[[#This Row],[KM - Inicio]]=0, "-", BS_CONTROLE[[#This Row],[KM - Inicio]])</f>
        <v>-</v>
      </c>
      <c r="AQ234" s="329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3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3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0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7" t="str">
        <f>IF(BN234="","",SUBSTITUTE(BM234," ","")&amp;SUBSTITUTE(BN234," ",""))</f>
        <v/>
      </c>
    </row>
    <row r="235" spans="1:72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5" t="s">
        <v>838</v>
      </c>
      <c r="E235" s="239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1218</v>
      </c>
      <c r="I235" s="186" t="s">
        <v>597</v>
      </c>
      <c r="J235" s="234">
        <v>98</v>
      </c>
      <c r="K235" s="234">
        <v>752</v>
      </c>
      <c r="L235" s="89" t="s">
        <v>609</v>
      </c>
      <c r="M235" s="220" t="s">
        <v>1544</v>
      </c>
      <c r="N235" s="220" t="s">
        <v>1545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1546</v>
      </c>
      <c r="W235" s="186" t="s">
        <v>1587</v>
      </c>
      <c r="X235" s="14" t="s">
        <v>952</v>
      </c>
      <c r="Y235" s="18" t="s">
        <v>951</v>
      </c>
      <c r="Z235" s="18" t="s">
        <v>953</v>
      </c>
      <c r="AA235" s="89">
        <v>1</v>
      </c>
      <c r="AB235" s="75" t="s">
        <v>948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7" t="str">
        <f>IF(BS_CONTROLE[[#This Row],[Local - Partida]]=0, "-", BS_CONTROLE[[#This Row],[Local - Partida]])</f>
        <v>752RVD</v>
      </c>
      <c r="AL235" s="327" t="str">
        <f>IF(BS_CONTROLE[[#This Row],[Local - Encerramento]]=0, "-", BS_CONTROLE[[#This Row],[Local - Encerramento]])</f>
        <v>TGR2</v>
      </c>
      <c r="AM235" s="327" t="str">
        <f>IF(BS_CONTROLE[[#This Row],[Entre - Estações]]=0, "-", BS_CONTROLE[[#This Row],[Entre - Estações]])</f>
        <v>TRO-TGR</v>
      </c>
      <c r="AN235" s="327" t="str">
        <f>IF(BS_CONTROLE[[#This Row],[SB]]=0, "-", BS_CONTROLE[[#This Row],[SB]])</f>
        <v>TROTGR</v>
      </c>
      <c r="AO235" s="328">
        <f>IF(BS_CONTROLE[[#This Row],[SUB]]=0, "-", BS_CONTROLE[[#This Row],[SUB]])</f>
        <v>98</v>
      </c>
      <c r="AP235" s="329">
        <f>IF(BS_CONTROLE[[#This Row],[KM - Inicio]]=0, "-", BS_CONTROLE[[#This Row],[KM - Inicio]])</f>
        <v>752</v>
      </c>
      <c r="AQ235" s="329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3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3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0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1223</v>
      </c>
      <c r="BK235" s="187" t="s">
        <v>1224</v>
      </c>
      <c r="BL235" s="20"/>
      <c r="BM235" s="18" t="s">
        <v>977</v>
      </c>
      <c r="BN235" s="18" t="s">
        <v>1006</v>
      </c>
      <c r="BO235" s="173" t="s">
        <v>1119</v>
      </c>
      <c r="BP235" s="187" t="s">
        <v>1224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7" t="str">
        <f>IF(BN235="","",SUBSTITUTE(BM235," ","")&amp;SUBSTITUTE(BN235," ",""))</f>
        <v>SuperExecução</v>
      </c>
    </row>
    <row r="236" spans="1:72" ht="23.25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0" t="s">
        <v>748</v>
      </c>
      <c r="E236" s="239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4">
        <v>98</v>
      </c>
      <c r="K236" s="234">
        <v>721</v>
      </c>
      <c r="L236" s="89" t="s">
        <v>609</v>
      </c>
      <c r="M236" s="220" t="s">
        <v>1633</v>
      </c>
      <c r="N236" s="220" t="s">
        <v>1763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1231</v>
      </c>
      <c r="W236" s="275" t="s">
        <v>1764</v>
      </c>
      <c r="X236" s="14" t="s">
        <v>957</v>
      </c>
      <c r="Y236" s="18" t="s">
        <v>960</v>
      </c>
      <c r="Z236" s="18" t="s">
        <v>958</v>
      </c>
      <c r="AA236" s="89">
        <v>1</v>
      </c>
      <c r="AB236" s="75" t="s">
        <v>948</v>
      </c>
      <c r="AC236" s="75" t="s">
        <v>943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7" t="str">
        <f>IF(BS_CONTROLE[[#This Row],[Local - Partida]]=0, "-", BS_CONTROLE[[#This Row],[Local - Partida]])</f>
        <v>TSF2</v>
      </c>
      <c r="AL236" s="327" t="str">
        <f>IF(BS_CONTROLE[[#This Row],[Local - Encerramento]]=0, "-", BS_CONTROLE[[#This Row],[Local - Encerramento]])</f>
        <v>TIQ2</v>
      </c>
      <c r="AM236" s="327" t="str">
        <f>IF(BS_CONTROLE[[#This Row],[Entre - Estações]]=0, "-", BS_CONTROLE[[#This Row],[Entre - Estações]])</f>
        <v>TSF-TIQ</v>
      </c>
      <c r="AN236" s="327" t="str">
        <f>IF(BS_CONTROLE[[#This Row],[SB]]=0, "-", BS_CONTROLE[[#This Row],[SB]])</f>
        <v xml:space="preserve">TSFTIQ </v>
      </c>
      <c r="AO236" s="328">
        <f>IF(BS_CONTROLE[[#This Row],[SUB]]=0, "-", BS_CONTROLE[[#This Row],[SUB]])</f>
        <v>98</v>
      </c>
      <c r="AP236" s="329">
        <f>IF(BS_CONTROLE[[#This Row],[KM - Inicio]]=0, "-", BS_CONTROLE[[#This Row],[KM - Inicio]])</f>
        <v>721</v>
      </c>
      <c r="AQ236" s="329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3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3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0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1765</v>
      </c>
      <c r="BK236" s="187" t="s">
        <v>1234</v>
      </c>
      <c r="BL236" s="20"/>
      <c r="BM236" s="18" t="s">
        <v>981</v>
      </c>
      <c r="BN236" s="18" t="s">
        <v>981</v>
      </c>
      <c r="BO236" s="173" t="s">
        <v>981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7" t="str">
        <f t="shared" si="3"/>
        <v>OKOK</v>
      </c>
    </row>
    <row r="237" spans="1:72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5" t="s">
        <v>837</v>
      </c>
      <c r="E237" s="239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4">
        <v>98</v>
      </c>
      <c r="K237" s="234">
        <v>617</v>
      </c>
      <c r="L237" s="89" t="s">
        <v>609</v>
      </c>
      <c r="M237" s="220" t="s">
        <v>1766</v>
      </c>
      <c r="N237" s="220" t="s">
        <v>1767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1348</v>
      </c>
      <c r="W237" s="43" t="s">
        <v>1228</v>
      </c>
      <c r="X237" s="14" t="s">
        <v>957</v>
      </c>
      <c r="Y237" s="18" t="s">
        <v>951</v>
      </c>
      <c r="Z237" s="18" t="s">
        <v>953</v>
      </c>
      <c r="AA237" s="89" t="s">
        <v>1363</v>
      </c>
      <c r="AB237" s="75" t="s">
        <v>948</v>
      </c>
      <c r="AC237" s="75" t="s">
        <v>943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7" t="str">
        <f>IF(BS_CONTROLE[[#This Row],[Local - Partida]]=0, "-", BS_CONTROLE[[#This Row],[Local - Partida]])</f>
        <v>TIQ2</v>
      </c>
      <c r="AL237" s="327" t="str">
        <f>IF(BS_CONTROLE[[#This Row],[Local - Encerramento]]=0, "-", BS_CONTROLE[[#This Row],[Local - Encerramento]])</f>
        <v>TOM2</v>
      </c>
      <c r="AM237" s="327" t="str">
        <f>IF(BS_CONTROLE[[#This Row],[Entre - Estações]]=0, "-", BS_CONTROLE[[#This Row],[Entre - Estações]])</f>
        <v>TIQ-TOM</v>
      </c>
      <c r="AN237" s="327" t="str">
        <f>IF(BS_CONTROLE[[#This Row],[SB]]=0, "-", BS_CONTROLE[[#This Row],[SB]])</f>
        <v>TIQTOM</v>
      </c>
      <c r="AO237" s="328">
        <f>IF(BS_CONTROLE[[#This Row],[SUB]]=0, "-", BS_CONTROLE[[#This Row],[SUB]])</f>
        <v>98</v>
      </c>
      <c r="AP237" s="329">
        <f>IF(BS_CONTROLE[[#This Row],[KM - Inicio]]=0, "-", BS_CONTROLE[[#This Row],[KM - Inicio]])</f>
        <v>617</v>
      </c>
      <c r="AQ237" s="329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3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3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0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1768</v>
      </c>
      <c r="BK237" s="21" t="s">
        <v>1769</v>
      </c>
      <c r="BL237" s="20"/>
      <c r="BM237" s="18" t="s">
        <v>981</v>
      </c>
      <c r="BN237" s="18" t="s">
        <v>981</v>
      </c>
      <c r="BO237" s="173" t="s">
        <v>981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7" t="str">
        <f t="shared" si="3"/>
        <v>OKOK</v>
      </c>
    </row>
    <row r="238" spans="1:72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0" t="s">
        <v>864</v>
      </c>
      <c r="E238" s="239">
        <v>233</v>
      </c>
      <c r="F238" s="75" t="s">
        <v>792</v>
      </c>
      <c r="G238" s="9" t="str">
        <f>IF(D238="","*",VLOOKUP(F238,BS_ATIVIDADE[#All],3,FALSE))</f>
        <v>SOLDA</v>
      </c>
      <c r="H238" s="220" t="s">
        <v>21</v>
      </c>
      <c r="I238" s="43" t="s">
        <v>609</v>
      </c>
      <c r="J238" s="220">
        <v>98</v>
      </c>
      <c r="K238" s="220">
        <v>529.1</v>
      </c>
      <c r="L238" s="80">
        <v>500</v>
      </c>
      <c r="M238" s="220" t="s">
        <v>1414</v>
      </c>
      <c r="N238" s="220" t="s">
        <v>1415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1245</v>
      </c>
      <c r="W238" s="43" t="s">
        <v>1253</v>
      </c>
      <c r="X238" s="14" t="s">
        <v>952</v>
      </c>
      <c r="Y238" s="18" t="s">
        <v>951</v>
      </c>
      <c r="Z238" s="18" t="s">
        <v>953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7" t="str">
        <f>IF(BS_CONTROLE[[#This Row],[Local - Partida]]=0, "-", BS_CONTROLE[[#This Row],[Local - Partida]])</f>
        <v>TBE1</v>
      </c>
      <c r="AL238" s="327" t="str">
        <f>IF(BS_CONTROLE[[#This Row],[Local - Encerramento]]=0, "-", BS_CONTROLE[[#This Row],[Local - Encerramento]])</f>
        <v>-</v>
      </c>
      <c r="AM238" s="327" t="str">
        <f>IF(BS_CONTROLE[[#This Row],[Entre - Estações]]=0, "-", BS_CONTROLE[[#This Row],[Entre - Estações]])</f>
        <v>TBE-S</v>
      </c>
      <c r="AN238" s="327" t="str">
        <f>IF(BS_CONTROLE[[#This Row],[SB]]=0, "-", BS_CONTROLE[[#This Row],[SB]])</f>
        <v>TBES</v>
      </c>
      <c r="AO238" s="328">
        <f>IF(BS_CONTROLE[[#This Row],[SUB]]=0, "-", BS_CONTROLE[[#This Row],[SUB]])</f>
        <v>98</v>
      </c>
      <c r="AP238" s="329">
        <f>IF(BS_CONTROLE[[#This Row],[KM - Inicio]]=0, "-", BS_CONTROLE[[#This Row],[KM - Inicio]])</f>
        <v>529.1</v>
      </c>
      <c r="AQ238" s="329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3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3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0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1254</v>
      </c>
      <c r="BK238" s="22" t="s">
        <v>1770</v>
      </c>
      <c r="BL238" s="20"/>
      <c r="BM238" s="18" t="s">
        <v>977</v>
      </c>
      <c r="BN238" s="18" t="s">
        <v>1006</v>
      </c>
      <c r="BO238" s="173" t="s">
        <v>1069</v>
      </c>
      <c r="BP238" s="22" t="s">
        <v>1770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7" t="str">
        <f t="shared" si="3"/>
        <v>SuperExecução</v>
      </c>
    </row>
    <row r="239" spans="1:72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0" t="s">
        <v>871</v>
      </c>
      <c r="E239" s="239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0">
        <v>74</v>
      </c>
      <c r="K239" s="220">
        <v>403.13</v>
      </c>
      <c r="L239" s="80" t="s">
        <v>609</v>
      </c>
      <c r="M239" s="220" t="s">
        <v>1771</v>
      </c>
      <c r="N239" s="220" t="s">
        <v>1772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1324</v>
      </c>
      <c r="W239" s="43" t="s">
        <v>1773</v>
      </c>
      <c r="X239" s="14" t="s">
        <v>957</v>
      </c>
      <c r="Y239" s="18" t="s">
        <v>960</v>
      </c>
      <c r="Z239" s="18" t="s">
        <v>958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7" t="str">
        <f>IF(BS_CONTROLE[[#This Row],[Local - Partida]]=0, "-", BS_CONTROLE[[#This Row],[Local - Partida]])</f>
        <v>-</v>
      </c>
      <c r="AL239" s="327" t="str">
        <f>IF(BS_CONTROLE[[#This Row],[Local - Encerramento]]=0, "-", BS_CONTROLE[[#This Row],[Local - Encerramento]])</f>
        <v>-</v>
      </c>
      <c r="AM239" s="327" t="str">
        <f>IF(BS_CONTROLE[[#This Row],[Entre - Estações]]=0, "-", BS_CONTROLE[[#This Row],[Entre - Estações]])</f>
        <v>TMT-N</v>
      </c>
      <c r="AN239" s="327" t="str">
        <f>IF(BS_CONTROLE[[#This Row],[SB]]=0, "-", BS_CONTROLE[[#This Row],[SB]])</f>
        <v>TMTN</v>
      </c>
      <c r="AO239" s="328">
        <f>IF(BS_CONTROLE[[#This Row],[SUB]]=0, "-", BS_CONTROLE[[#This Row],[SUB]])</f>
        <v>74</v>
      </c>
      <c r="AP239" s="329">
        <f>IF(BS_CONTROLE[[#This Row],[KM - Inicio]]=0, "-", BS_CONTROLE[[#This Row],[KM - Inicio]])</f>
        <v>403.13</v>
      </c>
      <c r="AQ239" s="329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3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3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0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1254</v>
      </c>
      <c r="BK239" s="22" t="s">
        <v>1774</v>
      </c>
      <c r="BL239" s="20"/>
      <c r="BM239" s="18" t="s">
        <v>981</v>
      </c>
      <c r="BN239" s="18" t="s">
        <v>981</v>
      </c>
      <c r="BO239" s="173" t="s">
        <v>981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7" t="str">
        <f t="shared" si="3"/>
        <v>OKOK</v>
      </c>
    </row>
    <row r="240" spans="1:72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5" t="s">
        <v>827</v>
      </c>
      <c r="E240" s="239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1408</v>
      </c>
      <c r="W240" s="186" t="s">
        <v>700</v>
      </c>
      <c r="X240" s="235" t="s">
        <v>952</v>
      </c>
      <c r="Y240" s="18" t="s">
        <v>951</v>
      </c>
      <c r="Z240" s="166" t="s">
        <v>953</v>
      </c>
      <c r="AA240" s="89">
        <v>1</v>
      </c>
      <c r="AB240" s="75" t="s">
        <v>948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7" t="str">
        <f>IF(BS_CONTROLE[[#This Row],[Local - Partida]]=0, "-", BS_CONTROLE[[#This Row],[Local - Partida]])</f>
        <v>TOM2</v>
      </c>
      <c r="AL240" s="327" t="str">
        <f>IF(BS_CONTROLE[[#This Row],[Local - Encerramento]]=0, "-", BS_CONTROLE[[#This Row],[Local - Encerramento]])</f>
        <v>TOM2</v>
      </c>
      <c r="AM240" s="327" t="str">
        <f>IF(BS_CONTROLE[[#This Row],[Entre - Estações]]=0, "-", BS_CONTROLE[[#This Row],[Entre - Estações]])</f>
        <v>TBA-TIP</v>
      </c>
      <c r="AN240" s="327" t="str">
        <f>IF(BS_CONTROLE[[#This Row],[SB]]=0, "-", BS_CONTROLE[[#This Row],[SB]])</f>
        <v>389TIP</v>
      </c>
      <c r="AO240" s="328">
        <f>IF(BS_CONTROLE[[#This Row],[SUB]]=0, "-", BS_CONTROLE[[#This Row],[SUB]])</f>
        <v>74</v>
      </c>
      <c r="AP240" s="329">
        <f>IF(BS_CONTROLE[[#This Row],[KM - Inicio]]=0, "-", BS_CONTROLE[[#This Row],[KM - Inicio]])</f>
        <v>394</v>
      </c>
      <c r="AQ240" s="329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3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3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0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1229</v>
      </c>
      <c r="BK240" s="22" t="s">
        <v>1775</v>
      </c>
      <c r="BL240" s="20"/>
      <c r="BM240" s="18" t="s">
        <v>981</v>
      </c>
      <c r="BN240" s="18" t="s">
        <v>981</v>
      </c>
      <c r="BO240" s="173" t="s">
        <v>981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7" t="str">
        <f t="shared" si="3"/>
        <v>OKOK</v>
      </c>
    </row>
    <row r="241" spans="1:72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0" t="s">
        <v>705</v>
      </c>
      <c r="E241" s="239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0" t="s">
        <v>1776</v>
      </c>
      <c r="N241" s="220" t="s">
        <v>1777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1273</v>
      </c>
      <c r="W241" s="186" t="s">
        <v>1743</v>
      </c>
      <c r="X241" s="235" t="s">
        <v>957</v>
      </c>
      <c r="Y241" s="18" t="s">
        <v>960</v>
      </c>
      <c r="Z241" s="166" t="s">
        <v>953</v>
      </c>
      <c r="AA241" s="89">
        <v>1</v>
      </c>
      <c r="AB241" s="75" t="s">
        <v>948</v>
      </c>
      <c r="AC241" s="75" t="s">
        <v>943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7" t="str">
        <f>IF(BS_CONTROLE[[#This Row],[Local - Partida]]=0, "-", BS_CONTROLE[[#This Row],[Local - Partida]])</f>
        <v>TVI2</v>
      </c>
      <c r="AL241" s="327" t="str">
        <f>IF(BS_CONTROLE[[#This Row],[Local - Encerramento]]=0, "-", BS_CONTROLE[[#This Row],[Local - Encerramento]])</f>
        <v>TCS2</v>
      </c>
      <c r="AM241" s="327" t="str">
        <f>IF(BS_CONTROLE[[#This Row],[Entre - Estações]]=0, "-", BS_CONTROLE[[#This Row],[Entre - Estações]])</f>
        <v>TVI-TCS</v>
      </c>
      <c r="AN241" s="327" t="str">
        <f>IF(BS_CONTROLE[[#This Row],[SB]]=0, "-", BS_CONTROLE[[#This Row],[SB]])</f>
        <v>TVITCS</v>
      </c>
      <c r="AO241" s="328">
        <f>IF(BS_CONTROLE[[#This Row],[SUB]]=0, "-", BS_CONTROLE[[#This Row],[SUB]])</f>
        <v>74</v>
      </c>
      <c r="AP241" s="329">
        <f>IF(BS_CONTROLE[[#This Row],[KM - Inicio]]=0, "-", BS_CONTROLE[[#This Row],[KM - Inicio]])</f>
        <v>227</v>
      </c>
      <c r="AQ241" s="329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3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3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0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1229</v>
      </c>
      <c r="BK241" s="22" t="s">
        <v>1778</v>
      </c>
      <c r="BL241" s="20"/>
      <c r="BM241" s="18" t="s">
        <v>981</v>
      </c>
      <c r="BN241" s="18" t="s">
        <v>981</v>
      </c>
      <c r="BO241" s="173" t="s">
        <v>981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7" t="str">
        <f t="shared" si="3"/>
        <v>OKOK</v>
      </c>
    </row>
    <row r="242" spans="1:72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1779</v>
      </c>
      <c r="N242" s="16" t="s">
        <v>1779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1231</v>
      </c>
      <c r="W242" s="43" t="s">
        <v>1673</v>
      </c>
      <c r="X242" s="270" t="s">
        <v>957</v>
      </c>
      <c r="Y242" s="18" t="s">
        <v>960</v>
      </c>
      <c r="Z242" s="18" t="s">
        <v>962</v>
      </c>
      <c r="AA242" s="150">
        <v>1</v>
      </c>
      <c r="AB242" s="75" t="s">
        <v>948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7" t="str">
        <f>IF(BS_CONTROLE[[#This Row],[Local - Partida]]=0, "-", BS_CONTROLE[[#This Row],[Local - Partida]])</f>
        <v>TVI2</v>
      </c>
      <c r="AL242" s="327" t="str">
        <f>IF(BS_CONTROLE[[#This Row],[Local - Encerramento]]=0, "-", BS_CONTROLE[[#This Row],[Local - Encerramento]])</f>
        <v>TIN2</v>
      </c>
      <c r="AM242" s="327" t="str">
        <f>IF(BS_CONTROLE[[#This Row],[Entre - Estações]]=0, "-", BS_CONTROLE[[#This Row],[Entre - Estações]])</f>
        <v>TVI-TIN</v>
      </c>
      <c r="AN242" s="327" t="str">
        <f>IF(BS_CONTROLE[[#This Row],[SB]]=0, "-", BS_CONTROLE[[#This Row],[SB]])</f>
        <v>TVI-TIN</v>
      </c>
      <c r="AO242" s="328">
        <f>IF(BS_CONTROLE[[#This Row],[SUB]]=0, "-", BS_CONTROLE[[#This Row],[SUB]])</f>
        <v>74</v>
      </c>
      <c r="AP242" s="329">
        <f>IF(BS_CONTROLE[[#This Row],[KM - Inicio]]=0, "-", BS_CONTROLE[[#This Row],[KM - Inicio]])</f>
        <v>227</v>
      </c>
      <c r="AQ242" s="329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3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3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0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1229</v>
      </c>
      <c r="BK242" s="22" t="s">
        <v>1780</v>
      </c>
      <c r="BL242" s="20"/>
      <c r="BM242" s="18" t="s">
        <v>974</v>
      </c>
      <c r="BN242" s="18" t="s">
        <v>994</v>
      </c>
      <c r="BO242" s="173" t="s">
        <v>1062</v>
      </c>
      <c r="BP242" s="22" t="s">
        <v>1780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7" t="str">
        <f t="shared" si="3"/>
        <v>PCMVIARecursosInternos</v>
      </c>
    </row>
    <row r="243" spans="1:72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5" t="s">
        <v>813</v>
      </c>
      <c r="E243" s="239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4">
        <v>74</v>
      </c>
      <c r="K243" s="16">
        <v>200</v>
      </c>
      <c r="L243" s="80">
        <v>112</v>
      </c>
      <c r="M243" s="16" t="s">
        <v>1779</v>
      </c>
      <c r="N243" s="16" t="s">
        <v>1779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1235</v>
      </c>
      <c r="W243" s="43" t="s">
        <v>1554</v>
      </c>
      <c r="X243" s="14" t="s">
        <v>957</v>
      </c>
      <c r="Y243" s="18" t="s">
        <v>960</v>
      </c>
      <c r="Z243" s="18" t="s">
        <v>958</v>
      </c>
      <c r="AA243" s="165">
        <v>1</v>
      </c>
      <c r="AB243" s="75" t="s">
        <v>948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7" t="str">
        <f>IF(BS_CONTROLE[[#This Row],[Local - Partida]]=0, "-", BS_CONTROLE[[#This Row],[Local - Partida]])</f>
        <v>TVI2</v>
      </c>
      <c r="AL243" s="327" t="str">
        <f>IF(BS_CONTROLE[[#This Row],[Local - Encerramento]]=0, "-", BS_CONTROLE[[#This Row],[Local - Encerramento]])</f>
        <v>TVI2</v>
      </c>
      <c r="AM243" s="327" t="str">
        <f>IF(BS_CONTROLE[[#This Row],[Entre - Estações]]=0, "-", BS_CONTROLE[[#This Row],[Entre - Estações]])</f>
        <v>TVI-TIN</v>
      </c>
      <c r="AN243" s="327" t="str">
        <f>IF(BS_CONTROLE[[#This Row],[SB]]=0, "-", BS_CONTROLE[[#This Row],[SB]])</f>
        <v>TVI-TIN</v>
      </c>
      <c r="AO243" s="328">
        <f>IF(BS_CONTROLE[[#This Row],[SUB]]=0, "-", BS_CONTROLE[[#This Row],[SUB]])</f>
        <v>74</v>
      </c>
      <c r="AP243" s="329">
        <f>IF(BS_CONTROLE[[#This Row],[KM - Inicio]]=0, "-", BS_CONTROLE[[#This Row],[KM - Inicio]])</f>
        <v>200</v>
      </c>
      <c r="AQ243" s="329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3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3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0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1781</v>
      </c>
      <c r="BK243" s="22" t="s">
        <v>1782</v>
      </c>
      <c r="BL243" s="20"/>
      <c r="BM243" s="18" t="s">
        <v>981</v>
      </c>
      <c r="BN243" s="18" t="s">
        <v>981</v>
      </c>
      <c r="BO243" s="173" t="s">
        <v>981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7" t="str">
        <f t="shared" si="3"/>
        <v>OKOK</v>
      </c>
    </row>
    <row r="244" spans="1:72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886</v>
      </c>
      <c r="E244" s="239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1779</v>
      </c>
      <c r="N244" s="16" t="s">
        <v>1779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1249</v>
      </c>
      <c r="W244" s="43" t="s">
        <v>1709</v>
      </c>
      <c r="X244" s="14" t="s">
        <v>957</v>
      </c>
      <c r="Y244" s="18" t="s">
        <v>960</v>
      </c>
      <c r="Z244" s="18" t="s">
        <v>962</v>
      </c>
      <c r="AA244" s="316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7" t="str">
        <f>IF(BS_CONTROLE[[#This Row],[Local - Partida]]=0, "-", BS_CONTROLE[[#This Row],[Local - Partida]])</f>
        <v>TMO155</v>
      </c>
      <c r="AL244" s="327" t="str">
        <f>IF(BS_CONTROLE[[#This Row],[Local - Encerramento]]=0, "-", BS_CONTROLE[[#This Row],[Local - Encerramento]])</f>
        <v>-</v>
      </c>
      <c r="AM244" s="327" t="str">
        <f>IF(BS_CONTROLE[[#This Row],[Entre - Estações]]=0, "-", BS_CONTROLE[[#This Row],[Entre - Estações]])</f>
        <v>TVI-TIN</v>
      </c>
      <c r="AN244" s="327" t="str">
        <f>IF(BS_CONTROLE[[#This Row],[SB]]=0, "-", BS_CONTROLE[[#This Row],[SB]])</f>
        <v>TVI-TIN</v>
      </c>
      <c r="AO244" s="328">
        <f>IF(BS_CONTROLE[[#This Row],[SUB]]=0, "-", BS_CONTROLE[[#This Row],[SUB]])</f>
        <v>74</v>
      </c>
      <c r="AP244" s="329">
        <f>IF(BS_CONTROLE[[#This Row],[KM - Inicio]]=0, "-", BS_CONTROLE[[#This Row],[KM - Inicio]])</f>
        <v>147.4</v>
      </c>
      <c r="AQ244" s="329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3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3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0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1254</v>
      </c>
      <c r="BK244" s="22" t="s">
        <v>1783</v>
      </c>
      <c r="BL244" s="20"/>
      <c r="BM244" s="18" t="s">
        <v>981</v>
      </c>
      <c r="BN244" s="18" t="s">
        <v>981</v>
      </c>
      <c r="BO244" s="173" t="s">
        <v>981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7" t="str">
        <f t="shared" si="3"/>
        <v>OKOK</v>
      </c>
    </row>
    <row r="245" spans="1:72" ht="23.25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828</v>
      </c>
      <c r="E245" s="239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1257</v>
      </c>
      <c r="W245" s="43" t="s">
        <v>1747</v>
      </c>
      <c r="X245" s="14" t="s">
        <v>952</v>
      </c>
      <c r="Y245" s="18" t="s">
        <v>951</v>
      </c>
      <c r="Z245" s="18" t="s">
        <v>953</v>
      </c>
      <c r="AA245" s="272" t="s">
        <v>1603</v>
      </c>
      <c r="AB245" s="75" t="s">
        <v>948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7" t="str">
        <f>IF(BS_CONTROLE[[#This Row],[Local - Partida]]=0, "-", BS_CONTROLE[[#This Row],[Local - Partida]])</f>
        <v>TIN2</v>
      </c>
      <c r="AL245" s="327" t="str">
        <f>IF(BS_CONTROLE[[#This Row],[Local - Encerramento]]=0, "-", BS_CONTROLE[[#This Row],[Local - Encerramento]])</f>
        <v>TIN2</v>
      </c>
      <c r="AM245" s="327" t="str">
        <f>IF(BS_CONTROLE[[#This Row],[Entre - Estações]]=0, "-", BS_CONTROLE[[#This Row],[Entre - Estações]])</f>
        <v>TSP-TIN</v>
      </c>
      <c r="AN245" s="327" t="str">
        <f>IF(BS_CONTROLE[[#This Row],[SB]]=0, "-", BS_CONTROLE[[#This Row],[SB]])</f>
        <v>TSPK97</v>
      </c>
      <c r="AO245" s="328">
        <f>IF(BS_CONTROLE[[#This Row],[SUB]]=0, "-", BS_CONTROLE[[#This Row],[SUB]])</f>
        <v>74</v>
      </c>
      <c r="AP245" s="329">
        <f>IF(BS_CONTROLE[[#This Row],[KM - Inicio]]=0, "-", BS_CONTROLE[[#This Row],[KM - Inicio]])</f>
        <v>87.274000000000001</v>
      </c>
      <c r="AQ245" s="329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3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3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0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1784</v>
      </c>
      <c r="BK245" s="22" t="s">
        <v>1785</v>
      </c>
      <c r="BL245" s="20"/>
      <c r="BM245" s="18" t="s">
        <v>981</v>
      </c>
      <c r="BN245" s="18" t="s">
        <v>981</v>
      </c>
      <c r="BO245" s="173" t="s">
        <v>981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7" t="str">
        <f t="shared" si="3"/>
        <v>OKOK</v>
      </c>
    </row>
    <row r="246" spans="1:72" ht="23.25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828</v>
      </c>
      <c r="E246" s="239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1257</v>
      </c>
      <c r="W246" s="43" t="s">
        <v>1747</v>
      </c>
      <c r="X246" s="14" t="s">
        <v>952</v>
      </c>
      <c r="Y246" s="18" t="s">
        <v>951</v>
      </c>
      <c r="Z246" s="18" t="s">
        <v>953</v>
      </c>
      <c r="AA246" s="272" t="s">
        <v>1603</v>
      </c>
      <c r="AB246" s="75" t="s">
        <v>948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7" t="str">
        <f>IF(BS_CONTROLE[[#This Row],[Local - Partida]]=0, "-", BS_CONTROLE[[#This Row],[Local - Partida]])</f>
        <v>TIN2</v>
      </c>
      <c r="AL246" s="327" t="str">
        <f>IF(BS_CONTROLE[[#This Row],[Local - Encerramento]]=0, "-", BS_CONTROLE[[#This Row],[Local - Encerramento]])</f>
        <v>TIN2</v>
      </c>
      <c r="AM246" s="327" t="str">
        <f>IF(BS_CONTROLE[[#This Row],[Entre - Estações]]=0, "-", BS_CONTROLE[[#This Row],[Entre - Estações]])</f>
        <v>TSP</v>
      </c>
      <c r="AN246" s="327" t="str">
        <f>IF(BS_CONTROLE[[#This Row],[SB]]=0, "-", BS_CONTROLE[[#This Row],[SB]])</f>
        <v>TSP1</v>
      </c>
      <c r="AO246" s="328">
        <f>IF(BS_CONTROLE[[#This Row],[SUB]]=0, "-", BS_CONTROLE[[#This Row],[SUB]])</f>
        <v>74</v>
      </c>
      <c r="AP246" s="329">
        <f>IF(BS_CONTROLE[[#This Row],[KM - Inicio]]=0, "-", BS_CONTROLE[[#This Row],[KM - Inicio]])</f>
        <v>86</v>
      </c>
      <c r="AQ246" s="329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3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3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0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1784</v>
      </c>
      <c r="BK246" s="22" t="s">
        <v>1785</v>
      </c>
      <c r="BL246" s="20"/>
      <c r="BM246" s="18" t="s">
        <v>981</v>
      </c>
      <c r="BN246" s="18" t="s">
        <v>981</v>
      </c>
      <c r="BO246" s="173" t="s">
        <v>981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7"/>
    </row>
    <row r="247" spans="1:72" ht="23.25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828</v>
      </c>
      <c r="E247" s="239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1257</v>
      </c>
      <c r="W247" s="43" t="s">
        <v>1747</v>
      </c>
      <c r="X247" s="14" t="s">
        <v>952</v>
      </c>
      <c r="Y247" s="18" t="s">
        <v>951</v>
      </c>
      <c r="Z247" s="18" t="s">
        <v>953</v>
      </c>
      <c r="AA247" s="272" t="s">
        <v>1603</v>
      </c>
      <c r="AB247" s="75" t="s">
        <v>948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7" t="str">
        <f>IF(BS_CONTROLE[[#This Row],[Local - Partida]]=0, "-", BS_CONTROLE[[#This Row],[Local - Partida]])</f>
        <v>TIN2</v>
      </c>
      <c r="AL247" s="327" t="str">
        <f>IF(BS_CONTROLE[[#This Row],[Local - Encerramento]]=0, "-", BS_CONTROLE[[#This Row],[Local - Encerramento]])</f>
        <v>TIN2</v>
      </c>
      <c r="AM247" s="327" t="str">
        <f>IF(BS_CONTROLE[[#This Row],[Entre - Estações]]=0, "-", BS_CONTROLE[[#This Row],[Entre - Estações]])</f>
        <v>TQI-TSP</v>
      </c>
      <c r="AN247" s="327" t="str">
        <f>IF(BS_CONTROLE[[#This Row],[SB]]=0, "-", BS_CONTROLE[[#This Row],[SB]])</f>
        <v>K73TSP</v>
      </c>
      <c r="AO247" s="328">
        <f>IF(BS_CONTROLE[[#This Row],[SUB]]=0, "-", BS_CONTROLE[[#This Row],[SUB]])</f>
        <v>74</v>
      </c>
      <c r="AP247" s="329">
        <f>IF(BS_CONTROLE[[#This Row],[KM - Inicio]]=0, "-", BS_CONTROLE[[#This Row],[KM - Inicio]])</f>
        <v>81.400000000000006</v>
      </c>
      <c r="AQ247" s="329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3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3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0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1784</v>
      </c>
      <c r="BK247" s="22" t="s">
        <v>1785</v>
      </c>
      <c r="BL247" s="20"/>
      <c r="BM247" s="18" t="s">
        <v>981</v>
      </c>
      <c r="BN247" s="18" t="s">
        <v>981</v>
      </c>
      <c r="BO247" s="173" t="s">
        <v>981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7"/>
    </row>
    <row r="248" spans="1:72" ht="23.25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828</v>
      </c>
      <c r="E248" s="239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1257</v>
      </c>
      <c r="W248" s="43" t="s">
        <v>1747</v>
      </c>
      <c r="X248" s="14" t="s">
        <v>952</v>
      </c>
      <c r="Y248" s="18" t="s">
        <v>951</v>
      </c>
      <c r="Z248" s="18" t="s">
        <v>953</v>
      </c>
      <c r="AA248" s="272" t="s">
        <v>1603</v>
      </c>
      <c r="AB248" s="75" t="s">
        <v>948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7" t="str">
        <f>IF(BS_CONTROLE[[#This Row],[Local - Partida]]=0, "-", BS_CONTROLE[[#This Row],[Local - Partida]])</f>
        <v>TIN2</v>
      </c>
      <c r="AL248" s="327" t="str">
        <f>IF(BS_CONTROLE[[#This Row],[Local - Encerramento]]=0, "-", BS_CONTROLE[[#This Row],[Local - Encerramento]])</f>
        <v>TIN2</v>
      </c>
      <c r="AM248" s="327" t="str">
        <f>IF(BS_CONTROLE[[#This Row],[Entre - Estações]]=0, "-", BS_CONTROLE[[#This Row],[Entre - Estações]])</f>
        <v>TQI-TSP</v>
      </c>
      <c r="AN248" s="327" t="str">
        <f>IF(BS_CONTROLE[[#This Row],[SB]]=0, "-", BS_CONTROLE[[#This Row],[SB]])</f>
        <v>K73TSP</v>
      </c>
      <c r="AO248" s="328">
        <f>IF(BS_CONTROLE[[#This Row],[SUB]]=0, "-", BS_CONTROLE[[#This Row],[SUB]])</f>
        <v>74</v>
      </c>
      <c r="AP248" s="329">
        <f>IF(BS_CONTROLE[[#This Row],[KM - Inicio]]=0, "-", BS_CONTROLE[[#This Row],[KM - Inicio]])</f>
        <v>74.2</v>
      </c>
      <c r="AQ248" s="329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3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3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0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1784</v>
      </c>
      <c r="BK248" s="22" t="s">
        <v>1785</v>
      </c>
      <c r="BL248" s="20"/>
      <c r="BM248" s="18" t="s">
        <v>981</v>
      </c>
      <c r="BN248" s="18" t="s">
        <v>981</v>
      </c>
      <c r="BO248" s="173" t="s">
        <v>981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7"/>
    </row>
    <row r="249" spans="1:72" ht="23.25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828</v>
      </c>
      <c r="E249" s="239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1257</v>
      </c>
      <c r="W249" s="43" t="s">
        <v>1747</v>
      </c>
      <c r="X249" s="14" t="s">
        <v>952</v>
      </c>
      <c r="Y249" s="18" t="s">
        <v>951</v>
      </c>
      <c r="Z249" s="18" t="s">
        <v>953</v>
      </c>
      <c r="AA249" s="272" t="s">
        <v>1603</v>
      </c>
      <c r="AB249" s="75" t="s">
        <v>948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7" t="str">
        <f>IF(BS_CONTROLE[[#This Row],[Local - Partida]]=0, "-", BS_CONTROLE[[#This Row],[Local - Partida]])</f>
        <v>TIN2</v>
      </c>
      <c r="AL249" s="327" t="str">
        <f>IF(BS_CONTROLE[[#This Row],[Local - Encerramento]]=0, "-", BS_CONTROLE[[#This Row],[Local - Encerramento]])</f>
        <v>TIN2</v>
      </c>
      <c r="AM249" s="327" t="str">
        <f>IF(BS_CONTROLE[[#This Row],[Entre - Estações]]=0, "-", BS_CONTROLE[[#This Row],[Entre - Estações]])</f>
        <v>TQI-TSP</v>
      </c>
      <c r="AN249" s="327" t="str">
        <f>IF(BS_CONTROLE[[#This Row],[SB]]=0, "-", BS_CONTROLE[[#This Row],[SB]])</f>
        <v>TQIK73</v>
      </c>
      <c r="AO249" s="328">
        <f>IF(BS_CONTROLE[[#This Row],[SUB]]=0, "-", BS_CONTROLE[[#This Row],[SUB]])</f>
        <v>74</v>
      </c>
      <c r="AP249" s="329">
        <f>IF(BS_CONTROLE[[#This Row],[KM - Inicio]]=0, "-", BS_CONTROLE[[#This Row],[KM - Inicio]])</f>
        <v>72.5</v>
      </c>
      <c r="AQ249" s="329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3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3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0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1784</v>
      </c>
      <c r="BK249" s="22" t="s">
        <v>1785</v>
      </c>
      <c r="BL249" s="20"/>
      <c r="BM249" s="18" t="s">
        <v>981</v>
      </c>
      <c r="BN249" s="18" t="s">
        <v>981</v>
      </c>
      <c r="BO249" s="173" t="s">
        <v>981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7"/>
    </row>
    <row r="250" spans="1:72" ht="23.25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828</v>
      </c>
      <c r="E250" s="239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1257</v>
      </c>
      <c r="W250" s="43" t="s">
        <v>1747</v>
      </c>
      <c r="X250" s="14" t="s">
        <v>952</v>
      </c>
      <c r="Y250" s="18" t="s">
        <v>951</v>
      </c>
      <c r="Z250" s="18" t="s">
        <v>953</v>
      </c>
      <c r="AA250" s="272" t="s">
        <v>1603</v>
      </c>
      <c r="AB250" s="75" t="s">
        <v>948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7" t="str">
        <f>IF(BS_CONTROLE[[#This Row],[Local - Partida]]=0, "-", BS_CONTROLE[[#This Row],[Local - Partida]])</f>
        <v>TIN2</v>
      </c>
      <c r="AL250" s="327" t="str">
        <f>IF(BS_CONTROLE[[#This Row],[Local - Encerramento]]=0, "-", BS_CONTROLE[[#This Row],[Local - Encerramento]])</f>
        <v>TIN2</v>
      </c>
      <c r="AM250" s="327" t="str">
        <f>IF(BS_CONTROLE[[#This Row],[Entre - Estações]]=0, "-", BS_CONTROLE[[#This Row],[Entre - Estações]])</f>
        <v>TQI</v>
      </c>
      <c r="AN250" s="327" t="str">
        <f>IF(BS_CONTROLE[[#This Row],[SB]]=0, "-", BS_CONTROLE[[#This Row],[SB]])</f>
        <v>TQI1</v>
      </c>
      <c r="AO250" s="328">
        <f>IF(BS_CONTROLE[[#This Row],[SUB]]=0, "-", BS_CONTROLE[[#This Row],[SUB]])</f>
        <v>74</v>
      </c>
      <c r="AP250" s="329">
        <f>IF(BS_CONTROLE[[#This Row],[KM - Inicio]]=0, "-", BS_CONTROLE[[#This Row],[KM - Inicio]])</f>
        <v>59.3</v>
      </c>
      <c r="AQ250" s="329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3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3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0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1784</v>
      </c>
      <c r="BK250" s="22" t="s">
        <v>1785</v>
      </c>
      <c r="BL250" s="20"/>
      <c r="BM250" s="18" t="s">
        <v>981</v>
      </c>
      <c r="BN250" s="18" t="s">
        <v>981</v>
      </c>
      <c r="BO250" s="173" t="s">
        <v>981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7"/>
    </row>
    <row r="251" spans="1:72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39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1696</v>
      </c>
      <c r="J251" s="16">
        <v>78</v>
      </c>
      <c r="K251" s="234">
        <v>190</v>
      </c>
      <c r="L251" s="89" t="s">
        <v>609</v>
      </c>
      <c r="M251" s="16" t="s">
        <v>1748</v>
      </c>
      <c r="N251" s="16" t="s">
        <v>1749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1264</v>
      </c>
      <c r="W251" s="43" t="s">
        <v>1750</v>
      </c>
      <c r="X251" s="235" t="s">
        <v>957</v>
      </c>
      <c r="Y251" s="18" t="s">
        <v>960</v>
      </c>
      <c r="Z251" s="18" t="s">
        <v>962</v>
      </c>
      <c r="AA251" s="316">
        <v>2</v>
      </c>
      <c r="AB251" s="75" t="s">
        <v>959</v>
      </c>
      <c r="AC251" s="15" t="s">
        <v>955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7" t="str">
        <f>IF(BS_CONTROLE[[#This Row],[Local - Partida]]=0, "-", BS_CONTROLE[[#This Row],[Local - Partida]])</f>
        <v>ZFH</v>
      </c>
      <c r="AL251" s="327" t="str">
        <f>IF(BS_CONTROLE[[#This Row],[Local - Encerramento]]=0, "-", BS_CONTROLE[[#This Row],[Local - Encerramento]])</f>
        <v>ZDP</v>
      </c>
      <c r="AM251" s="327" t="str">
        <f>IF(BS_CONTROLE[[#This Row],[Entre - Estações]]=0, "-", BS_CONTROLE[[#This Row],[Entre - Estações]])</f>
        <v>ZFH-ZDP</v>
      </c>
      <c r="AN251" s="327" t="str">
        <f>IF(BS_CONTROLE[[#This Row],[SB]]=0, "-", BS_CONTROLE[[#This Row],[SB]])</f>
        <v>ZFHZDP</v>
      </c>
      <c r="AO251" s="328">
        <f>IF(BS_CONTROLE[[#This Row],[SUB]]=0, "-", BS_CONTROLE[[#This Row],[SUB]])</f>
        <v>78</v>
      </c>
      <c r="AP251" s="329">
        <f>IF(BS_CONTROLE[[#This Row],[KM - Inicio]]=0, "-", BS_CONTROLE[[#This Row],[KM - Inicio]])</f>
        <v>190</v>
      </c>
      <c r="AQ251" s="329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3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3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0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1752</v>
      </c>
      <c r="BK251" s="21" t="s">
        <v>1752</v>
      </c>
      <c r="BL251" s="20"/>
      <c r="BM251" s="18" t="s">
        <v>975</v>
      </c>
      <c r="BN251" s="18" t="s">
        <v>995</v>
      </c>
      <c r="BO251" s="173" t="s">
        <v>1102</v>
      </c>
      <c r="BP251" s="21" t="s">
        <v>1752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7" t="str">
        <f t="shared" si="3"/>
        <v>CCOEscalaEquipagem</v>
      </c>
    </row>
    <row r="252" spans="1:72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39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1214</v>
      </c>
      <c r="W252" s="186" t="s">
        <v>1215</v>
      </c>
      <c r="X252" s="235" t="s">
        <v>957</v>
      </c>
      <c r="Y252" s="18" t="s">
        <v>960</v>
      </c>
      <c r="Z252" s="166" t="s">
        <v>958</v>
      </c>
      <c r="AA252" s="150">
        <v>1</v>
      </c>
      <c r="AB252" s="75" t="s">
        <v>948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7" t="str">
        <f>IF(BS_CONTROLE[[#This Row],[Local - Partida]]=0, "-", BS_CONTROLE[[#This Row],[Local - Partida]])</f>
        <v>ZTEZVT</v>
      </c>
      <c r="AL252" s="327" t="str">
        <f>IF(BS_CONTROLE[[#This Row],[Local - Encerramento]]=0, "-", BS_CONTROLE[[#This Row],[Local - Encerramento]])</f>
        <v>ZTEZVT</v>
      </c>
      <c r="AM252" s="327" t="str">
        <f>IF(BS_CONTROLE[[#This Row],[Entre - Estações]]=0, "-", BS_CONTROLE[[#This Row],[Entre - Estações]])</f>
        <v>-</v>
      </c>
      <c r="AN252" s="327" t="str">
        <f>IF(BS_CONTROLE[[#This Row],[SB]]=0, "-", BS_CONTROLE[[#This Row],[SB]])</f>
        <v>ZVTZDK</v>
      </c>
      <c r="AO252" s="328">
        <f>IF(BS_CONTROLE[[#This Row],[SUB]]=0, "-", BS_CONTROLE[[#This Row],[SUB]])</f>
        <v>78</v>
      </c>
      <c r="AP252" s="329">
        <f>IF(BS_CONTROLE[[#This Row],[KM - Inicio]]=0, "-", BS_CONTROLE[[#This Row],[KM - Inicio]])</f>
        <v>244</v>
      </c>
      <c r="AQ252" s="329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3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3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0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1786</v>
      </c>
      <c r="BK252" s="22" t="s">
        <v>1787</v>
      </c>
      <c r="BL252" s="20"/>
      <c r="BM252" s="18" t="s">
        <v>981</v>
      </c>
      <c r="BN252" s="18" t="s">
        <v>981</v>
      </c>
      <c r="BO252" s="173" t="s">
        <v>981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7" t="str">
        <f t="shared" si="3"/>
        <v>OKOK</v>
      </c>
    </row>
    <row r="253" spans="1:72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39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4">
        <v>72</v>
      </c>
      <c r="K253" s="234">
        <v>304</v>
      </c>
      <c r="L253" s="89">
        <v>305</v>
      </c>
      <c r="M253" s="23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1238</v>
      </c>
      <c r="W253" s="186" t="s">
        <v>1236</v>
      </c>
      <c r="X253" s="270" t="s">
        <v>957</v>
      </c>
      <c r="Y253" s="18" t="s">
        <v>960</v>
      </c>
      <c r="Z253" s="18" t="s">
        <v>953</v>
      </c>
      <c r="AA253" s="150">
        <v>1</v>
      </c>
      <c r="AB253" s="75" t="s">
        <v>948</v>
      </c>
      <c r="AC253" s="75" t="s">
        <v>943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7" t="str">
        <f>IF(BS_CONTROLE[[#This Row],[Local - Partida]]=0, "-", BS_CONTROLE[[#This Row],[Local - Partida]])</f>
        <v>ZGT1</v>
      </c>
      <c r="AL253" s="327" t="str">
        <f>IF(BS_CONTROLE[[#This Row],[Local - Encerramento]]=0, "-", BS_CONTROLE[[#This Row],[Local - Encerramento]])</f>
        <v>ZGT1</v>
      </c>
      <c r="AM253" s="327" t="str">
        <f>IF(BS_CONTROLE[[#This Row],[Entre - Estações]]=0, "-", BS_CONTROLE[[#This Row],[Entre - Estações]])</f>
        <v>ZGT-ZXE</v>
      </c>
      <c r="AN253" s="327" t="str">
        <f>IF(BS_CONTROLE[[#This Row],[SB]]=0, "-", BS_CONTROLE[[#This Row],[SB]])</f>
        <v>ZGTZXE</v>
      </c>
      <c r="AO253" s="328">
        <f>IF(BS_CONTROLE[[#This Row],[SUB]]=0, "-", BS_CONTROLE[[#This Row],[SUB]])</f>
        <v>72</v>
      </c>
      <c r="AP253" s="329">
        <f>IF(BS_CONTROLE[[#This Row],[KM - Inicio]]=0, "-", BS_CONTROLE[[#This Row],[KM - Inicio]])</f>
        <v>304</v>
      </c>
      <c r="AQ253" s="329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3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3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0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1788</v>
      </c>
      <c r="BK253" s="22" t="s">
        <v>1789</v>
      </c>
      <c r="BL253" s="20"/>
      <c r="BM253" s="18" t="s">
        <v>987</v>
      </c>
      <c r="BN253" s="18" t="s">
        <v>987</v>
      </c>
      <c r="BO253" s="173" t="s">
        <v>987</v>
      </c>
      <c r="BP253" s="22" t="s">
        <v>1789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7" t="str">
        <f t="shared" si="3"/>
        <v>SemOportunidadeSemOportunidade</v>
      </c>
    </row>
    <row r="254" spans="1:72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846</v>
      </c>
      <c r="E254" s="239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1435</v>
      </c>
      <c r="W254" s="186" t="s">
        <v>1755</v>
      </c>
      <c r="X254" s="235" t="s">
        <v>957</v>
      </c>
      <c r="Y254" s="18" t="s">
        <v>960</v>
      </c>
      <c r="Z254" s="166" t="s">
        <v>953</v>
      </c>
      <c r="AA254" s="89">
        <v>1</v>
      </c>
      <c r="AB254" s="75" t="s">
        <v>948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7" t="str">
        <f>IF(BS_CONTROLE[[#This Row],[Local - Partida]]=0, "-", BS_CONTROLE[[#This Row],[Local - Partida]])</f>
        <v>PSG</v>
      </c>
      <c r="AL254" s="327" t="str">
        <f>IF(BS_CONTROLE[[#This Row],[Local - Encerramento]]=0, "-", BS_CONTROLE[[#This Row],[Local - Encerramento]])</f>
        <v>PPR</v>
      </c>
      <c r="AM254" s="327" t="str">
        <f>IF(BS_CONTROLE[[#This Row],[Entre - Estações]]=0, "-", BS_CONTROLE[[#This Row],[Entre - Estações]])</f>
        <v>PAM-PSO</v>
      </c>
      <c r="AN254" s="327" t="str">
        <f>IF(BS_CONTROLE[[#This Row],[SB]]=0, "-", BS_CONTROLE[[#This Row],[SB]])</f>
        <v>PAMPSO</v>
      </c>
      <c r="AO254" s="328">
        <f>IF(BS_CONTROLE[[#This Row],[SUB]]=0, "-", BS_CONTROLE[[#This Row],[SUB]])</f>
        <v>103</v>
      </c>
      <c r="AP254" s="329">
        <f>IF(BS_CONTROLE[[#This Row],[KM - Inicio]]=0, "-", BS_CONTROLE[[#This Row],[KM - Inicio]])</f>
        <v>1849</v>
      </c>
      <c r="AQ254" s="329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3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3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0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1229</v>
      </c>
      <c r="BK254" s="22" t="s">
        <v>1790</v>
      </c>
      <c r="BL254" s="20"/>
      <c r="BM254" s="18" t="s">
        <v>981</v>
      </c>
      <c r="BN254" s="18" t="s">
        <v>981</v>
      </c>
      <c r="BO254" s="173" t="s">
        <v>981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7" t="str">
        <f t="shared" si="3"/>
        <v>OKOK</v>
      </c>
    </row>
    <row r="255" spans="1:72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913</v>
      </c>
      <c r="E255" s="239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1618</v>
      </c>
      <c r="W255" s="43" t="s">
        <v>1597</v>
      </c>
      <c r="X255" s="14" t="s">
        <v>957</v>
      </c>
      <c r="Y255" s="18" t="s">
        <v>960</v>
      </c>
      <c r="Z255" s="18" t="s">
        <v>958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7" t="str">
        <f>IF(BS_CONTROLE[[#This Row],[Local - Partida]]=0, "-", BS_CONTROLE[[#This Row],[Local - Partida]])</f>
        <v>PITK96</v>
      </c>
      <c r="AL255" s="327" t="str">
        <f>IF(BS_CONTROLE[[#This Row],[Local - Encerramento]]=0, "-", BS_CONTROLE[[#This Row],[Local - Encerramento]])</f>
        <v>-</v>
      </c>
      <c r="AM255" s="327" t="str">
        <f>IF(BS_CONTROLE[[#This Row],[Entre - Estações]]=0, "-", BS_CONTROLE[[#This Row],[Entre - Estações]])</f>
        <v>PIT-K97</v>
      </c>
      <c r="AN255" s="327" t="str">
        <f>IF(BS_CONTROLE[[#This Row],[SB]]=0, "-", BS_CONTROLE[[#This Row],[SB]])</f>
        <v>PITK96</v>
      </c>
      <c r="AO255" s="328">
        <f>IF(BS_CONTROLE[[#This Row],[SUB]]=0, "-", BS_CONTROLE[[#This Row],[SUB]])</f>
        <v>103</v>
      </c>
      <c r="AP255" s="329">
        <f>IF(BS_CONTROLE[[#This Row],[KM - Inicio]]=0, "-", BS_CONTROLE[[#This Row],[KM - Inicio]])</f>
        <v>2100</v>
      </c>
      <c r="AQ255" s="329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3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3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0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1791</v>
      </c>
      <c r="BK255" s="22" t="s">
        <v>1792</v>
      </c>
      <c r="BL255" s="20"/>
      <c r="BM255" s="18" t="s">
        <v>981</v>
      </c>
      <c r="BN255" s="18" t="s">
        <v>981</v>
      </c>
      <c r="BO255" s="173" t="s">
        <v>981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7" t="str">
        <f t="shared" si="3"/>
        <v>OKOK</v>
      </c>
    </row>
    <row r="256" spans="1:72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39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1760</v>
      </c>
      <c r="W256" s="43" t="s">
        <v>1761</v>
      </c>
      <c r="X256" s="14" t="s">
        <v>957</v>
      </c>
      <c r="Y256" s="18" t="s">
        <v>960</v>
      </c>
      <c r="Z256" s="18" t="s">
        <v>958</v>
      </c>
      <c r="AA256" s="165" t="s">
        <v>609</v>
      </c>
      <c r="AB256" s="15" t="s">
        <v>948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7" t="str">
        <f>IF(BS_CONTROLE[[#This Row],[Local - Partida]]=0, "-", BS_CONTROLE[[#This Row],[Local - Partida]])</f>
        <v>PITK96</v>
      </c>
      <c r="AL256" s="327" t="str">
        <f>IF(BS_CONTROLE[[#This Row],[Local - Encerramento]]=0, "-", BS_CONTROLE[[#This Row],[Local - Encerramento]])</f>
        <v>K96PUD</v>
      </c>
      <c r="AM256" s="327" t="str">
        <f>IF(BS_CONTROLE[[#This Row],[Entre - Estações]]=0, "-", BS_CONTROLE[[#This Row],[Entre - Estações]])</f>
        <v>PIT-K97</v>
      </c>
      <c r="AN256" s="327" t="str">
        <f>IF(BS_CONTROLE[[#This Row],[SB]]=0, "-", BS_CONTROLE[[#This Row],[SB]])</f>
        <v>PITK96</v>
      </c>
      <c r="AO256" s="328">
        <f>IF(BS_CONTROLE[[#This Row],[SUB]]=0, "-", BS_CONTROLE[[#This Row],[SUB]])</f>
        <v>103</v>
      </c>
      <c r="AP256" s="329">
        <f>IF(BS_CONTROLE[[#This Row],[KM - Inicio]]=0, "-", BS_CONTROLE[[#This Row],[KM - Inicio]])</f>
        <v>2100</v>
      </c>
      <c r="AQ256" s="329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3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3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0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1793</v>
      </c>
      <c r="BK256" s="22" t="s">
        <v>1794</v>
      </c>
      <c r="BL256" s="20"/>
      <c r="BM256" s="18" t="s">
        <v>981</v>
      </c>
      <c r="BN256" s="18" t="s">
        <v>981</v>
      </c>
      <c r="BO256" s="173" t="s">
        <v>981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7" t="str">
        <f t="shared" si="3"/>
        <v>OKOK</v>
      </c>
    </row>
    <row r="257" spans="1:72" ht="23.25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828</v>
      </c>
      <c r="E257" s="239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1257</v>
      </c>
      <c r="W257" s="43" t="s">
        <v>1747</v>
      </c>
      <c r="X257" s="14" t="s">
        <v>952</v>
      </c>
      <c r="Y257" s="18" t="s">
        <v>951</v>
      </c>
      <c r="Z257" s="18" t="s">
        <v>953</v>
      </c>
      <c r="AA257" s="272" t="s">
        <v>1603</v>
      </c>
      <c r="AB257" s="75" t="s">
        <v>948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7" t="str">
        <f>IF(BS_CONTROLE[[#This Row],[Local - Partida]]=0, "-", BS_CONTROLE[[#This Row],[Local - Partida]])</f>
        <v>TIN2</v>
      </c>
      <c r="AL257" s="327" t="str">
        <f>IF(BS_CONTROLE[[#This Row],[Local - Encerramento]]=0, "-", BS_CONTROLE[[#This Row],[Local - Encerramento]])</f>
        <v>TIN2</v>
      </c>
      <c r="AM257" s="327" t="str">
        <f>IF(BS_CONTROLE[[#This Row],[Entre - Estações]]=0, "-", BS_CONTROLE[[#This Row],[Entre - Estações]])</f>
        <v>TAP-TLG</v>
      </c>
      <c r="AN257" s="327" t="str">
        <f>IF(BS_CONTROLE[[#This Row],[SB]]=0, "-", BS_CONTROLE[[#This Row],[SB]])</f>
        <v>K35TLG</v>
      </c>
      <c r="AO257" s="328">
        <f>IF(BS_CONTROLE[[#This Row],[SUB]]=0, "-", BS_CONTROLE[[#This Row],[SUB]])</f>
        <v>74</v>
      </c>
      <c r="AP257" s="329">
        <f>IF(BS_CONTROLE[[#This Row],[KM - Inicio]]=0, "-", BS_CONTROLE[[#This Row],[KM - Inicio]])</f>
        <v>40.299999999999997</v>
      </c>
      <c r="AQ257" s="329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3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3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0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1784</v>
      </c>
      <c r="BK257" s="22" t="s">
        <v>1785</v>
      </c>
      <c r="BL257" s="20"/>
      <c r="BM257" s="18" t="s">
        <v>981</v>
      </c>
      <c r="BN257" s="18" t="s">
        <v>981</v>
      </c>
      <c r="BO257" s="173" t="s">
        <v>981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7" t="str">
        <f t="shared" si="3"/>
        <v>OKOK</v>
      </c>
    </row>
    <row r="258" spans="1:72" ht="23.25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828</v>
      </c>
      <c r="E258" s="239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1257</v>
      </c>
      <c r="W258" s="43" t="s">
        <v>1747</v>
      </c>
      <c r="X258" s="14" t="s">
        <v>952</v>
      </c>
      <c r="Y258" s="18" t="s">
        <v>951</v>
      </c>
      <c r="Z258" s="18" t="s">
        <v>953</v>
      </c>
      <c r="AA258" s="272" t="s">
        <v>1603</v>
      </c>
      <c r="AB258" s="75" t="s">
        <v>948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7" t="str">
        <f>IF(BS_CONTROLE[[#This Row],[Local - Partida]]=0, "-", BS_CONTROLE[[#This Row],[Local - Partida]])</f>
        <v>TIN2</v>
      </c>
      <c r="AL258" s="327" t="str">
        <f>IF(BS_CONTROLE[[#This Row],[Local - Encerramento]]=0, "-", BS_CONTROLE[[#This Row],[Local - Encerramento]])</f>
        <v>TIN2</v>
      </c>
      <c r="AM258" s="327" t="str">
        <f>IF(BS_CONTROLE[[#This Row],[Entre - Estações]]=0, "-", BS_CONTROLE[[#This Row],[Entre - Estações]])</f>
        <v>TAP-TLG</v>
      </c>
      <c r="AN258" s="327" t="str">
        <f>IF(BS_CONTROLE[[#This Row],[SB]]=0, "-", BS_CONTROLE[[#This Row],[SB]])</f>
        <v>TAPK35</v>
      </c>
      <c r="AO258" s="328">
        <f>IF(BS_CONTROLE[[#This Row],[SUB]]=0, "-", BS_CONTROLE[[#This Row],[SUB]])</f>
        <v>74</v>
      </c>
      <c r="AP258" s="329">
        <f>IF(BS_CONTROLE[[#This Row],[KM - Inicio]]=0, "-", BS_CONTROLE[[#This Row],[KM - Inicio]])</f>
        <v>34.299999999999997</v>
      </c>
      <c r="AQ258" s="329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3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3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0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1784</v>
      </c>
      <c r="BK258" s="22" t="s">
        <v>1785</v>
      </c>
      <c r="BL258" s="20"/>
      <c r="BM258" s="18" t="s">
        <v>981</v>
      </c>
      <c r="BN258" s="18" t="s">
        <v>981</v>
      </c>
      <c r="BO258" s="173" t="s">
        <v>981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7" t="str">
        <f t="shared" si="3"/>
        <v>OKOK</v>
      </c>
    </row>
    <row r="259" spans="1:72" ht="23.25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828</v>
      </c>
      <c r="E259" s="239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1257</v>
      </c>
      <c r="W259" s="43" t="s">
        <v>1747</v>
      </c>
      <c r="X259" s="14" t="s">
        <v>952</v>
      </c>
      <c r="Y259" s="18" t="s">
        <v>951</v>
      </c>
      <c r="Z259" s="18" t="s">
        <v>953</v>
      </c>
      <c r="AA259" s="272" t="s">
        <v>1603</v>
      </c>
      <c r="AB259" s="75" t="s">
        <v>948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7" t="str">
        <f>IF(BS_CONTROLE[[#This Row],[Local - Partida]]=0, "-", BS_CONTROLE[[#This Row],[Local - Partida]])</f>
        <v>TIN2</v>
      </c>
      <c r="AL259" s="327" t="str">
        <f>IF(BS_CONTROLE[[#This Row],[Local - Encerramento]]=0, "-", BS_CONTROLE[[#This Row],[Local - Encerramento]])</f>
        <v>TIN2</v>
      </c>
      <c r="AM259" s="327" t="str">
        <f>IF(BS_CONTROLE[[#This Row],[Entre - Estações]]=0, "-", BS_CONTROLE[[#This Row],[Entre - Estações]])</f>
        <v>TAP</v>
      </c>
      <c r="AN259" s="327" t="str">
        <f>IF(BS_CONTROLE[[#This Row],[SB]]=0, "-", BS_CONTROLE[[#This Row],[SB]])</f>
        <v>TAP1</v>
      </c>
      <c r="AO259" s="328">
        <f>IF(BS_CONTROLE[[#This Row],[SUB]]=0, "-", BS_CONTROLE[[#This Row],[SUB]])</f>
        <v>74</v>
      </c>
      <c r="AP259" s="329">
        <f>IF(BS_CONTROLE[[#This Row],[KM - Inicio]]=0, "-", BS_CONTROLE[[#This Row],[KM - Inicio]])</f>
        <v>23.233000000000001</v>
      </c>
      <c r="AQ259" s="329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3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3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0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1784</v>
      </c>
      <c r="BK259" s="22" t="s">
        <v>1785</v>
      </c>
      <c r="BL259" s="20"/>
      <c r="BM259" s="18" t="s">
        <v>981</v>
      </c>
      <c r="BN259" s="18" t="s">
        <v>981</v>
      </c>
      <c r="BO259" s="173" t="s">
        <v>981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7" t="str">
        <f t="shared" si="3"/>
        <v>OKOK</v>
      </c>
    </row>
    <row r="260" spans="1:72" ht="23.25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828</v>
      </c>
      <c r="E260" s="239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1257</v>
      </c>
      <c r="W260" s="43" t="s">
        <v>1747</v>
      </c>
      <c r="X260" s="14" t="s">
        <v>952</v>
      </c>
      <c r="Y260" s="18" t="s">
        <v>951</v>
      </c>
      <c r="Z260" s="18" t="s">
        <v>953</v>
      </c>
      <c r="AA260" s="272" t="s">
        <v>1603</v>
      </c>
      <c r="AB260" s="75" t="s">
        <v>948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7" t="str">
        <f>IF(BS_CONTROLE[[#This Row],[Local - Partida]]=0, "-", BS_CONTROLE[[#This Row],[Local - Partida]])</f>
        <v>TIN2</v>
      </c>
      <c r="AL260" s="327" t="str">
        <f>IF(BS_CONTROLE[[#This Row],[Local - Encerramento]]=0, "-", BS_CONTROLE[[#This Row],[Local - Encerramento]])</f>
        <v>TIN2</v>
      </c>
      <c r="AM260" s="327" t="str">
        <f>IF(BS_CONTROLE[[#This Row],[Entre - Estações]]=0, "-", BS_CONTROLE[[#This Row],[Entre - Estações]])</f>
        <v>TRP-TAP</v>
      </c>
      <c r="AN260" s="327" t="str">
        <f>IF(BS_CONTROLE[[#This Row],[SB]]=0, "-", BS_CONTROLE[[#This Row],[SB]])</f>
        <v>TELTAP</v>
      </c>
      <c r="AO260" s="328">
        <f>IF(BS_CONTROLE[[#This Row],[SUB]]=0, "-", BS_CONTROLE[[#This Row],[SUB]])</f>
        <v>74</v>
      </c>
      <c r="AP260" s="329">
        <f>IF(BS_CONTROLE[[#This Row],[KM - Inicio]]=0, "-", BS_CONTROLE[[#This Row],[KM - Inicio]])</f>
        <v>17.399999999999999</v>
      </c>
      <c r="AQ260" s="329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3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3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0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1784</v>
      </c>
      <c r="BK260" s="22" t="s">
        <v>1785</v>
      </c>
      <c r="BL260" s="20"/>
      <c r="BM260" s="18" t="s">
        <v>981</v>
      </c>
      <c r="BN260" s="18" t="s">
        <v>981</v>
      </c>
      <c r="BO260" s="173" t="s">
        <v>981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7" t="str">
        <f t="shared" si="3"/>
        <v>OKOK</v>
      </c>
    </row>
    <row r="261" spans="1:72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39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7" t="str">
        <f>IF(BS_CONTROLE[[#This Row],[Local - Partida]]=0, "-", BS_CONTROLE[[#This Row],[Local - Partida]])</f>
        <v>-</v>
      </c>
      <c r="AL261" s="327" t="str">
        <f>IF(BS_CONTROLE[[#This Row],[Local - Encerramento]]=0, "-", BS_CONTROLE[[#This Row],[Local - Encerramento]])</f>
        <v>-</v>
      </c>
      <c r="AM261" s="327" t="str">
        <f>IF(BS_CONTROLE[[#This Row],[Entre - Estações]]=0, "-", BS_CONTROLE[[#This Row],[Entre - Estações]])</f>
        <v>-</v>
      </c>
      <c r="AN261" s="327" t="str">
        <f>IF(BS_CONTROLE[[#This Row],[SB]]=0, "-", BS_CONTROLE[[#This Row],[SB]])</f>
        <v>-</v>
      </c>
      <c r="AO261" s="328" t="str">
        <f>IF(BS_CONTROLE[[#This Row],[SUB]]=0, "-", BS_CONTROLE[[#This Row],[SUB]])</f>
        <v>-</v>
      </c>
      <c r="AP261" s="329" t="str">
        <f>IF(BS_CONTROLE[[#This Row],[KM - Inicio]]=0, "-", BS_CONTROLE[[#This Row],[KM - Inicio]])</f>
        <v>-</v>
      </c>
      <c r="AQ261" s="329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3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3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0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7" t="str">
        <f t="shared" si="3"/>
        <v/>
      </c>
    </row>
    <row r="262" spans="1:72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39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7" t="str">
        <f>IF(BS_CONTROLE[[#This Row],[Local - Partida]]=0, "-", BS_CONTROLE[[#This Row],[Local - Partida]])</f>
        <v>-</v>
      </c>
      <c r="AL262" s="327" t="str">
        <f>IF(BS_CONTROLE[[#This Row],[Local - Encerramento]]=0, "-", BS_CONTROLE[[#This Row],[Local - Encerramento]])</f>
        <v>-</v>
      </c>
      <c r="AM262" s="327" t="str">
        <f>IF(BS_CONTROLE[[#This Row],[Entre - Estações]]=0, "-", BS_CONTROLE[[#This Row],[Entre - Estações]])</f>
        <v>-</v>
      </c>
      <c r="AN262" s="327" t="str">
        <f>IF(BS_CONTROLE[[#This Row],[SB]]=0, "-", BS_CONTROLE[[#This Row],[SB]])</f>
        <v>-</v>
      </c>
      <c r="AO262" s="328" t="str">
        <f>IF(BS_CONTROLE[[#This Row],[SUB]]=0, "-", BS_CONTROLE[[#This Row],[SUB]])</f>
        <v>-</v>
      </c>
      <c r="AP262" s="329" t="str">
        <f>IF(BS_CONTROLE[[#This Row],[KM - Inicio]]=0, "-", BS_CONTROLE[[#This Row],[KM - Inicio]])</f>
        <v>-</v>
      </c>
      <c r="AQ262" s="329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3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3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0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7" t="str">
        <f t="shared" si="3"/>
        <v/>
      </c>
    </row>
    <row r="263" spans="1:72" ht="23.25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0" t="s">
        <v>748</v>
      </c>
      <c r="E263" s="239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4" t="s">
        <v>1671</v>
      </c>
      <c r="N263" s="234" t="s">
        <v>1672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1231</v>
      </c>
      <c r="W263" s="275" t="s">
        <v>1795</v>
      </c>
      <c r="X263" s="14" t="s">
        <v>957</v>
      </c>
      <c r="Y263" s="18" t="s">
        <v>960</v>
      </c>
      <c r="Z263" s="18" t="s">
        <v>958</v>
      </c>
      <c r="AA263" s="89">
        <v>1</v>
      </c>
      <c r="AB263" s="75" t="s">
        <v>948</v>
      </c>
      <c r="AC263" s="75" t="s">
        <v>943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7" t="str">
        <f>IF(BS_CONTROLE[[#This Row],[Local - Partida]]=0, "-", BS_CONTROLE[[#This Row],[Local - Partida]])</f>
        <v>TIQ2</v>
      </c>
      <c r="AL263" s="327" t="str">
        <f>IF(BS_CONTROLE[[#This Row],[Local - Encerramento]]=0, "-", BS_CONTROLE[[#This Row],[Local - Encerramento]])</f>
        <v>TGR</v>
      </c>
      <c r="AM263" s="327" t="str">
        <f>IF(BS_CONTROLE[[#This Row],[Entre - Estações]]=0, "-", BS_CONTROLE[[#This Row],[Entre - Estações]])</f>
        <v>TIQ-TGR</v>
      </c>
      <c r="AN263" s="327" t="str">
        <f>IF(BS_CONTROLE[[#This Row],[SB]]=0, "-", BS_CONTROLE[[#This Row],[SB]])</f>
        <v>TIQTGR</v>
      </c>
      <c r="AO263" s="328">
        <f>IF(BS_CONTROLE[[#This Row],[SUB]]=0, "-", BS_CONTROLE[[#This Row],[SUB]])</f>
        <v>98</v>
      </c>
      <c r="AP263" s="329">
        <f>IF(BS_CONTROLE[[#This Row],[KM - Inicio]]=0, "-", BS_CONTROLE[[#This Row],[KM - Inicio]])</f>
        <v>617</v>
      </c>
      <c r="AQ263" s="329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3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3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0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1765</v>
      </c>
      <c r="BK263" s="187" t="s">
        <v>1234</v>
      </c>
      <c r="BL263" s="20"/>
      <c r="BM263" s="18" t="s">
        <v>981</v>
      </c>
      <c r="BN263" s="18" t="s">
        <v>981</v>
      </c>
      <c r="BO263" s="173" t="s">
        <v>981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7" t="str">
        <f t="shared" si="3"/>
        <v>OKOK</v>
      </c>
    </row>
    <row r="264" spans="1:72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0" t="s">
        <v>864</v>
      </c>
      <c r="E264" s="239">
        <v>233</v>
      </c>
      <c r="F264" s="75" t="s">
        <v>792</v>
      </c>
      <c r="G264" s="9" t="str">
        <f>IF(D264="","*",VLOOKUP(F264,BS_ATIVIDADE[#All],3,FALSE))</f>
        <v>SOLDA</v>
      </c>
      <c r="H264" s="220" t="s">
        <v>21</v>
      </c>
      <c r="I264" s="43" t="s">
        <v>609</v>
      </c>
      <c r="J264" s="220">
        <v>98</v>
      </c>
      <c r="K264" s="220">
        <v>529.1</v>
      </c>
      <c r="L264" s="80">
        <v>500</v>
      </c>
      <c r="M264" s="220" t="s">
        <v>1414</v>
      </c>
      <c r="N264" s="220" t="s">
        <v>1415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1245</v>
      </c>
      <c r="W264" s="43" t="s">
        <v>1253</v>
      </c>
      <c r="X264" s="14" t="s">
        <v>957</v>
      </c>
      <c r="Y264" s="18"/>
      <c r="Z264" s="18" t="s">
        <v>953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7" t="str">
        <f>IF(BS_CONTROLE[[#This Row],[Local - Partida]]=0, "-", BS_CONTROLE[[#This Row],[Local - Partida]])</f>
        <v>TBE1</v>
      </c>
      <c r="AL264" s="327" t="str">
        <f>IF(BS_CONTROLE[[#This Row],[Local - Encerramento]]=0, "-", BS_CONTROLE[[#This Row],[Local - Encerramento]])</f>
        <v>-</v>
      </c>
      <c r="AM264" s="327" t="str">
        <f>IF(BS_CONTROLE[[#This Row],[Entre - Estações]]=0, "-", BS_CONTROLE[[#This Row],[Entre - Estações]])</f>
        <v>TBE-S</v>
      </c>
      <c r="AN264" s="327" t="str">
        <f>IF(BS_CONTROLE[[#This Row],[SB]]=0, "-", BS_CONTROLE[[#This Row],[SB]])</f>
        <v>TBES</v>
      </c>
      <c r="AO264" s="328">
        <f>IF(BS_CONTROLE[[#This Row],[SUB]]=0, "-", BS_CONTROLE[[#This Row],[SUB]])</f>
        <v>98</v>
      </c>
      <c r="AP264" s="329">
        <f>IF(BS_CONTROLE[[#This Row],[KM - Inicio]]=0, "-", BS_CONTROLE[[#This Row],[KM - Inicio]])</f>
        <v>529.1</v>
      </c>
      <c r="AQ264" s="329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3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3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0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7" t="str">
        <f t="shared" si="3"/>
        <v/>
      </c>
    </row>
    <row r="265" spans="1:72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5" t="s">
        <v>837</v>
      </c>
      <c r="E265" s="239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4" t="s">
        <v>1276</v>
      </c>
      <c r="N265" s="234" t="s">
        <v>1277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1348</v>
      </c>
      <c r="W265" s="43" t="s">
        <v>1228</v>
      </c>
      <c r="X265" s="14" t="s">
        <v>957</v>
      </c>
      <c r="Y265" s="18" t="s">
        <v>960</v>
      </c>
      <c r="Z265" s="18" t="s">
        <v>953</v>
      </c>
      <c r="AA265" s="89" t="s">
        <v>1363</v>
      </c>
      <c r="AB265" s="75" t="s">
        <v>948</v>
      </c>
      <c r="AC265" s="75" t="s">
        <v>943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7" t="str">
        <f>IF(BS_CONTROLE[[#This Row],[Local - Partida]]=0, "-", BS_CONTROLE[[#This Row],[Local - Partida]])</f>
        <v>TGR2</v>
      </c>
      <c r="AL265" s="327" t="str">
        <f>IF(BS_CONTROLE[[#This Row],[Local - Encerramento]]=0, "-", BS_CONTROLE[[#This Row],[Local - Encerramento]])</f>
        <v>TOM</v>
      </c>
      <c r="AM265" s="327" t="str">
        <f>IF(BS_CONTROLE[[#This Row],[Entre - Estações]]=0, "-", BS_CONTROLE[[#This Row],[Entre - Estações]])</f>
        <v>TGR-TOM</v>
      </c>
      <c r="AN265" s="327" t="str">
        <f>IF(BS_CONTROLE[[#This Row],[SB]]=0, "-", BS_CONTROLE[[#This Row],[SB]])</f>
        <v>TGRTOM</v>
      </c>
      <c r="AO265" s="328">
        <f>IF(BS_CONTROLE[[#This Row],[SUB]]=0, "-", BS_CONTROLE[[#This Row],[SUB]])</f>
        <v>74</v>
      </c>
      <c r="AP265" s="329">
        <f>IF(BS_CONTROLE[[#This Row],[KM - Inicio]]=0, "-", BS_CONTROLE[[#This Row],[KM - Inicio]])</f>
        <v>501</v>
      </c>
      <c r="AQ265" s="329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3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3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0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1796</v>
      </c>
      <c r="BK265" s="21" t="s">
        <v>1797</v>
      </c>
      <c r="BL265" s="20"/>
      <c r="BM265" s="18" t="s">
        <v>987</v>
      </c>
      <c r="BN265" s="18" t="s">
        <v>987</v>
      </c>
      <c r="BO265" s="173" t="s">
        <v>987</v>
      </c>
      <c r="BP265" s="21" t="s">
        <v>1797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7" t="str">
        <f t="shared" si="3"/>
        <v>SemOportunidadeSemOportunidade</v>
      </c>
    </row>
    <row r="266" spans="1:72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886</v>
      </c>
      <c r="E266" s="239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4" t="s">
        <v>1798</v>
      </c>
      <c r="N266" s="234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1249</v>
      </c>
      <c r="W266" s="43" t="s">
        <v>1799</v>
      </c>
      <c r="X266" s="14" t="s">
        <v>957</v>
      </c>
      <c r="Y266" s="18" t="s">
        <v>960</v>
      </c>
      <c r="Z266" s="18" t="s">
        <v>962</v>
      </c>
      <c r="AA266" s="316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7" t="str">
        <f>IF(BS_CONTROLE[[#This Row],[Local - Partida]]=0, "-", BS_CONTROLE[[#This Row],[Local - Partida]])</f>
        <v>TBR487</v>
      </c>
      <c r="AL266" s="327" t="str">
        <f>IF(BS_CONTROLE[[#This Row],[Local - Encerramento]]=0, "-", BS_CONTROLE[[#This Row],[Local - Encerramento]])</f>
        <v>-</v>
      </c>
      <c r="AM266" s="327" t="str">
        <f>IF(BS_CONTROLE[[#This Row],[Entre - Estações]]=0, "-", BS_CONTROLE[[#This Row],[Entre - Estações]])</f>
        <v>TGR-TBR</v>
      </c>
      <c r="AN266" s="327" t="str">
        <f>IF(BS_CONTROLE[[#This Row],[SB]]=0, "-", BS_CONTROLE[[#This Row],[SB]])</f>
        <v>TBR487</v>
      </c>
      <c r="AO266" s="328">
        <f>IF(BS_CONTROLE[[#This Row],[SUB]]=0, "-", BS_CONTROLE[[#This Row],[SUB]])</f>
        <v>74</v>
      </c>
      <c r="AP266" s="329">
        <f>IF(BS_CONTROLE[[#This Row],[KM - Inicio]]=0, "-", BS_CONTROLE[[#This Row],[KM - Inicio]])</f>
        <v>482.4</v>
      </c>
      <c r="AQ266" s="329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3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3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0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1800</v>
      </c>
      <c r="BK266" s="22" t="s">
        <v>1801</v>
      </c>
      <c r="BL266" s="20"/>
      <c r="BM266" s="18" t="s">
        <v>977</v>
      </c>
      <c r="BN266" s="18" t="s">
        <v>1006</v>
      </c>
      <c r="BO266" s="173" t="s">
        <v>1104</v>
      </c>
      <c r="BP266" s="22" t="s">
        <v>1801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7" t="str">
        <f t="shared" si="3"/>
        <v>SuperExecução</v>
      </c>
    </row>
    <row r="267" spans="1:72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5" t="s">
        <v>813</v>
      </c>
      <c r="E267" s="239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4">
        <v>74</v>
      </c>
      <c r="K267" s="16">
        <v>201.9</v>
      </c>
      <c r="L267" s="80">
        <v>190</v>
      </c>
      <c r="M267" s="16" t="s">
        <v>1779</v>
      </c>
      <c r="N267" s="16" t="s">
        <v>1779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1235</v>
      </c>
      <c r="W267" s="43" t="s">
        <v>1554</v>
      </c>
      <c r="X267" s="14" t="s">
        <v>957</v>
      </c>
      <c r="Y267" s="18" t="s">
        <v>960</v>
      </c>
      <c r="Z267" s="18" t="s">
        <v>958</v>
      </c>
      <c r="AA267" s="165">
        <v>1</v>
      </c>
      <c r="AB267" s="75" t="s">
        <v>948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7" t="str">
        <f>IF(BS_CONTROLE[[#This Row],[Local - Partida]]=0, "-", BS_CONTROLE[[#This Row],[Local - Partida]])</f>
        <v>TMO155</v>
      </c>
      <c r="AL267" s="327" t="str">
        <f>IF(BS_CONTROLE[[#This Row],[Local - Encerramento]]=0, "-", BS_CONTROLE[[#This Row],[Local - Encerramento]])</f>
        <v>TVI2</v>
      </c>
      <c r="AM267" s="327" t="str">
        <f>IF(BS_CONTROLE[[#This Row],[Entre - Estações]]=0, "-", BS_CONTROLE[[#This Row],[Entre - Estações]])</f>
        <v>TVI-TIN</v>
      </c>
      <c r="AN267" s="327" t="str">
        <f>IF(BS_CONTROLE[[#This Row],[SB]]=0, "-", BS_CONTROLE[[#This Row],[SB]])</f>
        <v>TVI-TIN</v>
      </c>
      <c r="AO267" s="328">
        <f>IF(BS_CONTROLE[[#This Row],[SUB]]=0, "-", BS_CONTROLE[[#This Row],[SUB]])</f>
        <v>74</v>
      </c>
      <c r="AP267" s="329">
        <f>IF(BS_CONTROLE[[#This Row],[KM - Inicio]]=0, "-", BS_CONTROLE[[#This Row],[KM - Inicio]])</f>
        <v>201.9</v>
      </c>
      <c r="AQ267" s="329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3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3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0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1229</v>
      </c>
      <c r="BK267" s="22" t="s">
        <v>1797</v>
      </c>
      <c r="BL267" s="20"/>
      <c r="BM267" s="18" t="s">
        <v>987</v>
      </c>
      <c r="BN267" s="18" t="s">
        <v>987</v>
      </c>
      <c r="BO267" s="173" t="s">
        <v>987</v>
      </c>
      <c r="BP267" s="22" t="s">
        <v>1797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7" t="str">
        <f t="shared" si="3"/>
        <v>SemOportunidadeSemOportunidade</v>
      </c>
    </row>
    <row r="268" spans="1:72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889</v>
      </c>
      <c r="E268" s="239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1802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1214</v>
      </c>
      <c r="W268" s="43" t="s">
        <v>1799</v>
      </c>
      <c r="X268" s="14" t="s">
        <v>957</v>
      </c>
      <c r="Y268" s="18" t="s">
        <v>960</v>
      </c>
      <c r="Z268" s="18" t="s">
        <v>962</v>
      </c>
      <c r="AA268" s="316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7" t="str">
        <f>IF(BS_CONTROLE[[#This Row],[Local - Partida]]=0, "-", BS_CONTROLE[[#This Row],[Local - Partida]])</f>
        <v>TMO155</v>
      </c>
      <c r="AL268" s="327" t="str">
        <f>IF(BS_CONTROLE[[#This Row],[Local - Encerramento]]=0, "-", BS_CONTROLE[[#This Row],[Local - Encerramento]])</f>
        <v>-</v>
      </c>
      <c r="AM268" s="327" t="str">
        <f>IF(BS_CONTROLE[[#This Row],[Entre - Estações]]=0, "-", BS_CONTROLE[[#This Row],[Entre - Estações]])</f>
        <v>TCE-TMO</v>
      </c>
      <c r="AN268" s="327" t="str">
        <f>IF(BS_CONTROLE[[#This Row],[SB]]=0, "-", BS_CONTROLE[[#This Row],[SB]])</f>
        <v>TMO155</v>
      </c>
      <c r="AO268" s="328">
        <f>IF(BS_CONTROLE[[#This Row],[SUB]]=0, "-", BS_CONTROLE[[#This Row],[SUB]])</f>
        <v>74</v>
      </c>
      <c r="AP268" s="329">
        <f>IF(BS_CONTROLE[[#This Row],[KM - Inicio]]=0, "-", BS_CONTROLE[[#This Row],[KM - Inicio]])</f>
        <v>147.4</v>
      </c>
      <c r="AQ268" s="329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3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3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0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1803</v>
      </c>
      <c r="BK268" s="22" t="s">
        <v>1804</v>
      </c>
      <c r="BL268" s="20"/>
      <c r="BM268" s="18" t="s">
        <v>987</v>
      </c>
      <c r="BN268" s="18" t="s">
        <v>987</v>
      </c>
      <c r="BO268" s="18" t="s">
        <v>987</v>
      </c>
      <c r="BP268" s="22" t="s">
        <v>1804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7" t="str">
        <f t="shared" si="3"/>
        <v>SemOportunidadeSemOportunidade</v>
      </c>
    </row>
    <row r="269" spans="1:72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828</v>
      </c>
      <c r="E269" s="239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4" t="s">
        <v>1256</v>
      </c>
      <c r="N269" s="234" t="s">
        <v>1805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1806</v>
      </c>
      <c r="W269" s="43" t="s">
        <v>1807</v>
      </c>
      <c r="X269" s="56" t="s">
        <v>957</v>
      </c>
      <c r="Y269" s="18" t="s">
        <v>960</v>
      </c>
      <c r="Z269" s="166" t="s">
        <v>958</v>
      </c>
      <c r="AA269" s="150">
        <v>2</v>
      </c>
      <c r="AB269" s="75" t="s">
        <v>948</v>
      </c>
      <c r="AC269" s="75" t="s">
        <v>943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7" t="str">
        <f>IF(BS_CONTROLE[[#This Row],[Local - Partida]]=0, "-", BS_CONTROLE[[#This Row],[Local - Partida]])</f>
        <v>TBR487</v>
      </c>
      <c r="AL269" s="327" t="str">
        <f>IF(BS_CONTROLE[[#This Row],[Local - Encerramento]]=0, "-", BS_CONTROLE[[#This Row],[Local - Encerramento]])</f>
        <v>TCS2</v>
      </c>
      <c r="AM269" s="327" t="str">
        <f>IF(BS_CONTROLE[[#This Row],[Entre - Estações]]=0, "-", BS_CONTROLE[[#This Row],[Entre - Estações]])</f>
        <v>TIN-TCS</v>
      </c>
      <c r="AN269" s="327" t="str">
        <f>IF(BS_CONTROLE[[#This Row],[SB]]=0, "-", BS_CONTROLE[[#This Row],[SB]])</f>
        <v>TINTCS</v>
      </c>
      <c r="AO269" s="328">
        <f>IF(BS_CONTROLE[[#This Row],[SUB]]=0, "-", BS_CONTROLE[[#This Row],[SUB]])</f>
        <v>74</v>
      </c>
      <c r="AP269" s="329">
        <f>IF(BS_CONTROLE[[#This Row],[KM - Inicio]]=0, "-", BS_CONTROLE[[#This Row],[KM - Inicio]])</f>
        <v>111</v>
      </c>
      <c r="AQ269" s="329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3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3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0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1808</v>
      </c>
      <c r="BK269" s="21" t="s">
        <v>1809</v>
      </c>
      <c r="BL269" s="20"/>
      <c r="BM269" s="18" t="s">
        <v>981</v>
      </c>
      <c r="BN269" s="18" t="s">
        <v>981</v>
      </c>
      <c r="BO269" s="173" t="s">
        <v>981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7" t="str">
        <f t="shared" si="3"/>
        <v>OKOK</v>
      </c>
    </row>
    <row r="270" spans="1:72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1810</v>
      </c>
      <c r="J270" s="16">
        <v>74</v>
      </c>
      <c r="K270" s="16">
        <v>26</v>
      </c>
      <c r="L270" s="80" t="s">
        <v>609</v>
      </c>
      <c r="M270" s="234" t="s">
        <v>1811</v>
      </c>
      <c r="N270" s="234" t="s">
        <v>1812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1231</v>
      </c>
      <c r="W270" s="43" t="s">
        <v>1673</v>
      </c>
      <c r="X270" s="270" t="s">
        <v>957</v>
      </c>
      <c r="Y270" s="18" t="s">
        <v>960</v>
      </c>
      <c r="Z270" s="18" t="s">
        <v>962</v>
      </c>
      <c r="AA270" s="150">
        <v>1</v>
      </c>
      <c r="AB270" s="75" t="s">
        <v>948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7" t="str">
        <f>IF(BS_CONTROLE[[#This Row],[Local - Partida]]=0, "-", BS_CONTROLE[[#This Row],[Local - Partida]])</f>
        <v>TMO155</v>
      </c>
      <c r="AL270" s="327" t="str">
        <f>IF(BS_CONTROLE[[#This Row],[Local - Encerramento]]=0, "-", BS_CONTROLE[[#This Row],[Local - Encerramento]])</f>
        <v>ZFN</v>
      </c>
      <c r="AM270" s="327" t="str">
        <f>IF(BS_CONTROLE[[#This Row],[Entre - Estações]]=0, "-", BS_CONTROLE[[#This Row],[Entre - Estações]])</f>
        <v>TAP-ZFN</v>
      </c>
      <c r="AN270" s="327" t="str">
        <f>IF(BS_CONTROLE[[#This Row],[SB]]=0, "-", BS_CONTROLE[[#This Row],[SB]])</f>
        <v>TAPZFN</v>
      </c>
      <c r="AO270" s="328">
        <f>IF(BS_CONTROLE[[#This Row],[SUB]]=0, "-", BS_CONTROLE[[#This Row],[SUB]])</f>
        <v>74</v>
      </c>
      <c r="AP270" s="329">
        <f>IF(BS_CONTROLE[[#This Row],[KM - Inicio]]=0, "-", BS_CONTROLE[[#This Row],[KM - Inicio]])</f>
        <v>26</v>
      </c>
      <c r="AQ270" s="329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3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3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0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1813</v>
      </c>
      <c r="BK270" s="22" t="s">
        <v>1814</v>
      </c>
      <c r="BL270" s="20"/>
      <c r="BM270" s="18" t="s">
        <v>981</v>
      </c>
      <c r="BN270" s="18" t="s">
        <v>981</v>
      </c>
      <c r="BO270" s="173" t="s">
        <v>981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7" t="str">
        <f t="shared" si="3"/>
        <v>OKOK</v>
      </c>
    </row>
    <row r="271" spans="1:72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1815</v>
      </c>
      <c r="E271" s="239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4">
        <v>335</v>
      </c>
      <c r="L271" s="89" t="s">
        <v>609</v>
      </c>
      <c r="M271" s="16" t="s">
        <v>1816</v>
      </c>
      <c r="N271" s="16" t="s">
        <v>1817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1818</v>
      </c>
      <c r="W271" s="43" t="s">
        <v>1819</v>
      </c>
      <c r="X271" s="235" t="s">
        <v>957</v>
      </c>
      <c r="Y271" s="18" t="s">
        <v>960</v>
      </c>
      <c r="Z271" s="18" t="s">
        <v>962</v>
      </c>
      <c r="AA271" s="316">
        <v>1</v>
      </c>
      <c r="AB271" s="75" t="s">
        <v>954</v>
      </c>
      <c r="AC271" s="15" t="s">
        <v>955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7" t="str">
        <f>IF(BS_CONTROLE[[#This Row],[Local - Partida]]=0, "-", BS_CONTROLE[[#This Row],[Local - Partida]])</f>
        <v>PITK96</v>
      </c>
      <c r="AL271" s="327" t="str">
        <f>IF(BS_CONTROLE[[#This Row],[Local - Encerramento]]=0, "-", BS_CONTROLE[[#This Row],[Local - Encerramento]])</f>
        <v>ZZZ</v>
      </c>
      <c r="AM271" s="327" t="str">
        <f>IF(BS_CONTROLE[[#This Row],[Entre - Estações]]=0, "-", BS_CONTROLE[[#This Row],[Entre - Estações]])</f>
        <v>ZTP-ZZZ</v>
      </c>
      <c r="AN271" s="327" t="str">
        <f>IF(BS_CONTROLE[[#This Row],[SB]]=0, "-", BS_CONTROLE[[#This Row],[SB]])</f>
        <v>ZTPZZZ</v>
      </c>
      <c r="AO271" s="328">
        <f>IF(BS_CONTROLE[[#This Row],[SUB]]=0, "-", BS_CONTROLE[[#This Row],[SUB]])</f>
        <v>78</v>
      </c>
      <c r="AP271" s="329">
        <f>IF(BS_CONTROLE[[#This Row],[KM - Inicio]]=0, "-", BS_CONTROLE[[#This Row],[KM - Inicio]])</f>
        <v>335</v>
      </c>
      <c r="AQ271" s="329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3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3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0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1229</v>
      </c>
      <c r="BK271" s="22" t="s">
        <v>1820</v>
      </c>
      <c r="BL271" s="20"/>
      <c r="BM271" s="18" t="s">
        <v>981</v>
      </c>
      <c r="BN271" s="18" t="s">
        <v>981</v>
      </c>
      <c r="BO271" s="173" t="s">
        <v>981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7" t="str">
        <f t="shared" si="3"/>
        <v>OKOK</v>
      </c>
    </row>
    <row r="272" spans="1:72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39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1214</v>
      </c>
      <c r="W272" s="186" t="s">
        <v>1215</v>
      </c>
      <c r="X272" s="235" t="s">
        <v>957</v>
      </c>
      <c r="Y272" s="18" t="s">
        <v>960</v>
      </c>
      <c r="Z272" s="166" t="s">
        <v>958</v>
      </c>
      <c r="AA272" s="150">
        <v>1</v>
      </c>
      <c r="AB272" s="75" t="s">
        <v>948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7" t="str">
        <f>IF(BS_CONTROLE[[#This Row],[Local - Partida]]=0, "-", BS_CONTROLE[[#This Row],[Local - Partida]])</f>
        <v>ZTEZVT</v>
      </c>
      <c r="AL272" s="327" t="str">
        <f>IF(BS_CONTROLE[[#This Row],[Local - Encerramento]]=0, "-", BS_CONTROLE[[#This Row],[Local - Encerramento]])</f>
        <v>ZTEZVT</v>
      </c>
      <c r="AM272" s="327" t="str">
        <f>IF(BS_CONTROLE[[#This Row],[Entre - Estações]]=0, "-", BS_CONTROLE[[#This Row],[Entre - Estações]])</f>
        <v>ZTE-ZVT</v>
      </c>
      <c r="AN272" s="327" t="str">
        <f>IF(BS_CONTROLE[[#This Row],[SB]]=0, "-", BS_CONTROLE[[#This Row],[SB]])</f>
        <v>ZVTZDK</v>
      </c>
      <c r="AO272" s="328">
        <f>IF(BS_CONTROLE[[#This Row],[SUB]]=0, "-", BS_CONTROLE[[#This Row],[SUB]])</f>
        <v>78</v>
      </c>
      <c r="AP272" s="329">
        <f>IF(BS_CONTROLE[[#This Row],[KM - Inicio]]=0, "-", BS_CONTROLE[[#This Row],[KM - Inicio]])</f>
        <v>244</v>
      </c>
      <c r="AQ272" s="329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3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3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0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1229</v>
      </c>
      <c r="BK272" s="22" t="s">
        <v>1821</v>
      </c>
      <c r="BL272" s="20"/>
      <c r="BM272" s="18" t="s">
        <v>981</v>
      </c>
      <c r="BN272" s="18" t="s">
        <v>981</v>
      </c>
      <c r="BO272" s="173" t="s">
        <v>981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7" t="str">
        <f t="shared" si="3"/>
        <v>OKOK</v>
      </c>
    </row>
    <row r="273" spans="1:72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39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4">
        <v>72</v>
      </c>
      <c r="K273" s="234">
        <v>304</v>
      </c>
      <c r="L273" s="89">
        <v>305</v>
      </c>
      <c r="M273" s="23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1238</v>
      </c>
      <c r="W273" s="186" t="s">
        <v>1236</v>
      </c>
      <c r="X273" s="270" t="s">
        <v>957</v>
      </c>
      <c r="Y273" s="18" t="s">
        <v>960</v>
      </c>
      <c r="Z273" s="18" t="s">
        <v>953</v>
      </c>
      <c r="AA273" s="150">
        <v>1</v>
      </c>
      <c r="AB273" s="75" t="s">
        <v>948</v>
      </c>
      <c r="AC273" s="75" t="s">
        <v>943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7" t="str">
        <f>IF(BS_CONTROLE[[#This Row],[Local - Partida]]=0, "-", BS_CONTROLE[[#This Row],[Local - Partida]])</f>
        <v>ZGT1</v>
      </c>
      <c r="AL273" s="327" t="str">
        <f>IF(BS_CONTROLE[[#This Row],[Local - Encerramento]]=0, "-", BS_CONTROLE[[#This Row],[Local - Encerramento]])</f>
        <v>ZGT1</v>
      </c>
      <c r="AM273" s="327" t="str">
        <f>IF(BS_CONTROLE[[#This Row],[Entre - Estações]]=0, "-", BS_CONTROLE[[#This Row],[Entre - Estações]])</f>
        <v>ZGT-ZXE</v>
      </c>
      <c r="AN273" s="327" t="str">
        <f>IF(BS_CONTROLE[[#This Row],[SB]]=0, "-", BS_CONTROLE[[#This Row],[SB]])</f>
        <v>ZGTZXE</v>
      </c>
      <c r="AO273" s="328">
        <f>IF(BS_CONTROLE[[#This Row],[SUB]]=0, "-", BS_CONTROLE[[#This Row],[SUB]])</f>
        <v>72</v>
      </c>
      <c r="AP273" s="329">
        <f>IF(BS_CONTROLE[[#This Row],[KM - Inicio]]=0, "-", BS_CONTROLE[[#This Row],[KM - Inicio]])</f>
        <v>304</v>
      </c>
      <c r="AQ273" s="329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3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3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0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1822</v>
      </c>
      <c r="BK273" s="21" t="s">
        <v>1822</v>
      </c>
      <c r="BL273" s="20"/>
      <c r="BM273" s="18" t="s">
        <v>981</v>
      </c>
      <c r="BN273" s="18" t="s">
        <v>981</v>
      </c>
      <c r="BO273" s="173" t="s">
        <v>981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7" t="str">
        <f t="shared" si="3"/>
        <v>OKOK</v>
      </c>
    </row>
    <row r="274" spans="1:72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846</v>
      </c>
      <c r="E274" s="239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1435</v>
      </c>
      <c r="W274" s="186" t="s">
        <v>1755</v>
      </c>
      <c r="X274" s="235" t="s">
        <v>957</v>
      </c>
      <c r="Y274" s="18" t="s">
        <v>960</v>
      </c>
      <c r="Z274" s="166" t="s">
        <v>953</v>
      </c>
      <c r="AA274" s="89">
        <v>1</v>
      </c>
      <c r="AB274" s="75" t="s">
        <v>948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7" t="str">
        <f>IF(BS_CONTROLE[[#This Row],[Local - Partida]]=0, "-", BS_CONTROLE[[#This Row],[Local - Partida]])</f>
        <v>PPR</v>
      </c>
      <c r="AL274" s="327" t="str">
        <f>IF(BS_CONTROLE[[#This Row],[Local - Encerramento]]=0, "-", BS_CONTROLE[[#This Row],[Local - Encerramento]])</f>
        <v>PIT</v>
      </c>
      <c r="AM274" s="327" t="str">
        <f>IF(BS_CONTROLE[[#This Row],[Entre - Estações]]=0, "-", BS_CONTROLE[[#This Row],[Entre - Estações]])</f>
        <v>PAS-PUD</v>
      </c>
      <c r="AN274" s="327" t="str">
        <f>IF(BS_CONTROLE[[#This Row],[SB]]=0, "-", BS_CONTROLE[[#This Row],[SB]])</f>
        <v>K96PUD</v>
      </c>
      <c r="AO274" s="328">
        <f>IF(BS_CONTROLE[[#This Row],[SUB]]=0, "-", BS_CONTROLE[[#This Row],[SUB]])</f>
        <v>103</v>
      </c>
      <c r="AP274" s="329">
        <f>IF(BS_CONTROLE[[#This Row],[KM - Inicio]]=0, "-", BS_CONTROLE[[#This Row],[KM - Inicio]])</f>
        <v>2087</v>
      </c>
      <c r="AQ274" s="329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3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3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0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1229</v>
      </c>
      <c r="BK274" s="22" t="s">
        <v>1823</v>
      </c>
      <c r="BL274" s="20"/>
      <c r="BM274" s="18" t="s">
        <v>981</v>
      </c>
      <c r="BN274" s="18" t="s">
        <v>981</v>
      </c>
      <c r="BO274" s="173" t="s">
        <v>981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7" t="str">
        <f t="shared" si="3"/>
        <v>OKOK</v>
      </c>
    </row>
    <row r="275" spans="1:72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913</v>
      </c>
      <c r="E275" s="239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1618</v>
      </c>
      <c r="W275" s="43" t="s">
        <v>1597</v>
      </c>
      <c r="X275" s="14" t="s">
        <v>957</v>
      </c>
      <c r="Y275" s="18" t="s">
        <v>960</v>
      </c>
      <c r="Z275" s="18" t="s">
        <v>958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7" t="str">
        <f>IF(BS_CONTROLE[[#This Row],[Local - Partida]]=0, "-", BS_CONTROLE[[#This Row],[Local - Partida]])</f>
        <v>PITK96</v>
      </c>
      <c r="AL275" s="327" t="str">
        <f>IF(BS_CONTROLE[[#This Row],[Local - Encerramento]]=0, "-", BS_CONTROLE[[#This Row],[Local - Encerramento]])</f>
        <v>-</v>
      </c>
      <c r="AM275" s="327" t="str">
        <f>IF(BS_CONTROLE[[#This Row],[Entre - Estações]]=0, "-", BS_CONTROLE[[#This Row],[Entre - Estações]])</f>
        <v>PIT-K97</v>
      </c>
      <c r="AN275" s="327" t="str">
        <f>IF(BS_CONTROLE[[#This Row],[SB]]=0, "-", BS_CONTROLE[[#This Row],[SB]])</f>
        <v>PITK96</v>
      </c>
      <c r="AO275" s="328">
        <f>IF(BS_CONTROLE[[#This Row],[SUB]]=0, "-", BS_CONTROLE[[#This Row],[SUB]])</f>
        <v>103</v>
      </c>
      <c r="AP275" s="329">
        <f>IF(BS_CONTROLE[[#This Row],[KM - Inicio]]=0, "-", BS_CONTROLE[[#This Row],[KM - Inicio]])</f>
        <v>2100</v>
      </c>
      <c r="AQ275" s="329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3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3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0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1254</v>
      </c>
      <c r="BK275" s="22" t="s">
        <v>1824</v>
      </c>
      <c r="BL275" s="20"/>
      <c r="BM275" s="18" t="s">
        <v>981</v>
      </c>
      <c r="BN275" s="18" t="s">
        <v>981</v>
      </c>
      <c r="BO275" s="173" t="s">
        <v>981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7" t="str">
        <f t="shared" si="3"/>
        <v>OKOK</v>
      </c>
    </row>
    <row r="276" spans="1:72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39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1760</v>
      </c>
      <c r="W276" s="43" t="s">
        <v>1761</v>
      </c>
      <c r="X276" s="14" t="s">
        <v>957</v>
      </c>
      <c r="Y276" s="18" t="s">
        <v>960</v>
      </c>
      <c r="Z276" s="18" t="s">
        <v>958</v>
      </c>
      <c r="AA276" s="165" t="s">
        <v>609</v>
      </c>
      <c r="AB276" s="15" t="s">
        <v>948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7" t="str">
        <f>IF(BS_CONTROLE[[#This Row],[Local - Partida]]=0, "-", BS_CONTROLE[[#This Row],[Local - Partida]])</f>
        <v>PITK96</v>
      </c>
      <c r="AL276" s="327" t="str">
        <f>IF(BS_CONTROLE[[#This Row],[Local - Encerramento]]=0, "-", BS_CONTROLE[[#This Row],[Local - Encerramento]])</f>
        <v>K96PUD</v>
      </c>
      <c r="AM276" s="327" t="str">
        <f>IF(BS_CONTROLE[[#This Row],[Entre - Estações]]=0, "-", BS_CONTROLE[[#This Row],[Entre - Estações]])</f>
        <v>PIT-K97</v>
      </c>
      <c r="AN276" s="327" t="str">
        <f>IF(BS_CONTROLE[[#This Row],[SB]]=0, "-", BS_CONTROLE[[#This Row],[SB]])</f>
        <v>PITK96</v>
      </c>
      <c r="AO276" s="328">
        <f>IF(BS_CONTROLE[[#This Row],[SUB]]=0, "-", BS_CONTROLE[[#This Row],[SUB]])</f>
        <v>103</v>
      </c>
      <c r="AP276" s="329">
        <f>IF(BS_CONTROLE[[#This Row],[KM - Inicio]]=0, "-", BS_CONTROLE[[#This Row],[KM - Inicio]])</f>
        <v>2100</v>
      </c>
      <c r="AQ276" s="329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3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3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0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1229</v>
      </c>
      <c r="BK276" s="22" t="s">
        <v>1825</v>
      </c>
      <c r="BL276" s="20"/>
      <c r="BM276" s="18" t="s">
        <v>981</v>
      </c>
      <c r="BN276" s="18" t="s">
        <v>981</v>
      </c>
      <c r="BO276" s="173" t="s">
        <v>981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7" t="str">
        <f t="shared" si="3"/>
        <v>OKOK</v>
      </c>
    </row>
    <row r="277" spans="1:72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39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7" t="str">
        <f>IF(BS_CONTROLE[[#This Row],[Local - Partida]]=0, "-", BS_CONTROLE[[#This Row],[Local - Partida]])</f>
        <v>-</v>
      </c>
      <c r="AL277" s="327" t="str">
        <f>IF(BS_CONTROLE[[#This Row],[Local - Encerramento]]=0, "-", BS_CONTROLE[[#This Row],[Local - Encerramento]])</f>
        <v>-</v>
      </c>
      <c r="AM277" s="327" t="str">
        <f>IF(BS_CONTROLE[[#This Row],[Entre - Estações]]=0, "-", BS_CONTROLE[[#This Row],[Entre - Estações]])</f>
        <v>-</v>
      </c>
      <c r="AN277" s="327" t="str">
        <f>IF(BS_CONTROLE[[#This Row],[SB]]=0, "-", BS_CONTROLE[[#This Row],[SB]])</f>
        <v>-</v>
      </c>
      <c r="AO277" s="328" t="str">
        <f>IF(BS_CONTROLE[[#This Row],[SUB]]=0, "-", BS_CONTROLE[[#This Row],[SUB]])</f>
        <v>-</v>
      </c>
      <c r="AP277" s="329" t="str">
        <f>IF(BS_CONTROLE[[#This Row],[KM - Inicio]]=0, "-", BS_CONTROLE[[#This Row],[KM - Inicio]])</f>
        <v>-</v>
      </c>
      <c r="AQ277" s="329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3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3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0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7" t="str">
        <f t="shared" si="3"/>
        <v/>
      </c>
    </row>
    <row r="278" spans="1:72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39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7" t="str">
        <f>IF(BS_CONTROLE[[#This Row],[Local - Partida]]=0, "-", BS_CONTROLE[[#This Row],[Local - Partida]])</f>
        <v>-</v>
      </c>
      <c r="AL278" s="327" t="str">
        <f>IF(BS_CONTROLE[[#This Row],[Local - Encerramento]]=0, "-", BS_CONTROLE[[#This Row],[Local - Encerramento]])</f>
        <v>-</v>
      </c>
      <c r="AM278" s="327" t="str">
        <f>IF(BS_CONTROLE[[#This Row],[Entre - Estações]]=0, "-", BS_CONTROLE[[#This Row],[Entre - Estações]])</f>
        <v>-</v>
      </c>
      <c r="AN278" s="327" t="str">
        <f>IF(BS_CONTROLE[[#This Row],[SB]]=0, "-", BS_CONTROLE[[#This Row],[SB]])</f>
        <v>-</v>
      </c>
      <c r="AO278" s="328" t="str">
        <f>IF(BS_CONTROLE[[#This Row],[SUB]]=0, "-", BS_CONTROLE[[#This Row],[SUB]])</f>
        <v>-</v>
      </c>
      <c r="AP278" s="329" t="str">
        <f>IF(BS_CONTROLE[[#This Row],[KM - Inicio]]=0, "-", BS_CONTROLE[[#This Row],[KM - Inicio]])</f>
        <v>-</v>
      </c>
      <c r="AQ278" s="329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3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3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0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7" t="str">
        <f t="shared" si="3"/>
        <v/>
      </c>
    </row>
    <row r="279" spans="1:72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39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7" t="str">
        <f>IF(BS_CONTROLE[[#This Row],[Local - Partida]]=0, "-", BS_CONTROLE[[#This Row],[Local - Partida]])</f>
        <v>-</v>
      </c>
      <c r="AL279" s="327" t="str">
        <f>IF(BS_CONTROLE[[#This Row],[Local - Encerramento]]=0, "-", BS_CONTROLE[[#This Row],[Local - Encerramento]])</f>
        <v>-</v>
      </c>
      <c r="AM279" s="327" t="str">
        <f>IF(BS_CONTROLE[[#This Row],[Entre - Estações]]=0, "-", BS_CONTROLE[[#This Row],[Entre - Estações]])</f>
        <v>-</v>
      </c>
      <c r="AN279" s="327" t="str">
        <f>IF(BS_CONTROLE[[#This Row],[SB]]=0, "-", BS_CONTROLE[[#This Row],[SB]])</f>
        <v>-</v>
      </c>
      <c r="AO279" s="328" t="str">
        <f>IF(BS_CONTROLE[[#This Row],[SUB]]=0, "-", BS_CONTROLE[[#This Row],[SUB]])</f>
        <v>-</v>
      </c>
      <c r="AP279" s="329" t="str">
        <f>IF(BS_CONTROLE[[#This Row],[KM - Inicio]]=0, "-", BS_CONTROLE[[#This Row],[KM - Inicio]])</f>
        <v>-</v>
      </c>
      <c r="AQ279" s="329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3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3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0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7" t="str">
        <f t="shared" si="3"/>
        <v/>
      </c>
    </row>
    <row r="280" spans="1:72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4" t="s">
        <v>1544</v>
      </c>
      <c r="N280" s="234" t="s">
        <v>1545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1273</v>
      </c>
      <c r="W280" s="186" t="s">
        <v>1743</v>
      </c>
      <c r="X280" s="235" t="s">
        <v>952</v>
      </c>
      <c r="Y280" s="18" t="s">
        <v>960</v>
      </c>
      <c r="Z280" s="166" t="s">
        <v>953</v>
      </c>
      <c r="AA280" s="89">
        <v>1</v>
      </c>
      <c r="AB280" s="75" t="s">
        <v>948</v>
      </c>
      <c r="AC280" s="75" t="s">
        <v>943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7" t="str">
        <f>IF(BS_CONTROLE[[#This Row],[Local - Partida]]=0, "-", BS_CONTROLE[[#This Row],[Local - Partida]])</f>
        <v>TRO</v>
      </c>
      <c r="AL280" s="327" t="str">
        <f>IF(BS_CONTROLE[[#This Row],[Local - Encerramento]]=0, "-", BS_CONTROLE[[#This Row],[Local - Encerramento]])</f>
        <v>TGR</v>
      </c>
      <c r="AM280" s="327" t="str">
        <f>IF(BS_CONTROLE[[#This Row],[Entre - Estações]]=0, "-", BS_CONTROLE[[#This Row],[Entre - Estações]])</f>
        <v>TRO-TGR</v>
      </c>
      <c r="AN280" s="327" t="str">
        <f>IF(BS_CONTROLE[[#This Row],[SB]]=0, "-", BS_CONTROLE[[#This Row],[SB]])</f>
        <v>TROTGR</v>
      </c>
      <c r="AO280" s="328">
        <f>IF(BS_CONTROLE[[#This Row],[SUB]]=0, "-", BS_CONTROLE[[#This Row],[SUB]])</f>
        <v>98</v>
      </c>
      <c r="AP280" s="329">
        <f>IF(BS_CONTROLE[[#This Row],[KM - Inicio]]=0, "-", BS_CONTROLE[[#This Row],[KM - Inicio]])</f>
        <v>752</v>
      </c>
      <c r="AQ280" s="329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3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3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0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1229</v>
      </c>
      <c r="BK280" s="22" t="s">
        <v>1826</v>
      </c>
      <c r="BL280" s="20"/>
      <c r="BM280" s="18" t="s">
        <v>981</v>
      </c>
      <c r="BN280" s="18" t="s">
        <v>981</v>
      </c>
      <c r="BO280" s="173" t="s">
        <v>981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7" t="str">
        <f t="shared" si="3"/>
        <v>OKOK</v>
      </c>
    </row>
    <row r="281" spans="1:72" ht="23.25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0" t="s">
        <v>748</v>
      </c>
      <c r="E281" s="239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4" t="s">
        <v>1671</v>
      </c>
      <c r="N281" s="234" t="s">
        <v>1672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1231</v>
      </c>
      <c r="W281" s="275" t="s">
        <v>1827</v>
      </c>
      <c r="X281" s="14" t="s">
        <v>957</v>
      </c>
      <c r="Y281" s="18" t="s">
        <v>960</v>
      </c>
      <c r="Z281" s="18" t="s">
        <v>958</v>
      </c>
      <c r="AA281" s="89">
        <v>1</v>
      </c>
      <c r="AB281" s="75" t="s">
        <v>948</v>
      </c>
      <c r="AC281" s="75" t="s">
        <v>943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7" t="str">
        <f>IF(BS_CONTROLE[[#This Row],[Local - Partida]]=0, "-", BS_CONTROLE[[#This Row],[Local - Partida]])</f>
        <v>TIQ</v>
      </c>
      <c r="AL281" s="327" t="str">
        <f>IF(BS_CONTROLE[[#This Row],[Local - Encerramento]]=0, "-", BS_CONTROLE[[#This Row],[Local - Encerramento]])</f>
        <v>TGR</v>
      </c>
      <c r="AM281" s="327" t="str">
        <f>IF(BS_CONTROLE[[#This Row],[Entre - Estações]]=0, "-", BS_CONTROLE[[#This Row],[Entre - Estações]])</f>
        <v>TIQ-TGR</v>
      </c>
      <c r="AN281" s="327" t="str">
        <f>IF(BS_CONTROLE[[#This Row],[SB]]=0, "-", BS_CONTROLE[[#This Row],[SB]])</f>
        <v>TIQTGR</v>
      </c>
      <c r="AO281" s="328">
        <f>IF(BS_CONTROLE[[#This Row],[SUB]]=0, "-", BS_CONTROLE[[#This Row],[SUB]])</f>
        <v>98</v>
      </c>
      <c r="AP281" s="329">
        <f>IF(BS_CONTROLE[[#This Row],[KM - Inicio]]=0, "-", BS_CONTROLE[[#This Row],[KM - Inicio]])</f>
        <v>565</v>
      </c>
      <c r="AQ281" s="329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3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3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0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1765</v>
      </c>
      <c r="BK281" s="21" t="s">
        <v>1797</v>
      </c>
      <c r="BL281" s="20"/>
      <c r="BM281" s="18" t="s">
        <v>987</v>
      </c>
      <c r="BN281" s="18" t="s">
        <v>987</v>
      </c>
      <c r="BO281" s="173" t="s">
        <v>987</v>
      </c>
      <c r="BP281" s="21" t="s">
        <v>1797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7" t="str">
        <f t="shared" si="3"/>
        <v>SemOportunidadeSemOportunidade</v>
      </c>
    </row>
    <row r="282" spans="1:72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5" t="s">
        <v>837</v>
      </c>
      <c r="E282" s="239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4" t="s">
        <v>1276</v>
      </c>
      <c r="N282" s="234" t="s">
        <v>1277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1348</v>
      </c>
      <c r="W282" s="43" t="s">
        <v>1228</v>
      </c>
      <c r="X282" s="14" t="s">
        <v>957</v>
      </c>
      <c r="Y282" s="18" t="s">
        <v>960</v>
      </c>
      <c r="Z282" s="18" t="s">
        <v>953</v>
      </c>
      <c r="AA282" s="89" t="s">
        <v>1363</v>
      </c>
      <c r="AB282" s="75" t="s">
        <v>948</v>
      </c>
      <c r="AC282" s="75" t="s">
        <v>943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7" t="str">
        <f>IF(BS_CONTROLE[[#This Row],[Local - Partida]]=0, "-", BS_CONTROLE[[#This Row],[Local - Partida]])</f>
        <v>TGR2</v>
      </c>
      <c r="AL282" s="327" t="str">
        <f>IF(BS_CONTROLE[[#This Row],[Local - Encerramento]]=0, "-", BS_CONTROLE[[#This Row],[Local - Encerramento]])</f>
        <v>TOM</v>
      </c>
      <c r="AM282" s="327" t="str">
        <f>IF(BS_CONTROLE[[#This Row],[Entre - Estações]]=0, "-", BS_CONTROLE[[#This Row],[Entre - Estações]])</f>
        <v>TGR-TOM</v>
      </c>
      <c r="AN282" s="327" t="str">
        <f>IF(BS_CONTROLE[[#This Row],[SB]]=0, "-", BS_CONTROLE[[#This Row],[SB]])</f>
        <v>TGRTOM</v>
      </c>
      <c r="AO282" s="328">
        <f>IF(BS_CONTROLE[[#This Row],[SUB]]=0, "-", BS_CONTROLE[[#This Row],[SUB]])</f>
        <v>74</v>
      </c>
      <c r="AP282" s="329">
        <f>IF(BS_CONTROLE[[#This Row],[KM - Inicio]]=0, "-", BS_CONTROLE[[#This Row],[KM - Inicio]])</f>
        <v>501</v>
      </c>
      <c r="AQ282" s="329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3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3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0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1229</v>
      </c>
      <c r="BK282" s="22" t="s">
        <v>1828</v>
      </c>
      <c r="BL282" s="20"/>
      <c r="BM282" s="18" t="s">
        <v>981</v>
      </c>
      <c r="BN282" s="18" t="s">
        <v>981</v>
      </c>
      <c r="BO282" s="173" t="s">
        <v>981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7" t="str">
        <f t="shared" si="3"/>
        <v>OKOK</v>
      </c>
    </row>
    <row r="283" spans="1:72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886</v>
      </c>
      <c r="E283" s="239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4" t="s">
        <v>1798</v>
      </c>
      <c r="N283" s="234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1249</v>
      </c>
      <c r="W283" s="43" t="s">
        <v>1799</v>
      </c>
      <c r="X283" s="14" t="s">
        <v>957</v>
      </c>
      <c r="Y283" s="18" t="s">
        <v>960</v>
      </c>
      <c r="Z283" s="18" t="s">
        <v>953</v>
      </c>
      <c r="AA283" s="316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7" t="str">
        <f>IF(BS_CONTROLE[[#This Row],[Local - Partida]]=0, "-", BS_CONTROLE[[#This Row],[Local - Partida]])</f>
        <v>TBR487</v>
      </c>
      <c r="AL283" s="327" t="str">
        <f>IF(BS_CONTROLE[[#This Row],[Local - Encerramento]]=0, "-", BS_CONTROLE[[#This Row],[Local - Encerramento]])</f>
        <v>-</v>
      </c>
      <c r="AM283" s="327" t="str">
        <f>IF(BS_CONTROLE[[#This Row],[Entre - Estações]]=0, "-", BS_CONTROLE[[#This Row],[Entre - Estações]])</f>
        <v>TGR-TBR</v>
      </c>
      <c r="AN283" s="327" t="str">
        <f>IF(BS_CONTROLE[[#This Row],[SB]]=0, "-", BS_CONTROLE[[#This Row],[SB]])</f>
        <v>TBR487</v>
      </c>
      <c r="AO283" s="328">
        <f>IF(BS_CONTROLE[[#This Row],[SUB]]=0, "-", BS_CONTROLE[[#This Row],[SUB]])</f>
        <v>74</v>
      </c>
      <c r="AP283" s="329">
        <f>IF(BS_CONTROLE[[#This Row],[KM - Inicio]]=0, "-", BS_CONTROLE[[#This Row],[KM - Inicio]])</f>
        <v>482.4</v>
      </c>
      <c r="AQ283" s="329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3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3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0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1829</v>
      </c>
      <c r="BK283" s="22" t="s">
        <v>1830</v>
      </c>
      <c r="BL283" s="20"/>
      <c r="BM283" s="18" t="s">
        <v>981</v>
      </c>
      <c r="BN283" s="18" t="s">
        <v>981</v>
      </c>
      <c r="BO283" s="173" t="s">
        <v>981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7" t="str">
        <f t="shared" ref="BT283:BT346" si="4">IF(BN283="","",SUBSTITUTE(BM283," ","")&amp;SUBSTITUTE(BN283," ",""))</f>
        <v>OKOK</v>
      </c>
    </row>
    <row r="284" spans="1:72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827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1408</v>
      </c>
      <c r="W284" s="186" t="s">
        <v>700</v>
      </c>
      <c r="X284" s="235" t="s">
        <v>957</v>
      </c>
      <c r="Y284" s="18" t="s">
        <v>960</v>
      </c>
      <c r="Z284" s="166" t="s">
        <v>958</v>
      </c>
      <c r="AA284" s="89">
        <v>1</v>
      </c>
      <c r="AB284" s="75" t="s">
        <v>948</v>
      </c>
      <c r="AC284" s="75" t="s">
        <v>943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7" t="str">
        <f>IF(BS_CONTROLE[[#This Row],[Local - Partida]]=0, "-", BS_CONTROLE[[#This Row],[Local - Partida]])</f>
        <v>TOM2</v>
      </c>
      <c r="AL284" s="327" t="str">
        <f>IF(BS_CONTROLE[[#This Row],[Local - Encerramento]]=0, "-", BS_CONTROLE[[#This Row],[Local - Encerramento]])</f>
        <v>TOM2</v>
      </c>
      <c r="AM284" s="327" t="str">
        <f>IF(BS_CONTROLE[[#This Row],[Entre - Estações]]=0, "-", BS_CONTROLE[[#This Row],[Entre - Estações]])</f>
        <v>TBA-TIP</v>
      </c>
      <c r="AN284" s="327" t="str">
        <f>IF(BS_CONTROLE[[#This Row],[SB]]=0, "-", BS_CONTROLE[[#This Row],[SB]])</f>
        <v>389TIP</v>
      </c>
      <c r="AO284" s="328">
        <f>IF(BS_CONTROLE[[#This Row],[SUB]]=0, "-", BS_CONTROLE[[#This Row],[SUB]])</f>
        <v>74</v>
      </c>
      <c r="AP284" s="329">
        <f>IF(BS_CONTROLE[[#This Row],[KM - Inicio]]=0, "-", BS_CONTROLE[[#This Row],[KM - Inicio]])</f>
        <v>390</v>
      </c>
      <c r="AQ284" s="329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3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3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0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1229</v>
      </c>
      <c r="BK284" s="21" t="s">
        <v>1797</v>
      </c>
      <c r="BL284" s="20"/>
      <c r="BM284" s="18" t="s">
        <v>987</v>
      </c>
      <c r="BN284" s="18" t="s">
        <v>987</v>
      </c>
      <c r="BO284" s="173" t="s">
        <v>987</v>
      </c>
      <c r="BP284" s="21" t="s">
        <v>1797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7" t="str">
        <f t="shared" si="4"/>
        <v>SemOportunidadeSemOportunidade</v>
      </c>
    </row>
    <row r="285" spans="1:72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5" t="s">
        <v>813</v>
      </c>
      <c r="E285" s="239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4">
        <v>74</v>
      </c>
      <c r="K285" s="16">
        <v>200</v>
      </c>
      <c r="L285" s="80">
        <v>190</v>
      </c>
      <c r="M285" s="23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1235</v>
      </c>
      <c r="W285" s="43" t="s">
        <v>1554</v>
      </c>
      <c r="X285" s="14" t="s">
        <v>957</v>
      </c>
      <c r="Y285" s="18" t="s">
        <v>960</v>
      </c>
      <c r="Z285" s="18" t="s">
        <v>953</v>
      </c>
      <c r="AA285" s="165">
        <v>1</v>
      </c>
      <c r="AB285" s="75" t="s">
        <v>948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7" t="str">
        <f>IF(BS_CONTROLE[[#This Row],[Local - Partida]]=0, "-", BS_CONTROLE[[#This Row],[Local - Partida]])</f>
        <v>TVI2</v>
      </c>
      <c r="AL285" s="327" t="str">
        <f>IF(BS_CONTROLE[[#This Row],[Local - Encerramento]]=0, "-", BS_CONTROLE[[#This Row],[Local - Encerramento]])</f>
        <v>TVI2</v>
      </c>
      <c r="AM285" s="327" t="str">
        <f>IF(BS_CONTROLE[[#This Row],[Entre - Estações]]=0, "-", BS_CONTROLE[[#This Row],[Entre - Estações]])</f>
        <v>TID-TVI</v>
      </c>
      <c r="AN285" s="327" t="str">
        <f>IF(BS_CONTROLE[[#This Row],[SB]]=0, "-", BS_CONTROLE[[#This Row],[SB]])</f>
        <v>TID201</v>
      </c>
      <c r="AO285" s="328">
        <f>IF(BS_CONTROLE[[#This Row],[SUB]]=0, "-", BS_CONTROLE[[#This Row],[SUB]])</f>
        <v>74</v>
      </c>
      <c r="AP285" s="329">
        <f>IF(BS_CONTROLE[[#This Row],[KM - Inicio]]=0, "-", BS_CONTROLE[[#This Row],[KM - Inicio]])</f>
        <v>200</v>
      </c>
      <c r="AQ285" s="329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3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3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0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1229</v>
      </c>
      <c r="BK285" s="21" t="s">
        <v>1831</v>
      </c>
      <c r="BL285" s="20"/>
      <c r="BM285" s="18" t="s">
        <v>987</v>
      </c>
      <c r="BN285" s="18" t="s">
        <v>987</v>
      </c>
      <c r="BO285" s="173" t="s">
        <v>987</v>
      </c>
      <c r="BP285" s="21" t="s">
        <v>1831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7" t="str">
        <f t="shared" si="4"/>
        <v>SemOportunidadeSemOportunidade</v>
      </c>
    </row>
    <row r="286" spans="1:72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889</v>
      </c>
      <c r="E286" s="239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1802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1214</v>
      </c>
      <c r="W286" s="43" t="s">
        <v>1799</v>
      </c>
      <c r="X286" s="14" t="s">
        <v>957</v>
      </c>
      <c r="Y286" s="18" t="s">
        <v>960</v>
      </c>
      <c r="Z286" s="18" t="s">
        <v>958</v>
      </c>
      <c r="AA286" s="316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7" t="str">
        <f>IF(BS_CONTROLE[[#This Row],[Local - Partida]]=0, "-", BS_CONTROLE[[#This Row],[Local - Partida]])</f>
        <v>TMO155</v>
      </c>
      <c r="AL286" s="327" t="str">
        <f>IF(BS_CONTROLE[[#This Row],[Local - Encerramento]]=0, "-", BS_CONTROLE[[#This Row],[Local - Encerramento]])</f>
        <v>-</v>
      </c>
      <c r="AM286" s="327" t="str">
        <f>IF(BS_CONTROLE[[#This Row],[Entre - Estações]]=0, "-", BS_CONTROLE[[#This Row],[Entre - Estações]])</f>
        <v>TCE-TMO</v>
      </c>
      <c r="AN286" s="327" t="str">
        <f>IF(BS_CONTROLE[[#This Row],[SB]]=0, "-", BS_CONTROLE[[#This Row],[SB]])</f>
        <v>TMO155</v>
      </c>
      <c r="AO286" s="328">
        <f>IF(BS_CONTROLE[[#This Row],[SUB]]=0, "-", BS_CONTROLE[[#This Row],[SUB]])</f>
        <v>74</v>
      </c>
      <c r="AP286" s="329">
        <f>IF(BS_CONTROLE[[#This Row],[KM - Inicio]]=0, "-", BS_CONTROLE[[#This Row],[KM - Inicio]])</f>
        <v>147.4</v>
      </c>
      <c r="AQ286" s="329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3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3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0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1832</v>
      </c>
      <c r="BK286" s="21" t="s">
        <v>1833</v>
      </c>
      <c r="BL286" s="20"/>
      <c r="BM286" s="18" t="s">
        <v>987</v>
      </c>
      <c r="BN286" s="18" t="s">
        <v>987</v>
      </c>
      <c r="BO286" s="173" t="s">
        <v>987</v>
      </c>
      <c r="BP286" s="21" t="s">
        <v>1833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7" t="str">
        <f t="shared" si="4"/>
        <v>SemOportunidadeSemOportunidade</v>
      </c>
    </row>
    <row r="287" spans="1:72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39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1214</v>
      </c>
      <c r="W287" s="186" t="s">
        <v>1215</v>
      </c>
      <c r="X287" s="235" t="s">
        <v>957</v>
      </c>
      <c r="Y287" s="18" t="s">
        <v>960</v>
      </c>
      <c r="Z287" s="166" t="s">
        <v>958</v>
      </c>
      <c r="AA287" s="150">
        <v>1</v>
      </c>
      <c r="AB287" s="75" t="s">
        <v>948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7" t="str">
        <f>IF(BS_CONTROLE[[#This Row],[Local - Partida]]=0, "-", BS_CONTROLE[[#This Row],[Local - Partida]])</f>
        <v>ZTEZVT</v>
      </c>
      <c r="AL287" s="327" t="str">
        <f>IF(BS_CONTROLE[[#This Row],[Local - Encerramento]]=0, "-", BS_CONTROLE[[#This Row],[Local - Encerramento]])</f>
        <v>ZTEZVT</v>
      </c>
      <c r="AM287" s="327" t="str">
        <f>IF(BS_CONTROLE[[#This Row],[Entre - Estações]]=0, "-", BS_CONTROLE[[#This Row],[Entre - Estações]])</f>
        <v>ZTE-ZVT</v>
      </c>
      <c r="AN287" s="327" t="str">
        <f>IF(BS_CONTROLE[[#This Row],[SB]]=0, "-", BS_CONTROLE[[#This Row],[SB]])</f>
        <v>ZVTZDK</v>
      </c>
      <c r="AO287" s="328">
        <f>IF(BS_CONTROLE[[#This Row],[SUB]]=0, "-", BS_CONTROLE[[#This Row],[SUB]])</f>
        <v>78</v>
      </c>
      <c r="AP287" s="329">
        <f>IF(BS_CONTROLE[[#This Row],[KM - Inicio]]=0, "-", BS_CONTROLE[[#This Row],[KM - Inicio]])</f>
        <v>244</v>
      </c>
      <c r="AQ287" s="329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3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3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0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1229</v>
      </c>
      <c r="BK287" s="21" t="s">
        <v>1834</v>
      </c>
      <c r="BL287" s="20"/>
      <c r="BM287" s="18" t="s">
        <v>981</v>
      </c>
      <c r="BN287" s="18" t="s">
        <v>981</v>
      </c>
      <c r="BO287" s="173" t="s">
        <v>981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7" t="str">
        <f t="shared" si="4"/>
        <v>OKOK</v>
      </c>
    </row>
    <row r="288" spans="1:72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39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4">
        <v>72</v>
      </c>
      <c r="K288" s="234">
        <v>305</v>
      </c>
      <c r="L288" s="89">
        <v>306</v>
      </c>
      <c r="M288" s="23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1238</v>
      </c>
      <c r="W288" s="186" t="s">
        <v>1236</v>
      </c>
      <c r="X288" s="270" t="s">
        <v>957</v>
      </c>
      <c r="Y288" s="166" t="s">
        <v>960</v>
      </c>
      <c r="Z288" s="18" t="s">
        <v>953</v>
      </c>
      <c r="AA288" s="150">
        <v>1</v>
      </c>
      <c r="AB288" s="75" t="s">
        <v>948</v>
      </c>
      <c r="AC288" s="75" t="s">
        <v>943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7" t="str">
        <f>IF(BS_CONTROLE[[#This Row],[Local - Partida]]=0, "-", BS_CONTROLE[[#This Row],[Local - Partida]])</f>
        <v>ZGT1</v>
      </c>
      <c r="AL288" s="327" t="str">
        <f>IF(BS_CONTROLE[[#This Row],[Local - Encerramento]]=0, "-", BS_CONTROLE[[#This Row],[Local - Encerramento]])</f>
        <v>ZGT1</v>
      </c>
      <c r="AM288" s="327" t="str">
        <f>IF(BS_CONTROLE[[#This Row],[Entre - Estações]]=0, "-", BS_CONTROLE[[#This Row],[Entre - Estações]])</f>
        <v>ZGT-ZXE</v>
      </c>
      <c r="AN288" s="327" t="str">
        <f>IF(BS_CONTROLE[[#This Row],[SB]]=0, "-", BS_CONTROLE[[#This Row],[SB]])</f>
        <v>ZGTZXE</v>
      </c>
      <c r="AO288" s="328">
        <f>IF(BS_CONTROLE[[#This Row],[SUB]]=0, "-", BS_CONTROLE[[#This Row],[SUB]])</f>
        <v>72</v>
      </c>
      <c r="AP288" s="329">
        <f>IF(BS_CONTROLE[[#This Row],[KM - Inicio]]=0, "-", BS_CONTROLE[[#This Row],[KM - Inicio]])</f>
        <v>305</v>
      </c>
      <c r="AQ288" s="329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3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3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0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1835</v>
      </c>
      <c r="BK288" s="21" t="s">
        <v>1836</v>
      </c>
      <c r="BL288" s="20"/>
      <c r="BM288" s="18" t="s">
        <v>979</v>
      </c>
      <c r="BN288" s="18" t="s">
        <v>997</v>
      </c>
      <c r="BO288" s="173" t="s">
        <v>1070</v>
      </c>
      <c r="BP288" s="21" t="s">
        <v>1835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7" t="str">
        <f t="shared" si="4"/>
        <v>ModernizaçãoEquipamento</v>
      </c>
    </row>
    <row r="289" spans="1:72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846</v>
      </c>
      <c r="E289" s="239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1435</v>
      </c>
      <c r="W289" s="186" t="s">
        <v>1755</v>
      </c>
      <c r="X289" s="235" t="s">
        <v>957</v>
      </c>
      <c r="Y289" s="166" t="s">
        <v>960</v>
      </c>
      <c r="Z289" s="166" t="s">
        <v>953</v>
      </c>
      <c r="AA289" s="89">
        <v>1</v>
      </c>
      <c r="AB289" s="75" t="s">
        <v>948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7" t="str">
        <f>IF(BS_CONTROLE[[#This Row],[Local - Partida]]=0, "-", BS_CONTROLE[[#This Row],[Local - Partida]])</f>
        <v>PPR</v>
      </c>
      <c r="AL289" s="327" t="str">
        <f>IF(BS_CONTROLE[[#This Row],[Local - Encerramento]]=0, "-", BS_CONTROLE[[#This Row],[Local - Encerramento]])</f>
        <v>PIT</v>
      </c>
      <c r="AM289" s="327" t="str">
        <f>IF(BS_CONTROLE[[#This Row],[Entre - Estações]]=0, "-", BS_CONTROLE[[#This Row],[Entre - Estações]])</f>
        <v>PAS-PUD</v>
      </c>
      <c r="AN289" s="327" t="str">
        <f>IF(BS_CONTROLE[[#This Row],[SB]]=0, "-", BS_CONTROLE[[#This Row],[SB]])</f>
        <v>K96PUD</v>
      </c>
      <c r="AO289" s="328">
        <f>IF(BS_CONTROLE[[#This Row],[SUB]]=0, "-", BS_CONTROLE[[#This Row],[SUB]])</f>
        <v>103</v>
      </c>
      <c r="AP289" s="329">
        <f>IF(BS_CONTROLE[[#This Row],[KM - Inicio]]=0, "-", BS_CONTROLE[[#This Row],[KM - Inicio]])</f>
        <v>2087</v>
      </c>
      <c r="AQ289" s="329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3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3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0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1229</v>
      </c>
      <c r="BK289" s="22" t="s">
        <v>1837</v>
      </c>
      <c r="BL289" s="20"/>
      <c r="BM289" s="18" t="s">
        <v>981</v>
      </c>
      <c r="BN289" s="18" t="s">
        <v>981</v>
      </c>
      <c r="BO289" s="173" t="s">
        <v>981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7" t="str">
        <f t="shared" si="4"/>
        <v>OKOK</v>
      </c>
    </row>
    <row r="290" spans="1:72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913</v>
      </c>
      <c r="E290" s="239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1618</v>
      </c>
      <c r="W290" s="43" t="s">
        <v>1597</v>
      </c>
      <c r="X290" s="14" t="s">
        <v>957</v>
      </c>
      <c r="Y290" s="166" t="s">
        <v>960</v>
      </c>
      <c r="Z290" s="18" t="s">
        <v>958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7" t="str">
        <f>IF(BS_CONTROLE[[#This Row],[Local - Partida]]=0, "-", BS_CONTROLE[[#This Row],[Local - Partida]])</f>
        <v>PITK96</v>
      </c>
      <c r="AL290" s="327" t="str">
        <f>IF(BS_CONTROLE[[#This Row],[Local - Encerramento]]=0, "-", BS_CONTROLE[[#This Row],[Local - Encerramento]])</f>
        <v>-</v>
      </c>
      <c r="AM290" s="327" t="str">
        <f>IF(BS_CONTROLE[[#This Row],[Entre - Estações]]=0, "-", BS_CONTROLE[[#This Row],[Entre - Estações]])</f>
        <v>PIT-K97</v>
      </c>
      <c r="AN290" s="327" t="str">
        <f>IF(BS_CONTROLE[[#This Row],[SB]]=0, "-", BS_CONTROLE[[#This Row],[SB]])</f>
        <v>PITK96</v>
      </c>
      <c r="AO290" s="328">
        <f>IF(BS_CONTROLE[[#This Row],[SUB]]=0, "-", BS_CONTROLE[[#This Row],[SUB]])</f>
        <v>103</v>
      </c>
      <c r="AP290" s="329">
        <f>IF(BS_CONTROLE[[#This Row],[KM - Inicio]]=0, "-", BS_CONTROLE[[#This Row],[KM - Inicio]])</f>
        <v>2100</v>
      </c>
      <c r="AQ290" s="329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3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3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0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1254</v>
      </c>
      <c r="BK290" s="21" t="s">
        <v>1838</v>
      </c>
      <c r="BL290" s="20"/>
      <c r="BM290" s="18" t="s">
        <v>981</v>
      </c>
      <c r="BN290" s="18" t="s">
        <v>981</v>
      </c>
      <c r="BO290" s="173" t="s">
        <v>981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7" t="str">
        <f t="shared" si="4"/>
        <v>OKOK</v>
      </c>
    </row>
    <row r="291" spans="1:72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39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1760</v>
      </c>
      <c r="W291" s="43" t="s">
        <v>1222</v>
      </c>
      <c r="X291" s="14" t="s">
        <v>957</v>
      </c>
      <c r="Y291" s="166" t="s">
        <v>960</v>
      </c>
      <c r="Z291" s="18" t="s">
        <v>958</v>
      </c>
      <c r="AA291" s="165" t="s">
        <v>609</v>
      </c>
      <c r="AB291" s="15" t="s">
        <v>948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7" t="str">
        <f>IF(BS_CONTROLE[[#This Row],[Local - Partida]]=0, "-", BS_CONTROLE[[#This Row],[Local - Partida]])</f>
        <v>PITK96</v>
      </c>
      <c r="AL291" s="327" t="str">
        <f>IF(BS_CONTROLE[[#This Row],[Local - Encerramento]]=0, "-", BS_CONTROLE[[#This Row],[Local - Encerramento]])</f>
        <v>K96PUD</v>
      </c>
      <c r="AM291" s="327" t="str">
        <f>IF(BS_CONTROLE[[#This Row],[Entre - Estações]]=0, "-", BS_CONTROLE[[#This Row],[Entre - Estações]])</f>
        <v>PIT-K97</v>
      </c>
      <c r="AN291" s="327" t="str">
        <f>IF(BS_CONTROLE[[#This Row],[SB]]=0, "-", BS_CONTROLE[[#This Row],[SB]])</f>
        <v>PITK96</v>
      </c>
      <c r="AO291" s="328">
        <f>IF(BS_CONTROLE[[#This Row],[SUB]]=0, "-", BS_CONTROLE[[#This Row],[SUB]])</f>
        <v>103</v>
      </c>
      <c r="AP291" s="329">
        <f>IF(BS_CONTROLE[[#This Row],[KM - Inicio]]=0, "-", BS_CONTROLE[[#This Row],[KM - Inicio]])</f>
        <v>2100</v>
      </c>
      <c r="AQ291" s="329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3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3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0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1229</v>
      </c>
      <c r="BK291" s="22" t="s">
        <v>1839</v>
      </c>
      <c r="BL291" s="20"/>
      <c r="BM291" s="18" t="s">
        <v>977</v>
      </c>
      <c r="BN291" s="18" t="s">
        <v>1006</v>
      </c>
      <c r="BO291" s="173" t="s">
        <v>1058</v>
      </c>
      <c r="BP291" s="22" t="s">
        <v>1839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7" t="str">
        <f t="shared" si="4"/>
        <v>SuperExecução</v>
      </c>
    </row>
    <row r="292" spans="1:72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7" t="str">
        <f>IF(BS_CONTROLE[[#This Row],[Local - Partida]]=0, "-", BS_CONTROLE[[#This Row],[Local - Partida]])</f>
        <v>-</v>
      </c>
      <c r="AL292" s="327" t="str">
        <f>IF(BS_CONTROLE[[#This Row],[Local - Encerramento]]=0, "-", BS_CONTROLE[[#This Row],[Local - Encerramento]])</f>
        <v>-</v>
      </c>
      <c r="AM292" s="327" t="str">
        <f>IF(BS_CONTROLE[[#This Row],[Entre - Estações]]=0, "-", BS_CONTROLE[[#This Row],[Entre - Estações]])</f>
        <v>-</v>
      </c>
      <c r="AN292" s="327" t="str">
        <f>IF(BS_CONTROLE[[#This Row],[SB]]=0, "-", BS_CONTROLE[[#This Row],[SB]])</f>
        <v>-</v>
      </c>
      <c r="AO292" s="328" t="str">
        <f>IF(BS_CONTROLE[[#This Row],[SUB]]=0, "-", BS_CONTROLE[[#This Row],[SUB]])</f>
        <v>-</v>
      </c>
      <c r="AP292" s="329" t="str">
        <f>IF(BS_CONTROLE[[#This Row],[KM - Inicio]]=0, "-", BS_CONTROLE[[#This Row],[KM - Inicio]])</f>
        <v>-</v>
      </c>
      <c r="AQ292" s="329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3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3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0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7" t="str">
        <f t="shared" si="4"/>
        <v/>
      </c>
    </row>
    <row r="293" spans="1:72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5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7" t="str">
        <f>IF(BS_CONTROLE[[#This Row],[Local - Partida]]=0, "-", BS_CONTROLE[[#This Row],[Local - Partida]])</f>
        <v>-</v>
      </c>
      <c r="AL293" s="327" t="str">
        <f>IF(BS_CONTROLE[[#This Row],[Local - Encerramento]]=0, "-", BS_CONTROLE[[#This Row],[Local - Encerramento]])</f>
        <v>-</v>
      </c>
      <c r="AM293" s="327" t="str">
        <f>IF(BS_CONTROLE[[#This Row],[Entre - Estações]]=0, "-", BS_CONTROLE[[#This Row],[Entre - Estações]])</f>
        <v>-</v>
      </c>
      <c r="AN293" s="327" t="str">
        <f>IF(BS_CONTROLE[[#This Row],[SB]]=0, "-", BS_CONTROLE[[#This Row],[SB]])</f>
        <v>-</v>
      </c>
      <c r="AO293" s="328" t="str">
        <f>IF(BS_CONTROLE[[#This Row],[SUB]]=0, "-", BS_CONTROLE[[#This Row],[SUB]])</f>
        <v>-</v>
      </c>
      <c r="AP293" s="329" t="str">
        <f>IF(BS_CONTROLE[[#This Row],[KM - Inicio]]=0, "-", BS_CONTROLE[[#This Row],[KM - Inicio]])</f>
        <v>-</v>
      </c>
      <c r="AQ293" s="329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3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3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0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7" t="str">
        <f t="shared" si="4"/>
        <v/>
      </c>
    </row>
    <row r="294" spans="1:72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837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1348</v>
      </c>
      <c r="W294" s="43" t="s">
        <v>1734</v>
      </c>
      <c r="X294" s="14" t="s">
        <v>957</v>
      </c>
      <c r="Y294" s="18"/>
      <c r="Z294" s="18" t="s">
        <v>958</v>
      </c>
      <c r="AA294" s="150" t="s">
        <v>1363</v>
      </c>
      <c r="AB294" s="75" t="s">
        <v>948</v>
      </c>
      <c r="AC294" s="75" t="s">
        <v>943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7" t="str">
        <f>IF(BS_CONTROLE[[#This Row],[Local - Partida]]=0, "-", BS_CONTROLE[[#This Row],[Local - Partida]])</f>
        <v>TRO</v>
      </c>
      <c r="AL294" s="327" t="str">
        <f>IF(BS_CONTROLE[[#This Row],[Local - Encerramento]]=0, "-", BS_CONTROLE[[#This Row],[Local - Encerramento]])</f>
        <v>TRO</v>
      </c>
      <c r="AM294" s="327" t="str">
        <f>IF(BS_CONTROLE[[#This Row],[Entre - Estações]]=0, "-", BS_CONTROLE[[#This Row],[Entre - Estações]])</f>
        <v>TSF-TRO</v>
      </c>
      <c r="AN294" s="327" t="str">
        <f>IF(BS_CONTROLE[[#This Row],[SB]]=0, "-", BS_CONTROLE[[#This Row],[SB]])</f>
        <v>TEX1</v>
      </c>
      <c r="AO294" s="328">
        <f>IF(BS_CONTROLE[[#This Row],[SUB]]=0, "-", BS_CONTROLE[[#This Row],[SUB]])</f>
        <v>98</v>
      </c>
      <c r="AP294" s="329">
        <f>IF(BS_CONTROLE[[#This Row],[KM - Inicio]]=0, "-", BS_CONTROLE[[#This Row],[KM - Inicio]])</f>
        <v>752</v>
      </c>
      <c r="AQ294" s="329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3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3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0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7" t="str">
        <f t="shared" si="4"/>
        <v/>
      </c>
    </row>
    <row r="295" spans="1:72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838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1218</v>
      </c>
      <c r="I295" s="149" t="s">
        <v>597</v>
      </c>
      <c r="J295" s="42">
        <v>98</v>
      </c>
      <c r="K295" s="42">
        <v>752.38</v>
      </c>
      <c r="L295" s="89" t="s">
        <v>609</v>
      </c>
      <c r="M295" s="334" t="s">
        <v>1219</v>
      </c>
      <c r="N295" s="334" t="s">
        <v>1220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1221</v>
      </c>
      <c r="W295" s="186" t="s">
        <v>1222</v>
      </c>
      <c r="X295" s="56" t="s">
        <v>952</v>
      </c>
      <c r="Y295" s="18" t="s">
        <v>951</v>
      </c>
      <c r="Z295" s="166" t="s">
        <v>953</v>
      </c>
      <c r="AA295" s="150">
        <v>1</v>
      </c>
      <c r="AB295" s="75" t="s">
        <v>948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7" t="str">
        <f>IF(BS_CONTROLE[[#This Row],[Local - Partida]]=0, "-", BS_CONTROLE[[#This Row],[Local - Partida]])</f>
        <v>752RVD</v>
      </c>
      <c r="AL295" s="327" t="str">
        <f>IF(BS_CONTROLE[[#This Row],[Local - Encerramento]]=0, "-", BS_CONTROLE[[#This Row],[Local - Encerramento]])</f>
        <v>TGR2</v>
      </c>
      <c r="AM295" s="327" t="str">
        <f>IF(BS_CONTROLE[[#This Row],[Entre - Estações]]=0, "-", BS_CONTROLE[[#This Row],[Entre - Estações]])</f>
        <v>RVD-TAG</v>
      </c>
      <c r="AN295" s="327" t="str">
        <f>IF(BS_CONTROLE[[#This Row],[SB]]=0, "-", BS_CONTROLE[[#This Row],[SB]])</f>
        <v>RVDTAG</v>
      </c>
      <c r="AO295" s="328">
        <f>IF(BS_CONTROLE[[#This Row],[SUB]]=0, "-", BS_CONTROLE[[#This Row],[SUB]])</f>
        <v>98</v>
      </c>
      <c r="AP295" s="329">
        <f>IF(BS_CONTROLE[[#This Row],[KM - Inicio]]=0, "-", BS_CONTROLE[[#This Row],[KM - Inicio]])</f>
        <v>752.38</v>
      </c>
      <c r="AQ295" s="329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0</v>
      </c>
      <c r="AZ295" s="15"/>
      <c r="BA295" s="76"/>
      <c r="BB295" s="10" t="str">
        <f>IFERROR(_xlfn.XLOOKUP(AI295, BS_ATIVIDADE[ATIVIDADE],BS_ATIVIDADE[UNIDADE] ), "*")</f>
        <v>BINÁRIO</v>
      </c>
      <c r="BC295" s="333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3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0" t="str">
        <f>IF(BS_CONTROLE[[#This Row],[Responsavel pelo boletim]]=0, "-", BS_CONTROLE[[#This Row],[Responsavel pelo boletim]])</f>
        <v xml:space="preserve">Marcelo </v>
      </c>
      <c r="BG295" s="20"/>
      <c r="BH295" s="21">
        <v>1</v>
      </c>
      <c r="BI295" s="21"/>
      <c r="BJ295" s="21" t="s">
        <v>1765</v>
      </c>
      <c r="BK295" s="21" t="s">
        <v>1765</v>
      </c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Produção e Intervalo</v>
      </c>
      <c r="BR295" s="23">
        <f>IF(OR(B295="",F295=""),"*",AY295/P295)</f>
        <v>0</v>
      </c>
      <c r="BS295" s="23">
        <f>IF(OR(B295="",F295=""),"*",BA295/Q295)</f>
        <v>0</v>
      </c>
      <c r="BT295" s="247" t="str">
        <f t="shared" si="4"/>
        <v/>
      </c>
    </row>
    <row r="296" spans="1:72" ht="23.25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0" t="s">
        <v>748</v>
      </c>
      <c r="E296" s="239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5000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1231</v>
      </c>
      <c r="W296" s="275" t="s">
        <v>1827</v>
      </c>
      <c r="X296" s="14" t="s">
        <v>957</v>
      </c>
      <c r="Y296" s="18" t="s">
        <v>960</v>
      </c>
      <c r="Z296" s="18" t="s">
        <v>958</v>
      </c>
      <c r="AA296" s="89">
        <v>1</v>
      </c>
      <c r="AB296" s="75" t="s">
        <v>948</v>
      </c>
      <c r="AC296" s="75" t="s">
        <v>943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7" t="str">
        <f>IF(BS_CONTROLE[[#This Row],[Local - Partida]]=0, "-", BS_CONTROLE[[#This Row],[Local - Partida]])</f>
        <v>TIQ</v>
      </c>
      <c r="AL296" s="327" t="str">
        <f>IF(BS_CONTROLE[[#This Row],[Local - Encerramento]]=0, "-", BS_CONTROLE[[#This Row],[Local - Encerramento]])</f>
        <v>TGR</v>
      </c>
      <c r="AM296" s="327" t="str">
        <f>IF(BS_CONTROLE[[#This Row],[Entre - Estações]]=0, "-", BS_CONTROLE[[#This Row],[Entre - Estações]])</f>
        <v>TEP</v>
      </c>
      <c r="AN296" s="327" t="str">
        <f>IF(BS_CONTROLE[[#This Row],[SB]]=0, "-", BS_CONTROLE[[#This Row],[SB]])</f>
        <v>TEP1</v>
      </c>
      <c r="AO296" s="328">
        <f>IF(BS_CONTROLE[[#This Row],[SUB]]=0, "-", BS_CONTROLE[[#This Row],[SUB]])</f>
        <v>98</v>
      </c>
      <c r="AP296" s="329">
        <f>IF(BS_CONTROLE[[#This Row],[KM - Inicio]]=0, "-", BS_CONTROLE[[#This Row],[KM - Inicio]])</f>
        <v>565</v>
      </c>
      <c r="AQ296" s="329">
        <f>IF(BS_CONTROLE[[#This Row],[KM - Fim]]=0, "-", BS_CONTROLE[[#This Row],[KM - Fim]])</f>
        <v>501</v>
      </c>
      <c r="AR296" s="43"/>
      <c r="AS296" s="43"/>
      <c r="AT296" s="43"/>
      <c r="AU296" s="43"/>
      <c r="AV296" s="43"/>
      <c r="AW296" s="43"/>
      <c r="AX296" s="43"/>
      <c r="AY296" s="12">
        <f>IF(D296="","*",IFERROR(IF(ISODD(COUNT(AS296:AX296)),"ERRO",SUM((AT296-AS296),(AV296-AU296),(AX296-AW296))),"ERRO"))</f>
        <v>0</v>
      </c>
      <c r="AZ296" s="15"/>
      <c r="BA296" s="76"/>
      <c r="BB296" s="10" t="str">
        <f>IFERROR(_xlfn.XLOOKUP(AI296, BS_ATIVIDADE[ATIVIDADE],BS_ATIVIDADE[UNIDADE] ), "*")</f>
        <v>M</v>
      </c>
      <c r="BC296" s="333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3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0" t="str">
        <f>IF(BS_CONTROLE[[#This Row],[Responsavel pelo boletim]]=0, "-", BS_CONTROLE[[#This Row],[Responsavel pelo boletim]])</f>
        <v>Fernanda</v>
      </c>
      <c r="BG296" s="20"/>
      <c r="BH296" s="21">
        <v>1</v>
      </c>
      <c r="BI296" s="21"/>
      <c r="BJ296" s="21" t="s">
        <v>1765</v>
      </c>
      <c r="BK296" s="187" t="s">
        <v>1234</v>
      </c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Produção e Intervalo</v>
      </c>
      <c r="BR296" s="23">
        <f>IF(OR(B296="",F296=""),"*",AY296/P296)</f>
        <v>0</v>
      </c>
      <c r="BS296" s="23">
        <f>IF(OR(B296="",F296=""),"*",BA296/Q296)</f>
        <v>0</v>
      </c>
      <c r="BT296" s="247" t="str">
        <f t="shared" si="4"/>
        <v/>
      </c>
    </row>
    <row r="297" spans="1:72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886</v>
      </c>
      <c r="E297" s="239">
        <v>239</v>
      </c>
      <c r="F297" s="185" t="s">
        <v>792</v>
      </c>
      <c r="G297" s="9" t="str">
        <f>IF(D297="","*",VLOOKUP(F297,BS_ATIVIDADE[#All],3,FALSE))</f>
        <v>SOLDA</v>
      </c>
      <c r="H297" s="149" t="s">
        <v>577</v>
      </c>
      <c r="I297" s="149" t="s">
        <v>609</v>
      </c>
      <c r="J297" s="42">
        <v>74</v>
      </c>
      <c r="K297" s="42">
        <v>429.5</v>
      </c>
      <c r="L297" s="89" t="s">
        <v>609</v>
      </c>
      <c r="M297" s="234" t="s">
        <v>1568</v>
      </c>
      <c r="N297" s="234" t="s">
        <v>1568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1249</v>
      </c>
      <c r="W297" s="43" t="s">
        <v>1840</v>
      </c>
      <c r="X297" s="14" t="s">
        <v>957</v>
      </c>
      <c r="Y297" s="18" t="s">
        <v>960</v>
      </c>
      <c r="Z297" s="18" t="s">
        <v>958</v>
      </c>
      <c r="AA297" s="316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7" t="str">
        <f>IF(BS_CONTROLE[[#This Row],[Local - Partida]]=0, "-", BS_CONTROLE[[#This Row],[Local - Partida]])</f>
        <v>TPC1</v>
      </c>
      <c r="AL297" s="327" t="str">
        <f>IF(BS_CONTROLE[[#This Row],[Local - Encerramento]]=0, "-", BS_CONTROLE[[#This Row],[Local - Encerramento]])</f>
        <v>-</v>
      </c>
      <c r="AM297" s="327" t="str">
        <f>IF(BS_CONTROLE[[#This Row],[Entre - Estações]]=0, "-", BS_CONTROLE[[#This Row],[Entre - Estações]])</f>
        <v>TPCN</v>
      </c>
      <c r="AN297" s="327" t="str">
        <f>IF(BS_CONTROLE[[#This Row],[SB]]=0, "-", BS_CONTROLE[[#This Row],[SB]])</f>
        <v>TPCN</v>
      </c>
      <c r="AO297" s="328">
        <f>IF(BS_CONTROLE[[#This Row],[SUB]]=0, "-", BS_CONTROLE[[#This Row],[SUB]])</f>
        <v>74</v>
      </c>
      <c r="AP297" s="329">
        <f>IF(BS_CONTROLE[[#This Row],[KM - Inicio]]=0, "-", BS_CONTROLE[[#This Row],[KM - Inicio]])</f>
        <v>429.5</v>
      </c>
      <c r="AQ297" s="329" t="str">
        <f>IF(BS_CONTROLE[[#This Row],[KM - Fim]]=0, "-", BS_CONTROLE[[#This Row],[KM - Fim]])</f>
        <v>-</v>
      </c>
      <c r="AR297" s="43">
        <v>0.35972222222222222</v>
      </c>
      <c r="AS297" s="43">
        <v>0.37708333333333333</v>
      </c>
      <c r="AT297" s="43">
        <v>0.43958333333333333</v>
      </c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6.25E-2</v>
      </c>
      <c r="AZ297" s="15"/>
      <c r="BA297" s="76">
        <v>1</v>
      </c>
      <c r="BB297" s="10" t="str">
        <f>IFERROR(_xlfn.XLOOKUP(AI297, BS_ATIVIDADE[ATIVIDADE],BS_ATIVIDADE[UNIDADE] ), "*")</f>
        <v>Nº DE SOLDA</v>
      </c>
      <c r="BC297" s="333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3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0" t="str">
        <f>IF(BS_CONTROLE[[#This Row],[Responsavel pelo boletim]]=0, "-", BS_CONTROLE[[#This Row],[Responsavel pelo boletim]])</f>
        <v>Elson</v>
      </c>
      <c r="BG297" s="20"/>
      <c r="BH297" s="21">
        <v>2</v>
      </c>
      <c r="BI297" s="21"/>
      <c r="BJ297" s="21" t="s">
        <v>1254</v>
      </c>
      <c r="BK297" s="21" t="s">
        <v>1841</v>
      </c>
      <c r="BL297" s="20"/>
      <c r="BM297" s="18" t="s">
        <v>981</v>
      </c>
      <c r="BN297" s="18" t="s">
        <v>981</v>
      </c>
      <c r="BO297" s="173" t="s">
        <v>981</v>
      </c>
      <c r="BP297" s="22"/>
      <c r="BQ297" s="13" t="str">
        <f>IF(AND(BR297&lt;1,BS297&lt;1),"Produção e Intervalo",IF(BR297&lt;1,"Intervalo",IF(BS297&lt;1,"Produção","Aderente")))</f>
        <v>Aderente</v>
      </c>
      <c r="BR297" s="23">
        <f>IF(OR(B297="",F297=""),"*",AY297/P297)</f>
        <v>1</v>
      </c>
      <c r="BS297" s="23">
        <f>IF(OR(B297="",F297=""),"*",BA297/Q297)</f>
        <v>1</v>
      </c>
      <c r="BT297" s="247" t="str">
        <f t="shared" si="4"/>
        <v>OKOK</v>
      </c>
    </row>
    <row r="298" spans="1:72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837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1842</v>
      </c>
      <c r="I298" s="149" t="s">
        <v>572</v>
      </c>
      <c r="J298" s="42">
        <v>74</v>
      </c>
      <c r="K298" s="42">
        <v>414</v>
      </c>
      <c r="L298" s="89" t="s">
        <v>609</v>
      </c>
      <c r="M298" s="23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1348</v>
      </c>
      <c r="W298" s="43" t="s">
        <v>1734</v>
      </c>
      <c r="X298" s="14" t="s">
        <v>957</v>
      </c>
      <c r="Y298" s="18" t="s">
        <v>960</v>
      </c>
      <c r="Z298" s="18" t="s">
        <v>958</v>
      </c>
      <c r="AA298" s="150" t="s">
        <v>1363</v>
      </c>
      <c r="AB298" s="75" t="s">
        <v>948</v>
      </c>
      <c r="AC298" s="75" t="s">
        <v>943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7" t="str">
        <f>IF(BS_CONTROLE[[#This Row],[Local - Partida]]=0, "-", BS_CONTROLE[[#This Row],[Local - Partida]])</f>
        <v xml:space="preserve">TOM2 </v>
      </c>
      <c r="AL298" s="327" t="str">
        <f>IF(BS_CONTROLE[[#This Row],[Local - Encerramento]]=0, "-", BS_CONTROLE[[#This Row],[Local - Encerramento]])</f>
        <v>TOM2</v>
      </c>
      <c r="AM298" s="327" t="str">
        <f>IF(BS_CONTROLE[[#This Row],[Entre - Estações]]=0, "-", BS_CONTROLE[[#This Row],[Entre - Estações]])</f>
        <v>TOM-TPC</v>
      </c>
      <c r="AN298" s="327" t="str">
        <f>IF(BS_CONTROLE[[#This Row],[SB]]=0, "-", BS_CONTROLE[[#This Row],[SB]])</f>
        <v>TOM416</v>
      </c>
      <c r="AO298" s="328">
        <f>IF(BS_CONTROLE[[#This Row],[SUB]]=0, "-", BS_CONTROLE[[#This Row],[SUB]])</f>
        <v>74</v>
      </c>
      <c r="AP298" s="329">
        <f>IF(BS_CONTROLE[[#This Row],[KM - Inicio]]=0, "-", BS_CONTROLE[[#This Row],[KM - Inicio]])</f>
        <v>414</v>
      </c>
      <c r="AQ298" s="329" t="str">
        <f>IF(BS_CONTROLE[[#This Row],[KM - Fim]]=0, "-", BS_CONTROLE[[#This Row],[KM - Fim]])</f>
        <v>-</v>
      </c>
      <c r="AR298" s="43">
        <v>0.42430555555555555</v>
      </c>
      <c r="AS298" s="43"/>
      <c r="AT298" s="43"/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/>
      <c r="BB298" s="10" t="str">
        <f>IFERROR(_xlfn.XLOOKUP(AI298, BS_ATIVIDADE[ATIVIDADE],BS_ATIVIDADE[UNIDADE] ), "*")</f>
        <v>Nº DE DORMENTES</v>
      </c>
      <c r="BC298" s="333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3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0" t="str">
        <f>IF(BS_CONTROLE[[#This Row],[Responsavel pelo boletim]]=0, "-", BS_CONTROLE[[#This Row],[Responsavel pelo boletim]])</f>
        <v>Ronaldo</v>
      </c>
      <c r="BG298" s="20"/>
      <c r="BH298" s="21">
        <v>1</v>
      </c>
      <c r="BI298" s="21"/>
      <c r="BJ298" s="21" t="s">
        <v>1229</v>
      </c>
      <c r="BK298" s="21" t="s">
        <v>1843</v>
      </c>
      <c r="BL298" s="20"/>
      <c r="BM298" s="18"/>
      <c r="BN298" s="18"/>
      <c r="BO298" s="173"/>
      <c r="BP298" s="22"/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7" t="str">
        <f t="shared" si="4"/>
        <v/>
      </c>
    </row>
    <row r="299" spans="1:72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827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1408</v>
      </c>
      <c r="W299" s="186" t="s">
        <v>700</v>
      </c>
      <c r="X299" s="235" t="s">
        <v>952</v>
      </c>
      <c r="Y299" s="166" t="s">
        <v>951</v>
      </c>
      <c r="Z299" s="166" t="s">
        <v>953</v>
      </c>
      <c r="AA299" s="89">
        <v>1</v>
      </c>
      <c r="AB299" s="75" t="s">
        <v>948</v>
      </c>
      <c r="AC299" s="75" t="s">
        <v>943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7" t="str">
        <f>IF(BS_CONTROLE[[#This Row],[Local - Partida]]=0, "-", BS_CONTROLE[[#This Row],[Local - Partida]])</f>
        <v>TOM2</v>
      </c>
      <c r="AL299" s="327" t="str">
        <f>IF(BS_CONTROLE[[#This Row],[Local - Encerramento]]=0, "-", BS_CONTROLE[[#This Row],[Local - Encerramento]])</f>
        <v>TOM2</v>
      </c>
      <c r="AM299" s="327" t="str">
        <f>IF(BS_CONTROLE[[#This Row],[Entre - Estações]]=0, "-", BS_CONTROLE[[#This Row],[Entre - Estações]])</f>
        <v>TBA-TIP</v>
      </c>
      <c r="AN299" s="327" t="str">
        <f>IF(BS_CONTROLE[[#This Row],[SB]]=0, "-", BS_CONTROLE[[#This Row],[SB]])</f>
        <v>389TIP</v>
      </c>
      <c r="AO299" s="328">
        <f>IF(BS_CONTROLE[[#This Row],[SUB]]=0, "-", BS_CONTROLE[[#This Row],[SUB]])</f>
        <v>74</v>
      </c>
      <c r="AP299" s="329">
        <f>IF(BS_CONTROLE[[#This Row],[KM - Inicio]]=0, "-", BS_CONTROLE[[#This Row],[KM - Inicio]])</f>
        <v>390</v>
      </c>
      <c r="AQ299" s="329">
        <f>IF(BS_CONTROLE[[#This Row],[KM - Fim]]=0, "-", BS_CONTROLE[[#This Row],[KM - Fim]])</f>
        <v>387</v>
      </c>
      <c r="AR299" s="43">
        <v>0.31527777777777777</v>
      </c>
      <c r="AS299" s="43">
        <v>0.38055555555555554</v>
      </c>
      <c r="AT299" s="43">
        <v>0.4777777777777778</v>
      </c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9.7222222222222265E-2</v>
      </c>
      <c r="AZ299" s="15"/>
      <c r="BA299" s="76"/>
      <c r="BB299" s="10" t="str">
        <f>IFERROR(_xlfn.XLOOKUP(AI299, BS_ATIVIDADE[ATIVIDADE],BS_ATIVIDADE[UNIDADE] ), "*")</f>
        <v>M</v>
      </c>
      <c r="BC299" s="333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3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0" t="str">
        <f>IF(BS_CONTROLE[[#This Row],[Responsavel pelo boletim]]=0, "-", BS_CONTROLE[[#This Row],[Responsavel pelo boletim]])</f>
        <v>Rodrigo</v>
      </c>
      <c r="BG299" s="20"/>
      <c r="BH299" s="21">
        <v>2</v>
      </c>
      <c r="BI299" s="21"/>
      <c r="BJ299" s="21" t="s">
        <v>1844</v>
      </c>
      <c r="BK299" s="21" t="s">
        <v>1845</v>
      </c>
      <c r="BL299" s="20"/>
      <c r="BM299" s="18" t="s">
        <v>976</v>
      </c>
      <c r="BN299" s="18" t="s">
        <v>996</v>
      </c>
      <c r="BO299" s="173" t="s">
        <v>1084</v>
      </c>
      <c r="BP299" s="22" t="s">
        <v>1846</v>
      </c>
      <c r="BQ299" s="13" t="str">
        <f>IF(AND(BR299&lt;1,BS299&lt;1),"Produção e Intervalo",IF(BR299&lt;1,"Intervalo",IF(BS299&lt;1,"Produção","Aderente")))</f>
        <v>Produção e Intervalo</v>
      </c>
      <c r="BR299" s="23">
        <f>IF(OR(B299="",F299=""),"*",AY299/P299)</f>
        <v>0.58333333333333359</v>
      </c>
      <c r="BS299" s="23">
        <f>IF(OR(B299="",F299=""),"*",BA299/Q299)</f>
        <v>0</v>
      </c>
      <c r="BT299" s="247" t="str">
        <f t="shared" si="4"/>
        <v>CCOCirculaçãoIntervaloContrato</v>
      </c>
    </row>
    <row r="300" spans="1:72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5" t="s">
        <v>813</v>
      </c>
      <c r="E300" s="239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4">
        <v>74</v>
      </c>
      <c r="K300" s="16">
        <v>202</v>
      </c>
      <c r="L300" s="80">
        <v>190</v>
      </c>
      <c r="M300" s="23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4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1235</v>
      </c>
      <c r="W300" s="43" t="s">
        <v>1554</v>
      </c>
      <c r="X300" s="14" t="s">
        <v>952</v>
      </c>
      <c r="Y300" s="166" t="s">
        <v>951</v>
      </c>
      <c r="Z300" s="18" t="s">
        <v>953</v>
      </c>
      <c r="AA300" s="165">
        <v>1</v>
      </c>
      <c r="AB300" s="75" t="s">
        <v>948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7" t="str">
        <f>IF(BS_CONTROLE[[#This Row],[Local - Partida]]=0, "-", BS_CONTROLE[[#This Row],[Local - Partida]])</f>
        <v>TVI2</v>
      </c>
      <c r="AL300" s="327" t="str">
        <f>IF(BS_CONTROLE[[#This Row],[Local - Encerramento]]=0, "-", BS_CONTROLE[[#This Row],[Local - Encerramento]])</f>
        <v>TVI2</v>
      </c>
      <c r="AM300" s="327" t="str">
        <f>IF(BS_CONTROLE[[#This Row],[Entre - Estações]]=0, "-", BS_CONTROLE[[#This Row],[Entre - Estações]])</f>
        <v>TID-TVI</v>
      </c>
      <c r="AN300" s="327">
        <f>IF(BS_CONTROLE[[#This Row],[SB]]=0, "-", BS_CONTROLE[[#This Row],[SB]])</f>
        <v>201213</v>
      </c>
      <c r="AO300" s="328">
        <f>IF(BS_CONTROLE[[#This Row],[SUB]]=0, "-", BS_CONTROLE[[#This Row],[SUB]])</f>
        <v>74</v>
      </c>
      <c r="AP300" s="329">
        <f>IF(BS_CONTROLE[[#This Row],[KM - Inicio]]=0, "-", BS_CONTROLE[[#This Row],[KM - Inicio]])</f>
        <v>202</v>
      </c>
      <c r="AQ300" s="329">
        <f>IF(BS_CONTROLE[[#This Row],[KM - Fim]]=0, "-", BS_CONTROLE[[#This Row],[KM - Fim]])</f>
        <v>190</v>
      </c>
      <c r="AR300" s="43">
        <v>0</v>
      </c>
      <c r="AS300" s="43">
        <v>0</v>
      </c>
      <c r="AT300" s="43">
        <v>0</v>
      </c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>
        <v>0</v>
      </c>
      <c r="BB300" s="10" t="str">
        <f>IFERROR(_xlfn.XLOOKUP(AI300, BS_ATIVIDADE[ATIVIDADE],BS_ATIVIDADE[UNIDADE] ), "*")</f>
        <v>M</v>
      </c>
      <c r="BC300" s="333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3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0" t="str">
        <f>IF(BS_CONTROLE[[#This Row],[Responsavel pelo boletim]]=0, "-", BS_CONTROLE[[#This Row],[Responsavel pelo boletim]])</f>
        <v>Antonioni</v>
      </c>
      <c r="BG300" s="20"/>
      <c r="BH300" s="21">
        <v>0</v>
      </c>
      <c r="BI300" s="21"/>
      <c r="BJ300" s="21" t="s">
        <v>1229</v>
      </c>
      <c r="BK300" s="21" t="s">
        <v>1847</v>
      </c>
      <c r="BL300" s="20"/>
      <c r="BM300" s="18" t="s">
        <v>976</v>
      </c>
      <c r="BN300" s="18" t="s">
        <v>996</v>
      </c>
      <c r="BO300" s="173" t="s">
        <v>1107</v>
      </c>
      <c r="BP300" s="21" t="s">
        <v>1847</v>
      </c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7" t="str">
        <f t="shared" si="4"/>
        <v>CCOCirculaçãoIntervaloContrato</v>
      </c>
    </row>
    <row r="301" spans="1:72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889</v>
      </c>
      <c r="E301" s="239">
        <v>239</v>
      </c>
      <c r="F301" s="185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4" t="s">
        <v>1848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1214</v>
      </c>
      <c r="W301" s="43" t="s">
        <v>1849</v>
      </c>
      <c r="X301" s="14" t="s">
        <v>957</v>
      </c>
      <c r="Y301" s="18" t="s">
        <v>960</v>
      </c>
      <c r="Z301" s="18" t="s">
        <v>958</v>
      </c>
      <c r="AA301" s="316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7" t="str">
        <f>IF(BS_CONTROLE[[#This Row],[Local - Partida]]=0, "-", BS_CONTROLE[[#This Row],[Local - Partida]])</f>
        <v>TCE1</v>
      </c>
      <c r="AL301" s="327" t="str">
        <f>IF(BS_CONTROLE[[#This Row],[Local - Encerramento]]=0, "-", BS_CONTROLE[[#This Row],[Local - Encerramento]])</f>
        <v>-</v>
      </c>
      <c r="AM301" s="327" t="str">
        <f>IF(BS_CONTROLE[[#This Row],[Entre - Estações]]=0, "-", BS_CONTROLE[[#This Row],[Entre - Estações]])</f>
        <v>TMO-TCE</v>
      </c>
      <c r="AN301" s="327" t="str">
        <f>IF(BS_CONTROLE[[#This Row],[SB]]=0, "-", BS_CONTROLE[[#This Row],[SB]])</f>
        <v>TCES</v>
      </c>
      <c r="AO301" s="328">
        <f>IF(BS_CONTROLE[[#This Row],[SUB]]=0, "-", BS_CONTROLE[[#This Row],[SUB]])</f>
        <v>74</v>
      </c>
      <c r="AP301" s="329">
        <f>IF(BS_CONTROLE[[#This Row],[KM - Inicio]]=0, "-", BS_CONTROLE[[#This Row],[KM - Inicio]])</f>
        <v>164.1</v>
      </c>
      <c r="AQ301" s="329" t="str">
        <f>IF(BS_CONTROLE[[#This Row],[KM - Fim]]=0, "-", BS_CONTROLE[[#This Row],[KM - Fim]])</f>
        <v>-</v>
      </c>
      <c r="AR301" s="43">
        <v>0.40277777777777779</v>
      </c>
      <c r="AS301" s="43">
        <v>0</v>
      </c>
      <c r="AT301" s="43">
        <v>0</v>
      </c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>
        <v>0</v>
      </c>
      <c r="BB301" s="10" t="str">
        <f>IFERROR(_xlfn.XLOOKUP(AI301, BS_ATIVIDADE[ATIVIDADE],BS_ATIVIDADE[UNIDADE] ), "*")</f>
        <v>Nº DE SOLDA</v>
      </c>
      <c r="BC301" s="333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3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0" t="str">
        <f>IF(BS_CONTROLE[[#This Row],[Responsavel pelo boletim]]=0, "-", BS_CONTROLE[[#This Row],[Responsavel pelo boletim]])</f>
        <v>Francisco</v>
      </c>
      <c r="BG301" s="20"/>
      <c r="BH301" s="21">
        <v>0</v>
      </c>
      <c r="BI301" s="21"/>
      <c r="BJ301" s="21" t="s">
        <v>1254</v>
      </c>
      <c r="BK301" s="21" t="s">
        <v>1850</v>
      </c>
      <c r="BL301" s="20"/>
      <c r="BM301" s="18" t="s">
        <v>987</v>
      </c>
      <c r="BN301" s="18" t="s">
        <v>987</v>
      </c>
      <c r="BO301" s="173" t="s">
        <v>987</v>
      </c>
      <c r="BP301" s="21" t="s">
        <v>1850</v>
      </c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7" t="str">
        <f t="shared" si="4"/>
        <v>SemOportunidadeSemOportunidade</v>
      </c>
    </row>
    <row r="302" spans="1:72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39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1214</v>
      </c>
      <c r="W302" s="186" t="s">
        <v>1215</v>
      </c>
      <c r="X302" s="235" t="s">
        <v>957</v>
      </c>
      <c r="Y302" s="18" t="s">
        <v>960</v>
      </c>
      <c r="Z302" s="166" t="s">
        <v>953</v>
      </c>
      <c r="AA302" s="150">
        <v>1</v>
      </c>
      <c r="AB302" s="75" t="s">
        <v>948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7" t="str">
        <f>IF(BS_CONTROLE[[#This Row],[Local - Partida]]=0, "-", BS_CONTROLE[[#This Row],[Local - Partida]])</f>
        <v>ZTEZVT</v>
      </c>
      <c r="AL302" s="327" t="str">
        <f>IF(BS_CONTROLE[[#This Row],[Local - Encerramento]]=0, "-", BS_CONTROLE[[#This Row],[Local - Encerramento]])</f>
        <v>ZTEZVT</v>
      </c>
      <c r="AM302" s="327" t="str">
        <f>IF(BS_CONTROLE[[#This Row],[Entre - Estações]]=0, "-", BS_CONTROLE[[#This Row],[Entre - Estações]])</f>
        <v>ZTE-ZVT</v>
      </c>
      <c r="AN302" s="327" t="str">
        <f>IF(BS_CONTROLE[[#This Row],[SB]]=0, "-", BS_CONTROLE[[#This Row],[SB]])</f>
        <v>ZVTZDK</v>
      </c>
      <c r="AO302" s="328">
        <f>IF(BS_CONTROLE[[#This Row],[SUB]]=0, "-", BS_CONTROLE[[#This Row],[SUB]])</f>
        <v>78</v>
      </c>
      <c r="AP302" s="329">
        <f>IF(BS_CONTROLE[[#This Row],[KM - Inicio]]=0, "-", BS_CONTROLE[[#This Row],[KM - Inicio]])</f>
        <v>244</v>
      </c>
      <c r="AQ302" s="329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3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3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0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1851</v>
      </c>
      <c r="BK302" s="21" t="s">
        <v>1851</v>
      </c>
      <c r="BL302" s="20"/>
      <c r="BM302" s="18" t="s">
        <v>973</v>
      </c>
      <c r="BN302" s="18" t="s">
        <v>993</v>
      </c>
      <c r="BO302" s="173" t="s">
        <v>1060</v>
      </c>
      <c r="BP302" s="21" t="s">
        <v>1851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7" t="str">
        <f t="shared" si="4"/>
        <v>MecanizaçãoOperação</v>
      </c>
    </row>
    <row r="303" spans="1:72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39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4">
        <v>72</v>
      </c>
      <c r="K303" s="234">
        <v>304.60000000000002</v>
      </c>
      <c r="L303" s="89">
        <v>305.60000000000002</v>
      </c>
      <c r="M303" s="23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1238</v>
      </c>
      <c r="W303" s="186" t="s">
        <v>1236</v>
      </c>
      <c r="X303" s="270" t="s">
        <v>957</v>
      </c>
      <c r="Y303" s="18" t="s">
        <v>960</v>
      </c>
      <c r="Z303" s="18" t="s">
        <v>953</v>
      </c>
      <c r="AA303" s="150">
        <v>1</v>
      </c>
      <c r="AB303" s="75" t="s">
        <v>948</v>
      </c>
      <c r="AC303" s="75" t="s">
        <v>943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7" t="str">
        <f>IF(BS_CONTROLE[[#This Row],[Local - Partida]]=0, "-", BS_CONTROLE[[#This Row],[Local - Partida]])</f>
        <v>ZGT1</v>
      </c>
      <c r="AL303" s="327" t="str">
        <f>IF(BS_CONTROLE[[#This Row],[Local - Encerramento]]=0, "-", BS_CONTROLE[[#This Row],[Local - Encerramento]])</f>
        <v>ZGT1</v>
      </c>
      <c r="AM303" s="327" t="str">
        <f>IF(BS_CONTROLE[[#This Row],[Entre - Estações]]=0, "-", BS_CONTROLE[[#This Row],[Entre - Estações]])</f>
        <v>ZGT-ZXE</v>
      </c>
      <c r="AN303" s="327" t="str">
        <f>IF(BS_CONTROLE[[#This Row],[SB]]=0, "-", BS_CONTROLE[[#This Row],[SB]])</f>
        <v>ZGTZXE</v>
      </c>
      <c r="AO303" s="328">
        <f>IF(BS_CONTROLE[[#This Row],[SUB]]=0, "-", BS_CONTROLE[[#This Row],[SUB]])</f>
        <v>72</v>
      </c>
      <c r="AP303" s="329">
        <f>IF(BS_CONTROLE[[#This Row],[KM - Inicio]]=0, "-", BS_CONTROLE[[#This Row],[KM - Inicio]])</f>
        <v>304.60000000000002</v>
      </c>
      <c r="AQ303" s="329">
        <f>IF(BS_CONTROLE[[#This Row],[KM - Fim]]=0, "-", BS_CONTROLE[[#This Row],[KM - Fim]])</f>
        <v>305.60000000000002</v>
      </c>
      <c r="AR303" s="43"/>
      <c r="AS303" s="43"/>
      <c r="AT303" s="43"/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/>
      <c r="BB303" s="10" t="str">
        <f>IFERROR(_xlfn.XLOOKUP(AI303, BS_ATIVIDADE[ATIVIDADE],BS_ATIVIDADE[UNIDADE] ), "*")</f>
        <v>M</v>
      </c>
      <c r="BC303" s="333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3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0" t="str">
        <f>IF(BS_CONTROLE[[#This Row],[Responsavel pelo boletim]]=0, "-", BS_CONTROLE[[#This Row],[Responsavel pelo boletim]])</f>
        <v>Augusto</v>
      </c>
      <c r="BG303" s="20"/>
      <c r="BH303" s="21">
        <v>0</v>
      </c>
      <c r="BI303" s="21"/>
      <c r="BJ303" s="21" t="s">
        <v>1229</v>
      </c>
      <c r="BK303" s="21" t="s">
        <v>1852</v>
      </c>
      <c r="BL303" s="20"/>
      <c r="BM303" s="18" t="s">
        <v>979</v>
      </c>
      <c r="BN303" s="18" t="s">
        <v>997</v>
      </c>
      <c r="BO303" s="173" t="s">
        <v>1070</v>
      </c>
      <c r="BP303" s="21" t="s">
        <v>1852</v>
      </c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7" t="str">
        <f t="shared" si="4"/>
        <v>ModernizaçãoEquipamento</v>
      </c>
    </row>
    <row r="304" spans="1:72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913</v>
      </c>
      <c r="E304" s="239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1618</v>
      </c>
      <c r="W304" s="43" t="s">
        <v>1597</v>
      </c>
      <c r="X304" s="14" t="s">
        <v>957</v>
      </c>
      <c r="Y304" s="18" t="s">
        <v>960</v>
      </c>
      <c r="Z304" s="18" t="s">
        <v>958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7" t="str">
        <f>IF(BS_CONTROLE[[#This Row],[Local - Partida]]=0, "-", BS_CONTROLE[[#This Row],[Local - Partida]])</f>
        <v>PUD1</v>
      </c>
      <c r="AL304" s="327" t="str">
        <f>IF(BS_CONTROLE[[#This Row],[Local - Encerramento]]=0, "-", BS_CONTROLE[[#This Row],[Local - Encerramento]])</f>
        <v>-</v>
      </c>
      <c r="AM304" s="327" t="str">
        <f>IF(BS_CONTROLE[[#This Row],[Entre - Estações]]=0, "-", BS_CONTROLE[[#This Row],[Entre - Estações]])</f>
        <v>PAS-PUD</v>
      </c>
      <c r="AN304" s="327" t="str">
        <f>IF(BS_CONTROLE[[#This Row],[SB]]=0, "-", BS_CONTROLE[[#This Row],[SB]])</f>
        <v>K96PUD</v>
      </c>
      <c r="AO304" s="328">
        <f>IF(BS_CONTROLE[[#This Row],[SUB]]=0, "-", BS_CONTROLE[[#This Row],[SUB]])</f>
        <v>103</v>
      </c>
      <c r="AP304" s="329">
        <f>IF(BS_CONTROLE[[#This Row],[KM - Inicio]]=0, "-", BS_CONTROLE[[#This Row],[KM - Inicio]])</f>
        <v>2087</v>
      </c>
      <c r="AQ304" s="329" t="str">
        <f>IF(BS_CONTROLE[[#This Row],[KM - Fim]]=0, "-", BS_CONTROLE[[#This Row],[KM - Fim]])</f>
        <v>-</v>
      </c>
      <c r="AR304" s="43">
        <v>0.34027777777777779</v>
      </c>
      <c r="AS304" s="43">
        <v>0.39583333333333331</v>
      </c>
      <c r="AT304" s="43">
        <v>0.47916666666666669</v>
      </c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8.333333333333337E-2</v>
      </c>
      <c r="AZ304" s="15"/>
      <c r="BA304" s="76">
        <v>2</v>
      </c>
      <c r="BB304" s="10" t="str">
        <f>IFERROR(_xlfn.XLOOKUP(AI304, BS_ATIVIDADE[ATIVIDADE],BS_ATIVIDADE[UNIDADE] ), "*")</f>
        <v>Nº DE SOLDA</v>
      </c>
      <c r="BC304" s="333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3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0" t="str">
        <f>IF(BS_CONTROLE[[#This Row],[Responsavel pelo boletim]]=0, "-", BS_CONTROLE[[#This Row],[Responsavel pelo boletim]])</f>
        <v>Lucas</v>
      </c>
      <c r="BG304" s="20"/>
      <c r="BH304" s="21">
        <v>2</v>
      </c>
      <c r="BI304" s="21"/>
      <c r="BJ304" s="21" t="s">
        <v>1254</v>
      </c>
      <c r="BK304" s="21" t="s">
        <v>1853</v>
      </c>
      <c r="BL304" s="20"/>
      <c r="BM304" s="18" t="s">
        <v>981</v>
      </c>
      <c r="BN304" s="18" t="s">
        <v>981</v>
      </c>
      <c r="BO304" s="173" t="s">
        <v>981</v>
      </c>
      <c r="BP304" s="22"/>
      <c r="BQ304" s="13" t="str">
        <f>IF(AND(BR304&lt;1,BS304&lt;1),"Produção e Intervalo",IF(BR304&lt;1,"Intervalo",IF(BS304&lt;1,"Produção","Aderente")))</f>
        <v>Aderente</v>
      </c>
      <c r="BR304" s="23">
        <f>IF(OR(B304="",F304=""),"*",AY304/P304)</f>
        <v>1.3333333333333339</v>
      </c>
      <c r="BS304" s="23">
        <f>IF(OR(B304="",F304=""),"*",BA304/Q304)</f>
        <v>2</v>
      </c>
      <c r="BT304" s="247" t="str">
        <f t="shared" si="4"/>
        <v>OKOK</v>
      </c>
    </row>
    <row r="305" spans="1:72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39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1760</v>
      </c>
      <c r="W305" s="43" t="s">
        <v>1222</v>
      </c>
      <c r="X305" s="14" t="s">
        <v>957</v>
      </c>
      <c r="Y305" s="18" t="s">
        <v>960</v>
      </c>
      <c r="Z305" s="18" t="s">
        <v>958</v>
      </c>
      <c r="AA305" s="165" t="s">
        <v>609</v>
      </c>
      <c r="AB305" s="15" t="s">
        <v>948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7" t="str">
        <f>IF(BS_CONTROLE[[#This Row],[Local - Partida]]=0, "-", BS_CONTROLE[[#This Row],[Local - Partida]])</f>
        <v>PITK96</v>
      </c>
      <c r="AL305" s="327" t="str">
        <f>IF(BS_CONTROLE[[#This Row],[Local - Encerramento]]=0, "-", BS_CONTROLE[[#This Row],[Local - Encerramento]])</f>
        <v>K96PUD</v>
      </c>
      <c r="AM305" s="327" t="str">
        <f>IF(BS_CONTROLE[[#This Row],[Entre - Estações]]=0, "-", BS_CONTROLE[[#This Row],[Entre - Estações]])</f>
        <v>PAS-PUD</v>
      </c>
      <c r="AN305" s="327" t="str">
        <f>IF(BS_CONTROLE[[#This Row],[SB]]=0, "-", BS_CONTROLE[[#This Row],[SB]])</f>
        <v>K96PUD</v>
      </c>
      <c r="AO305" s="328">
        <f>IF(BS_CONTROLE[[#This Row],[SUB]]=0, "-", BS_CONTROLE[[#This Row],[SUB]])</f>
        <v>103</v>
      </c>
      <c r="AP305" s="329">
        <f>IF(BS_CONTROLE[[#This Row],[KM - Inicio]]=0, "-", BS_CONTROLE[[#This Row],[KM - Inicio]])</f>
        <v>2087</v>
      </c>
      <c r="AQ305" s="329" t="str">
        <f>IF(BS_CONTROLE[[#This Row],[KM - Fim]]=0, "-", BS_CONTROLE[[#This Row],[KM - Fim]])</f>
        <v>-</v>
      </c>
      <c r="AR305" s="43">
        <v>0.32013888888888886</v>
      </c>
      <c r="AS305" s="43">
        <v>0.37291666666666667</v>
      </c>
      <c r="AT305" s="43">
        <v>0.41458333333333336</v>
      </c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4.1666666666666685E-2</v>
      </c>
      <c r="AZ305" s="15"/>
      <c r="BA305" s="76">
        <v>1</v>
      </c>
      <c r="BB305" s="10" t="str">
        <f>IFERROR(_xlfn.XLOOKUP(AI305, BS_ATIVIDADE[ATIVIDADE],BS_ATIVIDADE[UNIDADE] ), "*")</f>
        <v>BINÁRIO</v>
      </c>
      <c r="BC305" s="333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3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0" t="str">
        <f>IF(BS_CONTROLE[[#This Row],[Responsavel pelo boletim]]=0, "-", BS_CONTROLE[[#This Row],[Responsavel pelo boletim]])</f>
        <v xml:space="preserve">Paulo </v>
      </c>
      <c r="BG305" s="20"/>
      <c r="BH305" s="21">
        <v>2</v>
      </c>
      <c r="BI305" s="21"/>
      <c r="BJ305" s="21" t="s">
        <v>1229</v>
      </c>
      <c r="BK305" s="21" t="s">
        <v>1794</v>
      </c>
      <c r="BL305" s="20"/>
      <c r="BM305" s="18" t="s">
        <v>981</v>
      </c>
      <c r="BN305" s="18" t="s">
        <v>981</v>
      </c>
      <c r="BO305" s="173" t="s">
        <v>981</v>
      </c>
      <c r="BP305" s="22"/>
      <c r="BQ305" s="13" t="str">
        <f>IF(AND(BR305&lt;1,BS305&lt;1),"Produção e Intervalo",IF(BR305&lt;1,"Intervalo",IF(BS305&lt;1,"Produção","Aderente")))</f>
        <v>Aderente</v>
      </c>
      <c r="BR305" s="23">
        <f>IF(OR(B305="",F305=""),"*",AY305/P305)</f>
        <v>1.0000000000000004</v>
      </c>
      <c r="BS305" s="23">
        <f>IF(OR(B305="",F305=""),"*",BA305/Q305)</f>
        <v>1</v>
      </c>
      <c r="BT305" s="247" t="str">
        <f t="shared" si="4"/>
        <v>OKOK</v>
      </c>
    </row>
    <row r="306" spans="1:72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846</v>
      </c>
      <c r="E306" s="239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1435</v>
      </c>
      <c r="W306" s="186" t="s">
        <v>1755</v>
      </c>
      <c r="X306" s="235" t="s">
        <v>957</v>
      </c>
      <c r="Y306" s="18" t="s">
        <v>960</v>
      </c>
      <c r="Z306" s="166" t="s">
        <v>953</v>
      </c>
      <c r="AA306" s="89">
        <v>1</v>
      </c>
      <c r="AB306" s="75" t="s">
        <v>948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7" t="str">
        <f>IF(BS_CONTROLE[[#This Row],[Local - Partida]]=0, "-", BS_CONTROLE[[#This Row],[Local - Partida]])</f>
        <v>POU</v>
      </c>
      <c r="AL306" s="327" t="str">
        <f>IF(BS_CONTROLE[[#This Row],[Local - Encerramento]]=0, "-", BS_CONTROLE[[#This Row],[Local - Encerramento]])</f>
        <v>POU</v>
      </c>
      <c r="AM306" s="327" t="str">
        <f>IF(BS_CONTROLE[[#This Row],[Entre - Estações]]=0, "-", BS_CONTROLE[[#This Row],[Entre - Estações]])</f>
        <v>POU-K29</v>
      </c>
      <c r="AN306" s="327" t="str">
        <f>IF(BS_CONTROLE[[#This Row],[SB]]=0, "-", BS_CONTROLE[[#This Row],[SB]])</f>
        <v>POUK28</v>
      </c>
      <c r="AO306" s="328">
        <f>IF(BS_CONTROLE[[#This Row],[SUB]]=0, "-", BS_CONTROLE[[#This Row],[SUB]])</f>
        <v>103</v>
      </c>
      <c r="AP306" s="329">
        <f>IF(BS_CONTROLE[[#This Row],[KM - Inicio]]=0, "-", BS_CONTROLE[[#This Row],[KM - Inicio]])</f>
        <v>2151</v>
      </c>
      <c r="AQ306" s="329" t="str">
        <f>IF(BS_CONTROLE[[#This Row],[KM - Fim]]=0, "-", BS_CONTROLE[[#This Row],[KM - Fim]])</f>
        <v>-</v>
      </c>
      <c r="AR306" s="43">
        <v>0.3576388888888889</v>
      </c>
      <c r="AS306" s="43">
        <v>0.46319444444444446</v>
      </c>
      <c r="AT306" s="43">
        <v>0.50486111111111109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4.166666666666663E-2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3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3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0" t="str">
        <f>IF(BS_CONTROLE[[#This Row],[Responsavel pelo boletim]]=0, "-", BS_CONTROLE[[#This Row],[Responsavel pelo boletim]])</f>
        <v xml:space="preserve">Lucas </v>
      </c>
      <c r="BG306" s="20"/>
      <c r="BH306" s="21">
        <v>2</v>
      </c>
      <c r="BI306" s="21"/>
      <c r="BJ306" s="21" t="s">
        <v>1229</v>
      </c>
      <c r="BK306" s="22" t="s">
        <v>1854</v>
      </c>
      <c r="BL306" s="20"/>
      <c r="BM306" s="18" t="s">
        <v>981</v>
      </c>
      <c r="BN306" s="18" t="s">
        <v>981</v>
      </c>
      <c r="BO306" s="173" t="s">
        <v>981</v>
      </c>
      <c r="BP306" s="22"/>
      <c r="BQ306" s="13" t="str">
        <f>IF(AND(BR306&lt;1,BS306&lt;1),"Produção e Intervalo",IF(BR306&lt;1,"Intervalo",IF(BS306&lt;1,"Produção","Aderente")))</f>
        <v>Intervalo</v>
      </c>
      <c r="BR306" s="23">
        <f>IF(OR(B306="",F306=""),"*",AY306/P306)</f>
        <v>0.99999999999999911</v>
      </c>
      <c r="BS306" s="23">
        <f>IF(OR(B306="",F306=""),"*",BA306/Q306)</f>
        <v>1</v>
      </c>
      <c r="BT306" s="247" t="str">
        <f t="shared" si="4"/>
        <v>OKOK</v>
      </c>
    </row>
    <row r="307" spans="1:72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7" t="str">
        <f>IF(BS_CONTROLE[[#This Row],[Local - Partida]]=0, "-", BS_CONTROLE[[#This Row],[Local - Partida]])</f>
        <v>-</v>
      </c>
      <c r="AL307" s="327" t="str">
        <f>IF(BS_CONTROLE[[#This Row],[Local - Encerramento]]=0, "-", BS_CONTROLE[[#This Row],[Local - Encerramento]])</f>
        <v>-</v>
      </c>
      <c r="AM307" s="327" t="str">
        <f>IF(BS_CONTROLE[[#This Row],[Entre - Estações]]=0, "-", BS_CONTROLE[[#This Row],[Entre - Estações]])</f>
        <v>-</v>
      </c>
      <c r="AN307" s="327" t="str">
        <f>IF(BS_CONTROLE[[#This Row],[SB]]=0, "-", BS_CONTROLE[[#This Row],[SB]])</f>
        <v>-</v>
      </c>
      <c r="AO307" s="328" t="str">
        <f>IF(BS_CONTROLE[[#This Row],[SUB]]=0, "-", BS_CONTROLE[[#This Row],[SUB]])</f>
        <v>-</v>
      </c>
      <c r="AP307" s="329" t="str">
        <f>IF(BS_CONTROLE[[#This Row],[KM - Inicio]]=0, "-", BS_CONTROLE[[#This Row],[KM - Inicio]])</f>
        <v>-</v>
      </c>
      <c r="AQ307" s="329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3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3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0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7" t="str">
        <f t="shared" si="4"/>
        <v/>
      </c>
    </row>
    <row r="308" spans="1:72">
      <c r="A308" s="55" t="str">
        <f>D308&amp;B308</f>
        <v/>
      </c>
      <c r="B308" s="184"/>
      <c r="C308" s="8" t="str">
        <f>IF(BS_CONTROLE[[#This Row],[DATA]]="","",WEEKNUM(BS_CONTROLE[[#This Row],[DATA]]))</f>
        <v/>
      </c>
      <c r="D308" s="56"/>
      <c r="E308" s="151">
        <v>303</v>
      </c>
      <c r="F308" s="185"/>
      <c r="G308" s="9" t="str">
        <f>IF(D308="","*",VLOOKUP(F308,BS_ATIVIDADE[#All],3,FALSE))</f>
        <v>*</v>
      </c>
      <c r="H308" s="149"/>
      <c r="I308" s="149"/>
      <c r="J308" s="42"/>
      <c r="K308" s="42"/>
      <c r="L308" s="89"/>
      <c r="M308" s="23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3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49"/>
      <c r="P308" s="149"/>
      <c r="Q308" s="89"/>
      <c r="R308" s="10" t="str">
        <f>IFERROR(_xlfn.XLOOKUP(F308, BS_ATIVIDADE[ATIVIDADE],BS_ATIVIDADE[UNIDADE] ), "*")</f>
        <v>*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6" t="str">
        <f>IFERROR(_xlfn.XLOOKUP(J308, BASE_MAPA!$E$2:$E$359, BASE_MAPA!$J$2:$J$359), "ERRO")</f>
        <v>ERRO</v>
      </c>
      <c r="V308" s="211"/>
      <c r="W308" s="186"/>
      <c r="X308" s="56"/>
      <c r="Y308" s="166"/>
      <c r="Z308" s="166"/>
      <c r="AA308" s="150"/>
      <c r="AB308" s="75"/>
      <c r="AC308" s="75"/>
      <c r="AD308" s="186"/>
      <c r="AE308" s="89"/>
      <c r="AF308" s="89"/>
      <c r="AG308" s="89"/>
      <c r="AH308" s="53"/>
      <c r="AI308" s="148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327" t="str">
        <f>IF(BS_CONTROLE[[#This Row],[Local - Partida]]=0, "-", BS_CONTROLE[[#This Row],[Local - Partida]])</f>
        <v>-</v>
      </c>
      <c r="AL308" s="327" t="str">
        <f>IF(BS_CONTROLE[[#This Row],[Local - Encerramento]]=0, "-", BS_CONTROLE[[#This Row],[Local - Encerramento]])</f>
        <v>-</v>
      </c>
      <c r="AM308" s="327" t="str">
        <f>IF(BS_CONTROLE[[#This Row],[Entre - Estações]]=0, "-", BS_CONTROLE[[#This Row],[Entre - Estações]])</f>
        <v>-</v>
      </c>
      <c r="AN308" s="327" t="str">
        <f>IF(BS_CONTROLE[[#This Row],[SB]]=0, "-", BS_CONTROLE[[#This Row],[SB]])</f>
        <v>-</v>
      </c>
      <c r="AO308" s="328" t="str">
        <f>IF(BS_CONTROLE[[#This Row],[SUB]]=0, "-", BS_CONTROLE[[#This Row],[SUB]])</f>
        <v>-</v>
      </c>
      <c r="AP308" s="329" t="str">
        <f>IF(BS_CONTROLE[[#This Row],[KM - Inicio]]=0, "-", BS_CONTROLE[[#This Row],[KM - Inicio]])</f>
        <v>-</v>
      </c>
      <c r="AQ308" s="329" t="str">
        <f>IF(BS_CONTROLE[[#This Row],[KM - Fim]]=0, "-", BS_CONTROLE[[#This Row],[KM - Fim]])</f>
        <v>-</v>
      </c>
      <c r="AR308" s="43"/>
      <c r="AS308" s="43"/>
      <c r="AT308" s="43"/>
      <c r="AU308" s="43"/>
      <c r="AV308" s="43"/>
      <c r="AW308" s="43"/>
      <c r="AX308" s="43"/>
      <c r="AY308" s="12" t="str">
        <f>IF(D308="","*",IFERROR(IF(ISODD(COUNT(AS308:AX308)),"ERRO",SUM((AT308-AS308),(AV308-AU308),(AX308-AW308))),"ERRO"))</f>
        <v>*</v>
      </c>
      <c r="AZ308" s="15"/>
      <c r="BA308" s="76"/>
      <c r="BB308" s="10" t="str">
        <f>IFERROR(_xlfn.XLOOKUP(AI308, BS_ATIVIDADE[ATIVIDADE],BS_ATIVIDADE[UNIDADE] ), "*")</f>
        <v>*</v>
      </c>
      <c r="BC308" s="333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333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330" t="str">
        <f>IF(BS_CONTROLE[[#This Row],[Responsavel pelo boletim]]=0, "-", BS_CONTROLE[[#This Row],[Responsavel pelo boletim]])</f>
        <v>-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Aderente</v>
      </c>
      <c r="BR308" s="23" t="str">
        <f>IF(OR(B308="",F308=""),"*",AY308/P308)</f>
        <v>*</v>
      </c>
      <c r="BS308" s="23" t="str">
        <f>IF(OR(B308="",F308=""),"*",BA308/Q308)</f>
        <v>*</v>
      </c>
      <c r="BT308" s="247" t="str">
        <f t="shared" si="4"/>
        <v/>
      </c>
    </row>
    <row r="309" spans="1:72">
      <c r="A309" s="55" t="str">
        <f>D309&amp;B309</f>
        <v/>
      </c>
      <c r="B309" s="184"/>
      <c r="C309" s="8" t="str">
        <f>IF(BS_CONTROLE[[#This Row],[DATA]]="","",WEEKNUM(BS_CONTROLE[[#This Row],[DATA]]))</f>
        <v/>
      </c>
      <c r="D309" s="56"/>
      <c r="E309" s="239">
        <v>304</v>
      </c>
      <c r="F309" s="185"/>
      <c r="G309" s="9" t="str">
        <f>IF(D309="","*",VLOOKUP(F309,BS_ATIVIDADE[#All],3,FALSE))</f>
        <v>*</v>
      </c>
      <c r="H309" s="149"/>
      <c r="I309" s="149"/>
      <c r="J309" s="42"/>
      <c r="K309" s="42"/>
      <c r="L309" s="89"/>
      <c r="M309" s="23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3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49"/>
      <c r="P309" s="149"/>
      <c r="Q309" s="89"/>
      <c r="R309" s="10" t="str">
        <f>IFERROR(_xlfn.XLOOKUP(F309, BS_ATIVIDADE[ATIVIDADE],BS_ATIVIDADE[UNIDADE] ), "*")</f>
        <v>*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6" t="str">
        <f>IFERROR(_xlfn.XLOOKUP(J309, BASE_MAPA!$E$2:$E$359, BASE_MAPA!$J$2:$J$359), "ERRO")</f>
        <v>ERRO</v>
      </c>
      <c r="V309" s="211"/>
      <c r="W309" s="186"/>
      <c r="X309" s="56"/>
      <c r="Y309" s="166"/>
      <c r="Z309" s="166"/>
      <c r="AA309" s="150"/>
      <c r="AB309" s="75"/>
      <c r="AC309" s="75"/>
      <c r="AD309" s="186"/>
      <c r="AE309" s="89"/>
      <c r="AF309" s="89"/>
      <c r="AG309" s="89"/>
      <c r="AH309" s="53"/>
      <c r="AI309" s="148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327" t="str">
        <f>IF(BS_CONTROLE[[#This Row],[Local - Partida]]=0, "-", BS_CONTROLE[[#This Row],[Local - Partida]])</f>
        <v>-</v>
      </c>
      <c r="AL309" s="327" t="str">
        <f>IF(BS_CONTROLE[[#This Row],[Local - Encerramento]]=0, "-", BS_CONTROLE[[#This Row],[Local - Encerramento]])</f>
        <v>-</v>
      </c>
      <c r="AM309" s="327" t="str">
        <f>IF(BS_CONTROLE[[#This Row],[Entre - Estações]]=0, "-", BS_CONTROLE[[#This Row],[Entre - Estações]])</f>
        <v>-</v>
      </c>
      <c r="AN309" s="327" t="str">
        <f>IF(BS_CONTROLE[[#This Row],[SB]]=0, "-", BS_CONTROLE[[#This Row],[SB]])</f>
        <v>-</v>
      </c>
      <c r="AO309" s="328" t="str">
        <f>IF(BS_CONTROLE[[#This Row],[SUB]]=0, "-", BS_CONTROLE[[#This Row],[SUB]])</f>
        <v>-</v>
      </c>
      <c r="AP309" s="329" t="str">
        <f>IF(BS_CONTROLE[[#This Row],[KM - Inicio]]=0, "-", BS_CONTROLE[[#This Row],[KM - Inicio]])</f>
        <v>-</v>
      </c>
      <c r="AQ309" s="329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 t="str">
        <f>IF(D309="","*",IFERROR(IF(ISODD(COUNT(AS309:AX309)),"ERRO",SUM((AT309-AS309),(AV309-AU309),(AX309-AW309))),"ERRO"))</f>
        <v>*</v>
      </c>
      <c r="AZ309" s="15"/>
      <c r="BA309" s="76"/>
      <c r="BB309" s="10" t="str">
        <f>IFERROR(_xlfn.XLOOKUP(AI309, BS_ATIVIDADE[ATIVIDADE],BS_ATIVIDADE[UNIDADE] ), "*")</f>
        <v>*</v>
      </c>
      <c r="BC309" s="333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333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330" t="str">
        <f>IF(BS_CONTROLE[[#This Row],[Responsavel pelo boletim]]=0, "-", BS_CONTROLE[[#This Row],[Responsavel pelo boletim]])</f>
        <v>-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Aderente</v>
      </c>
      <c r="BR309" s="23" t="str">
        <f>IF(OR(B309="",F309=""),"*",AY309/P309)</f>
        <v>*</v>
      </c>
      <c r="BS309" s="23" t="str">
        <f>IF(OR(B309="",F309=""),"*",BA309/Q309)</f>
        <v>*</v>
      </c>
      <c r="BT309" s="247" t="str">
        <f t="shared" si="4"/>
        <v/>
      </c>
    </row>
    <row r="310" spans="1:72">
      <c r="A310" s="55" t="str">
        <f>D310&amp;B310</f>
        <v/>
      </c>
      <c r="B310" s="184"/>
      <c r="C310" s="8" t="str">
        <f>IF(BS_CONTROLE[[#This Row],[DATA]]="","",WEEKNUM(BS_CONTROLE[[#This Row],[DATA]]))</f>
        <v/>
      </c>
      <c r="D310" s="56"/>
      <c r="E310" s="151">
        <v>305</v>
      </c>
      <c r="F310" s="185"/>
      <c r="G310" s="9" t="str">
        <f>IF(D310="","*",VLOOKUP(F310,BS_ATIVIDADE[#All],3,FALSE))</f>
        <v>*</v>
      </c>
      <c r="H310" s="149"/>
      <c r="I310" s="149"/>
      <c r="J310" s="42"/>
      <c r="K310" s="42"/>
      <c r="L310" s="89"/>
      <c r="M310" s="23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3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49"/>
      <c r="P310" s="149"/>
      <c r="Q310" s="89"/>
      <c r="R310" s="10" t="str">
        <f>IFERROR(_xlfn.XLOOKUP(F310, BS_ATIVIDADE[ATIVIDADE],BS_ATIVIDADE[UNIDADE] ), "*")</f>
        <v>*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6" t="str">
        <f>IFERROR(_xlfn.XLOOKUP(J310, BASE_MAPA!$E$2:$E$359, BASE_MAPA!$J$2:$J$359), "ERRO")</f>
        <v>ERRO</v>
      </c>
      <c r="V310" s="211"/>
      <c r="W310" s="186"/>
      <c r="X310" s="56"/>
      <c r="Y310" s="166"/>
      <c r="Z310" s="166"/>
      <c r="AA310" s="150"/>
      <c r="AB310" s="75"/>
      <c r="AC310" s="75"/>
      <c r="AD310" s="186"/>
      <c r="AE310" s="89"/>
      <c r="AF310" s="89"/>
      <c r="AG310" s="89"/>
      <c r="AH310" s="53"/>
      <c r="AI310" s="148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327" t="str">
        <f>IF(BS_CONTROLE[[#This Row],[Local - Partida]]=0, "-", BS_CONTROLE[[#This Row],[Local - Partida]])</f>
        <v>-</v>
      </c>
      <c r="AL310" s="327" t="str">
        <f>IF(BS_CONTROLE[[#This Row],[Local - Encerramento]]=0, "-", BS_CONTROLE[[#This Row],[Local - Encerramento]])</f>
        <v>-</v>
      </c>
      <c r="AM310" s="327" t="str">
        <f>IF(BS_CONTROLE[[#This Row],[Entre - Estações]]=0, "-", BS_CONTROLE[[#This Row],[Entre - Estações]])</f>
        <v>-</v>
      </c>
      <c r="AN310" s="327" t="str">
        <f>IF(BS_CONTROLE[[#This Row],[SB]]=0, "-", BS_CONTROLE[[#This Row],[SB]])</f>
        <v>-</v>
      </c>
      <c r="AO310" s="328" t="str">
        <f>IF(BS_CONTROLE[[#This Row],[SUB]]=0, "-", BS_CONTROLE[[#This Row],[SUB]])</f>
        <v>-</v>
      </c>
      <c r="AP310" s="329" t="str">
        <f>IF(BS_CONTROLE[[#This Row],[KM - Inicio]]=0, "-", BS_CONTROLE[[#This Row],[KM - Inicio]])</f>
        <v>-</v>
      </c>
      <c r="AQ310" s="329" t="str">
        <f>IF(BS_CONTROLE[[#This Row],[KM - Fim]]=0, "-", BS_CONTROLE[[#This Row],[KM - Fim]])</f>
        <v>-</v>
      </c>
      <c r="AR310" s="43"/>
      <c r="AS310" s="43"/>
      <c r="AT310" s="43"/>
      <c r="AU310" s="43"/>
      <c r="AV310" s="43"/>
      <c r="AW310" s="43"/>
      <c r="AX310" s="43"/>
      <c r="AY310" s="12" t="str">
        <f>IF(D310="","*",IFERROR(IF(ISODD(COUNT(AS310:AX310)),"ERRO",SUM((AT310-AS310),(AV310-AU310),(AX310-AW310))),"ERRO"))</f>
        <v>*</v>
      </c>
      <c r="AZ310" s="15"/>
      <c r="BA310" s="76"/>
      <c r="BB310" s="10" t="str">
        <f>IFERROR(_xlfn.XLOOKUP(AI310, BS_ATIVIDADE[ATIVIDADE],BS_ATIVIDADE[UNIDADE] ), "*")</f>
        <v>*</v>
      </c>
      <c r="BC310" s="333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333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330" t="str">
        <f>IF(BS_CONTROLE[[#This Row],[Responsavel pelo boletim]]=0, "-", BS_CONTROLE[[#This Row],[Responsavel pelo boletim]])</f>
        <v>-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Aderente</v>
      </c>
      <c r="BR310" s="23" t="str">
        <f>IF(OR(B310="",F310=""),"*",AY310/P310)</f>
        <v>*</v>
      </c>
      <c r="BS310" s="23" t="str">
        <f>IF(OR(B310="",F310=""),"*",BA310/Q310)</f>
        <v>*</v>
      </c>
      <c r="BT310" s="247" t="str">
        <f t="shared" si="4"/>
        <v/>
      </c>
    </row>
    <row r="311" spans="1:72">
      <c r="A311" s="55" t="str">
        <f>D311&amp;B311</f>
        <v/>
      </c>
      <c r="B311" s="184"/>
      <c r="C311" s="8" t="str">
        <f>IF(BS_CONTROLE[[#This Row],[DATA]]="","",WEEKNUM(BS_CONTROLE[[#This Row],[DATA]]))</f>
        <v/>
      </c>
      <c r="D311" s="56"/>
      <c r="E311" s="151">
        <v>305</v>
      </c>
      <c r="F311" s="185"/>
      <c r="G311" s="9" t="str">
        <f>IF(D311="","*",VLOOKUP(F311,BS_ATIVIDADE[#All],3,FALSE))</f>
        <v>*</v>
      </c>
      <c r="H311" s="149"/>
      <c r="I311" s="149"/>
      <c r="J311" s="42"/>
      <c r="K311" s="42"/>
      <c r="L311" s="89"/>
      <c r="M311" s="23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3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49"/>
      <c r="P311" s="149"/>
      <c r="Q311" s="89"/>
      <c r="R311" s="10" t="str">
        <f>IFERROR(_xlfn.XLOOKUP(F311, BS_ATIVIDADE[ATIVIDADE],BS_ATIVIDADE[UNIDADE] ), "*")</f>
        <v>*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6" t="str">
        <f>IFERROR(_xlfn.XLOOKUP(J311, BASE_MAPA!$E$2:$E$359, BASE_MAPA!$J$2:$J$359), "ERRO")</f>
        <v>ERRO</v>
      </c>
      <c r="V311" s="211"/>
      <c r="W311" s="186"/>
      <c r="X311" s="56"/>
      <c r="Y311" s="166"/>
      <c r="Z311" s="166"/>
      <c r="AA311" s="150"/>
      <c r="AB311" s="75"/>
      <c r="AC311" s="75"/>
      <c r="AD311" s="186"/>
      <c r="AE311" s="89"/>
      <c r="AF311" s="89"/>
      <c r="AG311" s="89"/>
      <c r="AH311" s="53"/>
      <c r="AI311" s="148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327" t="str">
        <f>IF(BS_CONTROLE[[#This Row],[Local - Partida]]=0, "-", BS_CONTROLE[[#This Row],[Local - Partida]])</f>
        <v>-</v>
      </c>
      <c r="AL311" s="327" t="str">
        <f>IF(BS_CONTROLE[[#This Row],[Local - Encerramento]]=0, "-", BS_CONTROLE[[#This Row],[Local - Encerramento]])</f>
        <v>-</v>
      </c>
      <c r="AM311" s="327" t="str">
        <f>IF(BS_CONTROLE[[#This Row],[Entre - Estações]]=0, "-", BS_CONTROLE[[#This Row],[Entre - Estações]])</f>
        <v>-</v>
      </c>
      <c r="AN311" s="327" t="str">
        <f>IF(BS_CONTROLE[[#This Row],[SB]]=0, "-", BS_CONTROLE[[#This Row],[SB]])</f>
        <v>-</v>
      </c>
      <c r="AO311" s="328" t="str">
        <f>IF(BS_CONTROLE[[#This Row],[SUB]]=0, "-", BS_CONTROLE[[#This Row],[SUB]])</f>
        <v>-</v>
      </c>
      <c r="AP311" s="329" t="str">
        <f>IF(BS_CONTROLE[[#This Row],[KM - Inicio]]=0, "-", BS_CONTROLE[[#This Row],[KM - Inicio]])</f>
        <v>-</v>
      </c>
      <c r="AQ311" s="329" t="str">
        <f>IF(BS_CONTROLE[[#This Row],[KM - Fim]]=0, "-", BS_CONTROLE[[#This Row],[KM - Fim]])</f>
        <v>-</v>
      </c>
      <c r="AR311" s="266"/>
      <c r="AS311" s="266"/>
      <c r="AT311" s="266"/>
      <c r="AU311" s="266"/>
      <c r="AV311" s="266"/>
      <c r="AW311" s="266"/>
      <c r="AX311" s="43"/>
      <c r="AY311" s="12" t="str">
        <f>IF(D311="","*",IFERROR(IF(ISODD(COUNT(AS311:AX311)),"ERRO",SUM((AT311-AS311),(AV311-AU311),(AX311-AW311))),"ERRO"))</f>
        <v>*</v>
      </c>
      <c r="AZ311" s="15"/>
      <c r="BA311" s="76">
        <v>1</v>
      </c>
      <c r="BB311" s="10" t="str">
        <f>IFERROR(_xlfn.XLOOKUP(AI311, BS_ATIVIDADE[ATIVIDADE],BS_ATIVIDADE[UNIDADE] ), "*")</f>
        <v>*</v>
      </c>
      <c r="BC311" s="333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333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330" t="str">
        <f>IF(BS_CONTROLE[[#This Row],[Responsavel pelo boletim]]=0, "-", BS_CONTROLE[[#This Row],[Responsavel pelo boletim]])</f>
        <v>-</v>
      </c>
      <c r="BG311" s="20"/>
      <c r="BH311" s="21">
        <v>2</v>
      </c>
      <c r="BI311" s="21"/>
      <c r="BJ311" s="21"/>
      <c r="BK311" s="21"/>
      <c r="BL311" s="20"/>
      <c r="BM311" s="18" t="s">
        <v>981</v>
      </c>
      <c r="BN311" s="18" t="s">
        <v>981</v>
      </c>
      <c r="BO311" s="18" t="s">
        <v>981</v>
      </c>
      <c r="BP311" s="22"/>
      <c r="BQ311" s="13" t="str">
        <f>IF(AND(BR311&lt;1,BS311&lt;1),"Produção e Intervalo",IF(BR311&lt;1,"Intervalo",IF(BS311&lt;1,"Produção","Aderente")))</f>
        <v>Aderente</v>
      </c>
      <c r="BR311" s="23" t="str">
        <f>IF(OR(B311="",F311=""),"*",AY311/P311)</f>
        <v>*</v>
      </c>
      <c r="BS311" s="23" t="str">
        <f>IF(OR(B311="",F311=""),"*",BA311/Q311)</f>
        <v>*</v>
      </c>
      <c r="BT311" s="247" t="str">
        <f t="shared" si="4"/>
        <v>OKOK</v>
      </c>
    </row>
    <row r="312" spans="1:72">
      <c r="A312" s="55" t="str">
        <f>D312&amp;B312</f>
        <v/>
      </c>
      <c r="B312" s="184"/>
      <c r="C312" s="8" t="str">
        <f>IF(BS_CONTROLE[[#This Row],[DATA]]="","",WEEKNUM(BS_CONTROLE[[#This Row],[DATA]]))</f>
        <v/>
      </c>
      <c r="D312" s="56"/>
      <c r="E312" s="151">
        <v>307</v>
      </c>
      <c r="F312" s="185"/>
      <c r="G312" s="9" t="str">
        <f>IF(D312="","*",VLOOKUP(F312,BS_ATIVIDADE[#All],3,FALSE))</f>
        <v>*</v>
      </c>
      <c r="H312" s="149"/>
      <c r="I312" s="149"/>
      <c r="J312" s="42"/>
      <c r="K312" s="42"/>
      <c r="L312" s="89"/>
      <c r="M312" s="23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3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49"/>
      <c r="P312" s="149"/>
      <c r="Q312" s="89"/>
      <c r="R312" s="10" t="str">
        <f>IFERROR(_xlfn.XLOOKUP(F312, BS_ATIVIDADE[ATIVIDADE],BS_ATIVIDADE[UNIDADE] ), "*")</f>
        <v>*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6" t="str">
        <f>IFERROR(_xlfn.XLOOKUP(J312, BASE_MAPA!$E$2:$E$359, BASE_MAPA!$J$2:$J$359), "ERRO")</f>
        <v>ERRO</v>
      </c>
      <c r="V312" s="211"/>
      <c r="W312" s="186"/>
      <c r="X312" s="56"/>
      <c r="Y312" s="166"/>
      <c r="Z312" s="166"/>
      <c r="AA312" s="150"/>
      <c r="AB312" s="75"/>
      <c r="AC312" s="75"/>
      <c r="AD312" s="186"/>
      <c r="AE312" s="89"/>
      <c r="AF312" s="89"/>
      <c r="AG312" s="89"/>
      <c r="AH312" s="53"/>
      <c r="AI312" s="148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327" t="str">
        <f>IF(BS_CONTROLE[[#This Row],[Local - Partida]]=0, "-", BS_CONTROLE[[#This Row],[Local - Partida]])</f>
        <v>-</v>
      </c>
      <c r="AL312" s="327" t="str">
        <f>IF(BS_CONTROLE[[#This Row],[Local - Encerramento]]=0, "-", BS_CONTROLE[[#This Row],[Local - Encerramento]])</f>
        <v>-</v>
      </c>
      <c r="AM312" s="327" t="str">
        <f>IF(BS_CONTROLE[[#This Row],[Entre - Estações]]=0, "-", BS_CONTROLE[[#This Row],[Entre - Estações]])</f>
        <v>-</v>
      </c>
      <c r="AN312" s="327" t="str">
        <f>IF(BS_CONTROLE[[#This Row],[SB]]=0, "-", BS_CONTROLE[[#This Row],[SB]])</f>
        <v>-</v>
      </c>
      <c r="AO312" s="328" t="str">
        <f>IF(BS_CONTROLE[[#This Row],[SUB]]=0, "-", BS_CONTROLE[[#This Row],[SUB]])</f>
        <v>-</v>
      </c>
      <c r="AP312" s="329" t="str">
        <f>IF(BS_CONTROLE[[#This Row],[KM - Inicio]]=0, "-", BS_CONTROLE[[#This Row],[KM - Inicio]])</f>
        <v>-</v>
      </c>
      <c r="AQ312" s="329" t="str">
        <f>IF(BS_CONTROLE[[#This Row],[KM - Fim]]=0, "-", BS_CONTROLE[[#This Row],[KM - Fim]])</f>
        <v>-</v>
      </c>
      <c r="AR312" s="43"/>
      <c r="AS312" s="43"/>
      <c r="AT312" s="43"/>
      <c r="AU312" s="43"/>
      <c r="AV312" s="43"/>
      <c r="AW312" s="43"/>
      <c r="AX312" s="43"/>
      <c r="AY312" s="12" t="str">
        <f>IF(D312="","*",IFERROR(IF(ISODD(COUNT(AS312:AX312)),"ERRO",SUM((AT312-AS312),(AV312-AU312),(AX312-AW312))),"ERRO"))</f>
        <v>*</v>
      </c>
      <c r="AZ312" s="15"/>
      <c r="BA312" s="76"/>
      <c r="BB312" s="10" t="str">
        <f>IFERROR(_xlfn.XLOOKUP(AI312, BS_ATIVIDADE[ATIVIDADE],BS_ATIVIDADE[UNIDADE] ), "*")</f>
        <v>*</v>
      </c>
      <c r="BC312" s="333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333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330" t="str">
        <f>IF(BS_CONTROLE[[#This Row],[Responsavel pelo boletim]]=0, "-", BS_CONTROLE[[#This Row],[Responsavel pelo boletim]])</f>
        <v>-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Aderente</v>
      </c>
      <c r="BR312" s="23" t="str">
        <f>IF(OR(B312="",F312=""),"*",AY312/P312)</f>
        <v>*</v>
      </c>
      <c r="BS312" s="23" t="str">
        <f>IF(OR(B312="",F312=""),"*",BA312/Q312)</f>
        <v>*</v>
      </c>
      <c r="BT312" s="247" t="str">
        <f t="shared" si="4"/>
        <v/>
      </c>
    </row>
    <row r="313" spans="1:72">
      <c r="A313" s="55" t="str">
        <f>D313&amp;B313</f>
        <v/>
      </c>
      <c r="B313" s="184"/>
      <c r="C313" s="8" t="str">
        <f>IF(BS_CONTROLE[[#This Row],[DATA]]="","",WEEKNUM(BS_CONTROLE[[#This Row],[DATA]]))</f>
        <v/>
      </c>
      <c r="D313" s="56"/>
      <c r="E313" s="151">
        <v>308</v>
      </c>
      <c r="F313" s="185"/>
      <c r="G313" s="9" t="str">
        <f>IF(D313="","*",VLOOKUP(F313,BS_ATIVIDADE[#All],3,FALSE))</f>
        <v>*</v>
      </c>
      <c r="H313" s="149"/>
      <c r="I313" s="149"/>
      <c r="J313" s="42"/>
      <c r="K313" s="42"/>
      <c r="L313" s="89"/>
      <c r="M313" s="23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3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49"/>
      <c r="P313" s="149"/>
      <c r="Q313" s="89"/>
      <c r="R313" s="10" t="str">
        <f>IFERROR(_xlfn.XLOOKUP(F313, BS_ATIVIDADE[ATIVIDADE],BS_ATIVIDADE[UNIDADE] ), "*")</f>
        <v>*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6" t="str">
        <f>IFERROR(_xlfn.XLOOKUP(J313, BASE_MAPA!$E$2:$E$359, BASE_MAPA!$J$2:$J$359), "ERRO")</f>
        <v>ERRO</v>
      </c>
      <c r="V313" s="211"/>
      <c r="W313" s="186"/>
      <c r="X313" s="56"/>
      <c r="Y313" s="166"/>
      <c r="Z313" s="166"/>
      <c r="AA313" s="150"/>
      <c r="AB313" s="75"/>
      <c r="AC313" s="75"/>
      <c r="AD313" s="186"/>
      <c r="AE313" s="89"/>
      <c r="AF313" s="89"/>
      <c r="AG313" s="89"/>
      <c r="AH313" s="53"/>
      <c r="AI313" s="148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327" t="str">
        <f>IF(BS_CONTROLE[[#This Row],[Local - Partida]]=0, "-", BS_CONTROLE[[#This Row],[Local - Partida]])</f>
        <v>-</v>
      </c>
      <c r="AL313" s="327" t="str">
        <f>IF(BS_CONTROLE[[#This Row],[Local - Encerramento]]=0, "-", BS_CONTROLE[[#This Row],[Local - Encerramento]])</f>
        <v>-</v>
      </c>
      <c r="AM313" s="327" t="str">
        <f>IF(BS_CONTROLE[[#This Row],[Entre - Estações]]=0, "-", BS_CONTROLE[[#This Row],[Entre - Estações]])</f>
        <v>-</v>
      </c>
      <c r="AN313" s="327" t="str">
        <f>IF(BS_CONTROLE[[#This Row],[SB]]=0, "-", BS_CONTROLE[[#This Row],[SB]])</f>
        <v>-</v>
      </c>
      <c r="AO313" s="328" t="str">
        <f>IF(BS_CONTROLE[[#This Row],[SUB]]=0, "-", BS_CONTROLE[[#This Row],[SUB]])</f>
        <v>-</v>
      </c>
      <c r="AP313" s="329" t="str">
        <f>IF(BS_CONTROLE[[#This Row],[KM - Inicio]]=0, "-", BS_CONTROLE[[#This Row],[KM - Inicio]])</f>
        <v>-</v>
      </c>
      <c r="AQ313" s="329" t="str">
        <f>IF(BS_CONTROLE[[#This Row],[KM - Fim]]=0, "-", BS_CONTROLE[[#This Row],[KM - Fim]])</f>
        <v>-</v>
      </c>
      <c r="AR313" s="43"/>
      <c r="AS313" s="43"/>
      <c r="AT313" s="43"/>
      <c r="AU313" s="43"/>
      <c r="AV313" s="43"/>
      <c r="AW313" s="43"/>
      <c r="AX313" s="43"/>
      <c r="AY313" s="12" t="str">
        <f>IF(D313="","*",IFERROR(IF(ISODD(COUNT(AS313:AX313)),"ERRO",SUM((AT313-AS313),(AV313-AU313),(AX313-AW313))),"ERRO"))</f>
        <v>*</v>
      </c>
      <c r="AZ313" s="15"/>
      <c r="BA313" s="76"/>
      <c r="BB313" s="10" t="str">
        <f>IFERROR(_xlfn.XLOOKUP(AI313, BS_ATIVIDADE[ATIVIDADE],BS_ATIVIDADE[UNIDADE] ), "*")</f>
        <v>*</v>
      </c>
      <c r="BC313" s="333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333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330" t="str">
        <f>IF(BS_CONTROLE[[#This Row],[Responsavel pelo boletim]]=0, "-", BS_CONTROLE[[#This Row],[Responsavel pelo boletim]])</f>
        <v>-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Aderente</v>
      </c>
      <c r="BR313" s="23" t="str">
        <f>IF(OR(B313="",F313=""),"*",AY313/P313)</f>
        <v>*</v>
      </c>
      <c r="BS313" s="23" t="str">
        <f>IF(OR(B313="",F313=""),"*",BA313/Q313)</f>
        <v>*</v>
      </c>
      <c r="BT313" s="247" t="str">
        <f t="shared" si="4"/>
        <v/>
      </c>
    </row>
    <row r="314" spans="1:72">
      <c r="A314" s="55" t="str">
        <f>D314&amp;B314</f>
        <v>V8745955</v>
      </c>
      <c r="B314" s="184">
        <v>45955</v>
      </c>
      <c r="C314" s="8">
        <f>IF(BS_CONTROLE[[#This Row],[DATA]]="","",WEEKNUM(BS_CONTROLE[[#This Row],[DATA]]))</f>
        <v>43</v>
      </c>
      <c r="D314" s="235" t="s">
        <v>813</v>
      </c>
      <c r="E314" s="239">
        <v>238</v>
      </c>
      <c r="F314" s="185" t="s">
        <v>715</v>
      </c>
      <c r="G314" s="9" t="str">
        <f>IF(D314="","*",VLOOKUP(F314,BS_ATIVIDADE[#All],3,FALSE))</f>
        <v>MECANIZAÇÃO - SOCADORA</v>
      </c>
      <c r="H314" s="17" t="s">
        <v>254</v>
      </c>
      <c r="I314" s="186" t="s">
        <v>254</v>
      </c>
      <c r="J314" s="234">
        <v>74</v>
      </c>
      <c r="K314" s="16">
        <v>199</v>
      </c>
      <c r="L314" s="80">
        <v>190</v>
      </c>
      <c r="M314" s="23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4" s="23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4" s="186">
        <v>0.375</v>
      </c>
      <c r="P314" s="186">
        <v>0.125</v>
      </c>
      <c r="Q314" s="89">
        <v>1530</v>
      </c>
      <c r="R314" s="10" t="str">
        <f>IFERROR(_xlfn.XLOOKUP(F314, BS_ATIVIDADE[ATIVIDADE],BS_ATIVIDADE[UNIDADE] ), "*")</f>
        <v>M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4" s="86" t="str">
        <f>IFERROR(_xlfn.XLOOKUP(J314, BASE_MAPA!$E$2:$E$359, BASE_MAPA!$J$2:$J$359), "ERRO")</f>
        <v>MARCO INICIAL - ALTO ARAGUAIA</v>
      </c>
      <c r="V314" s="215" t="s">
        <v>1235</v>
      </c>
      <c r="W314" s="43" t="s">
        <v>1554</v>
      </c>
      <c r="X314" s="14" t="s">
        <v>957</v>
      </c>
      <c r="Y314" s="166"/>
      <c r="Z314" s="18" t="s">
        <v>953</v>
      </c>
      <c r="AA314" s="165">
        <v>1</v>
      </c>
      <c r="AB314" s="75" t="s">
        <v>948</v>
      </c>
      <c r="AC314" s="15" t="s">
        <v>609</v>
      </c>
      <c r="AD314" s="43">
        <v>0.29166666666666669</v>
      </c>
      <c r="AE314" s="80">
        <v>6237</v>
      </c>
      <c r="AF314" s="80" t="s">
        <v>609</v>
      </c>
      <c r="AG314" s="80" t="s">
        <v>609</v>
      </c>
      <c r="AH314" s="53"/>
      <c r="AI314" s="148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327" t="str">
        <f>IF(BS_CONTROLE[[#This Row],[Local - Partida]]=0, "-", BS_CONTROLE[[#This Row],[Local - Partida]])</f>
        <v>TVI2</v>
      </c>
      <c r="AL314" s="327" t="str">
        <f>IF(BS_CONTROLE[[#This Row],[Local - Encerramento]]=0, "-", BS_CONTROLE[[#This Row],[Local - Encerramento]])</f>
        <v>TVI2</v>
      </c>
      <c r="AM314" s="327" t="str">
        <f>IF(BS_CONTROLE[[#This Row],[Entre - Estações]]=0, "-", BS_CONTROLE[[#This Row],[Entre - Estações]])</f>
        <v>TID-TVI</v>
      </c>
      <c r="AN314" s="327" t="str">
        <f>IF(BS_CONTROLE[[#This Row],[SB]]=0, "-", BS_CONTROLE[[#This Row],[SB]])</f>
        <v>TID201</v>
      </c>
      <c r="AO314" s="328">
        <f>IF(BS_CONTROLE[[#This Row],[SUB]]=0, "-", BS_CONTROLE[[#This Row],[SUB]])</f>
        <v>74</v>
      </c>
      <c r="AP314" s="329">
        <f>IF(BS_CONTROLE[[#This Row],[KM - Inicio]]=0, "-", BS_CONTROLE[[#This Row],[KM - Inicio]])</f>
        <v>199</v>
      </c>
      <c r="AQ314" s="329">
        <f>IF(BS_CONTROLE[[#This Row],[KM - Fim]]=0, "-", BS_CONTROLE[[#This Row],[KM - Fim]])</f>
        <v>190</v>
      </c>
      <c r="AR314" s="43"/>
      <c r="AS314" s="43"/>
      <c r="AT314" s="43"/>
      <c r="AU314" s="43"/>
      <c r="AV314" s="43"/>
      <c r="AW314" s="43"/>
      <c r="AX314" s="43"/>
      <c r="AY314" s="12">
        <f>IF(D314="","*",IFERROR(IF(ISODD(COUNT(AS314:AX314)),"ERRO",SUM((AT314-AS314),(AV314-AU314),(AX314-AW314))),"ERRO"))</f>
        <v>0</v>
      </c>
      <c r="AZ314" s="15"/>
      <c r="BA314" s="76"/>
      <c r="BB314" s="10" t="str">
        <f>IFERROR(_xlfn.XLOOKUP(AI314, BS_ATIVIDADE[ATIVIDADE],BS_ATIVIDADE[UNIDADE] ), "*")</f>
        <v>M</v>
      </c>
      <c r="BC314" s="333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4" s="333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4" s="11" t="str">
        <f>IFERROR(_xlfn.XLOOKUP(AO314, BASE_MAPA!$E$2:$E$359, BASE_MAPA!$J$2:$J$359), "ERRO")</f>
        <v>MARCO INICIAL - ALTO ARAGUAIA</v>
      </c>
      <c r="BF314" s="330" t="str">
        <f>IF(BS_CONTROLE[[#This Row],[Responsavel pelo boletim]]=0, "-", BS_CONTROLE[[#This Row],[Responsavel pelo boletim]])</f>
        <v>Antonioni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Produção e Intervalo</v>
      </c>
      <c r="BR314" s="23">
        <f>IF(OR(B314="",F314=""),"*",AY314/P314)</f>
        <v>0</v>
      </c>
      <c r="BS314" s="23">
        <f>IF(OR(B314="",F314=""),"*",BA314/Q314)</f>
        <v>0</v>
      </c>
      <c r="BT314" s="247" t="str">
        <f t="shared" si="4"/>
        <v/>
      </c>
    </row>
    <row r="315" spans="1:72">
      <c r="A315" s="55" t="str">
        <f>D315&amp;B315</f>
        <v>E1745955</v>
      </c>
      <c r="B315" s="184">
        <v>45955</v>
      </c>
      <c r="C315" s="8">
        <f>IF(BS_CONTROLE[[#This Row],[DATA]]="","",WEEKNUM(BS_CONTROLE[[#This Row],[DATA]]))</f>
        <v>43</v>
      </c>
      <c r="D315" s="14" t="s">
        <v>750</v>
      </c>
      <c r="E315" s="239">
        <v>247</v>
      </c>
      <c r="F315" s="185" t="s">
        <v>611</v>
      </c>
      <c r="G315" s="9" t="str">
        <f>IF(D315="","*",VLOOKUP(F315,BS_ATIVIDADE[#All],3,FALSE))</f>
        <v>CAMINHÂO - SOLDA</v>
      </c>
      <c r="H315" s="149" t="s">
        <v>464</v>
      </c>
      <c r="I315" s="149" t="s">
        <v>464</v>
      </c>
      <c r="J315" s="42">
        <v>78</v>
      </c>
      <c r="K315" s="42">
        <v>244</v>
      </c>
      <c r="L315" s="89">
        <v>246</v>
      </c>
      <c r="M315" s="16" t="s">
        <v>463</v>
      </c>
      <c r="N315" s="23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15" s="149">
        <v>0.375</v>
      </c>
      <c r="P315" s="149">
        <v>0.16666666666666666</v>
      </c>
      <c r="Q315" s="89">
        <v>3</v>
      </c>
      <c r="R315" s="10" t="str">
        <f>IFERROR(_xlfn.XLOOKUP(F315, BS_ATIVIDADE[ATIVIDADE],BS_ATIVIDADE[UNIDADE] ), "*")</f>
        <v>Nº DE SOLDA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6" t="str">
        <f>IFERROR(_xlfn.XLOOKUP(J315, BASE_MAPA!$E$2:$E$359, BASE_MAPA!$J$2:$J$359), "ERRO")</f>
        <v>ITIRAPINA - BAURU</v>
      </c>
      <c r="V315" s="211" t="s">
        <v>1214</v>
      </c>
      <c r="W315" s="186" t="s">
        <v>1215</v>
      </c>
      <c r="X315" s="235" t="s">
        <v>957</v>
      </c>
      <c r="Y315" s="166"/>
      <c r="Z315" s="166" t="s">
        <v>953</v>
      </c>
      <c r="AA315" s="150">
        <v>1</v>
      </c>
      <c r="AB315" s="75" t="s">
        <v>948</v>
      </c>
      <c r="AC315" s="75" t="s">
        <v>609</v>
      </c>
      <c r="AD315" s="186">
        <v>0.29166666666666669</v>
      </c>
      <c r="AE315" s="89">
        <v>6373</v>
      </c>
      <c r="AF315" s="89" t="s">
        <v>609</v>
      </c>
      <c r="AG315" s="89" t="s">
        <v>609</v>
      </c>
      <c r="AH315" s="53"/>
      <c r="AI315" s="148" t="str">
        <f>IF(BS_CONTROLE[[#This Row],[Atividade]]=0, "-", BS_CONTROLE[[#This Row],[Atividade]])</f>
        <v>CAMINHÃO DE SOLDA</v>
      </c>
      <c r="AJ315" s="9" t="str">
        <f>IF(D315="","*",VLOOKUP(AI315,BS_ATIVIDADE[#Data],3,FALSE))</f>
        <v>CAMINHÂO - SOLDA</v>
      </c>
      <c r="AK315" s="327" t="str">
        <f>IF(BS_CONTROLE[[#This Row],[Local - Partida]]=0, "-", BS_CONTROLE[[#This Row],[Local - Partida]])</f>
        <v>ZTEZVT</v>
      </c>
      <c r="AL315" s="327" t="str">
        <f>IF(BS_CONTROLE[[#This Row],[Local - Encerramento]]=0, "-", BS_CONTROLE[[#This Row],[Local - Encerramento]])</f>
        <v>ZTEZVT</v>
      </c>
      <c r="AM315" s="327" t="str">
        <f>IF(BS_CONTROLE[[#This Row],[Entre - Estações]]=0, "-", BS_CONTROLE[[#This Row],[Entre - Estações]])</f>
        <v>ZTE-ZVT</v>
      </c>
      <c r="AN315" s="327" t="str">
        <f>IF(BS_CONTROLE[[#This Row],[SB]]=0, "-", BS_CONTROLE[[#This Row],[SB]])</f>
        <v>ZVTZDK</v>
      </c>
      <c r="AO315" s="328">
        <f>IF(BS_CONTROLE[[#This Row],[SUB]]=0, "-", BS_CONTROLE[[#This Row],[SUB]])</f>
        <v>78</v>
      </c>
      <c r="AP315" s="329">
        <f>IF(BS_CONTROLE[[#This Row],[KM - Inicio]]=0, "-", BS_CONTROLE[[#This Row],[KM - Inicio]])</f>
        <v>244</v>
      </c>
      <c r="AQ315" s="329">
        <f>IF(BS_CONTROLE[[#This Row],[KM - Fim]]=0, "-", BS_CONTROLE[[#This Row],[KM - Fim]])</f>
        <v>246</v>
      </c>
      <c r="AR315" s="43"/>
      <c r="AS315" s="43"/>
      <c r="AT315" s="43"/>
      <c r="AU315" s="43"/>
      <c r="AV315" s="43"/>
      <c r="AW315" s="43"/>
      <c r="AX315" s="43"/>
      <c r="AY315" s="12">
        <f>IF(D315="","*",IFERROR(IF(ISODD(COUNT(AS315:AX315)),"ERRO",SUM((AT315-AS315),(AV315-AU315),(AX315-AW315))),"ERRO"))</f>
        <v>0</v>
      </c>
      <c r="AZ315" s="15"/>
      <c r="BA315" s="76"/>
      <c r="BB315" s="10" t="str">
        <f>IFERROR(_xlfn.XLOOKUP(AI315, BS_ATIVIDADE[ATIVIDADE],BS_ATIVIDADE[UNIDADE] ), "*")</f>
        <v>Nº DE SOLDA</v>
      </c>
      <c r="BC315" s="333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333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BASE_MAPA!$E$2:$E$359, BASE_MAPA!$J$2:$J$359), "ERRO")</f>
        <v>ITIRAPINA - BAURU</v>
      </c>
      <c r="BF315" s="330" t="str">
        <f>IF(BS_CONTROLE[[#This Row],[Responsavel pelo boletim]]=0, "-", BS_CONTROLE[[#This Row],[Responsavel pelo boletim]])</f>
        <v>Francisco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Produção e Intervalo</v>
      </c>
      <c r="BR315" s="23">
        <f>IF(OR(B315="",F315=""),"*",AY315/P315)</f>
        <v>0</v>
      </c>
      <c r="BS315" s="23">
        <f>IF(OR(B315="",F315=""),"*",BA315/Q315)</f>
        <v>0</v>
      </c>
      <c r="BT315" s="247" t="str">
        <f t="shared" si="4"/>
        <v/>
      </c>
    </row>
    <row r="316" spans="1:72">
      <c r="A316" s="55" t="str">
        <f>D316&amp;B316</f>
        <v>V4245955</v>
      </c>
      <c r="B316" s="184">
        <v>45955</v>
      </c>
      <c r="C316" s="8">
        <f>IF(BS_CONTROLE[[#This Row],[DATA]]="","",WEEKNUM(BS_CONTROLE[[#This Row],[DATA]]))</f>
        <v>43</v>
      </c>
      <c r="D316" s="14" t="s">
        <v>778</v>
      </c>
      <c r="E316" s="239">
        <v>248</v>
      </c>
      <c r="F316" s="185" t="s">
        <v>741</v>
      </c>
      <c r="G316" s="9" t="str">
        <f>IF(D316="","*",VLOOKUP(F316,BS_ATIVIDADE[#All],3,FALSE))</f>
        <v>MODERNIZAÇÃO</v>
      </c>
      <c r="H316" s="186" t="s">
        <v>396</v>
      </c>
      <c r="I316" s="186" t="s">
        <v>396</v>
      </c>
      <c r="J316" s="234">
        <v>72</v>
      </c>
      <c r="K316" s="234">
        <v>304.60000000000002</v>
      </c>
      <c r="L316" s="89">
        <v>305.60000000000002</v>
      </c>
      <c r="M316" s="23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6" s="23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6" s="186">
        <v>0.27083333333333331</v>
      </c>
      <c r="P316" s="186">
        <v>8.3333333333333329E-2</v>
      </c>
      <c r="Q316" s="89">
        <v>200</v>
      </c>
      <c r="R316" s="10" t="str">
        <f>IFERROR(_xlfn.XLOOKUP(F316, BS_ATIVIDADE[ATIVIDADE],BS_ATIVIDADE[UNIDADE] ), "*")</f>
        <v>M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6" t="str">
        <f>IFERROR(_xlfn.XLOOKUP(J316, BASE_MAPA!$E$2:$E$359, BASE_MAPA!$J$2:$J$359), "ERRO")</f>
        <v>ARARAQUARA - COLOMBIA</v>
      </c>
      <c r="V316" s="211" t="s">
        <v>1238</v>
      </c>
      <c r="W316" s="186" t="s">
        <v>1236</v>
      </c>
      <c r="X316" s="270" t="s">
        <v>957</v>
      </c>
      <c r="Y316" s="166"/>
      <c r="Z316" s="18" t="s">
        <v>953</v>
      </c>
      <c r="AA316" s="150">
        <v>1</v>
      </c>
      <c r="AB316" s="75" t="s">
        <v>948</v>
      </c>
      <c r="AC316" s="75" t="s">
        <v>943</v>
      </c>
      <c r="AD316" s="186">
        <v>0.22916666666666666</v>
      </c>
      <c r="AE316" s="89">
        <v>6242</v>
      </c>
      <c r="AF316" s="89" t="s">
        <v>609</v>
      </c>
      <c r="AG316" s="89" t="s">
        <v>609</v>
      </c>
      <c r="AH316" s="53"/>
      <c r="AI316" s="148" t="str">
        <f>IF(BS_CONTROLE[[#This Row],[Atividade]]=0, "-", BS_CONTROLE[[#This Row],[Atividade]])</f>
        <v>MODERNIZAÇÃO - SOCADORA</v>
      </c>
      <c r="AJ316" s="9" t="str">
        <f>IF(D316="","*",VLOOKUP(AI316,BS_ATIVIDADE[#Data],3,FALSE))</f>
        <v>MODERNIZAÇÃO</v>
      </c>
      <c r="AK316" s="327" t="str">
        <f>IF(BS_CONTROLE[[#This Row],[Local - Partida]]=0, "-", BS_CONTROLE[[#This Row],[Local - Partida]])</f>
        <v>ZGT1</v>
      </c>
      <c r="AL316" s="327" t="str">
        <f>IF(BS_CONTROLE[[#This Row],[Local - Encerramento]]=0, "-", BS_CONTROLE[[#This Row],[Local - Encerramento]])</f>
        <v>ZGT1</v>
      </c>
      <c r="AM316" s="327" t="str">
        <f>IF(BS_CONTROLE[[#This Row],[Entre - Estações]]=0, "-", BS_CONTROLE[[#This Row],[Entre - Estações]])</f>
        <v>ZGT-ZXE</v>
      </c>
      <c r="AN316" s="327" t="str">
        <f>IF(BS_CONTROLE[[#This Row],[SB]]=0, "-", BS_CONTROLE[[#This Row],[SB]])</f>
        <v>ZGTZXE</v>
      </c>
      <c r="AO316" s="328">
        <f>IF(BS_CONTROLE[[#This Row],[SUB]]=0, "-", BS_CONTROLE[[#This Row],[SUB]])</f>
        <v>72</v>
      </c>
      <c r="AP316" s="329">
        <f>IF(BS_CONTROLE[[#This Row],[KM - Inicio]]=0, "-", BS_CONTROLE[[#This Row],[KM - Inicio]])</f>
        <v>304.60000000000002</v>
      </c>
      <c r="AQ316" s="329">
        <f>IF(BS_CONTROLE[[#This Row],[KM - Fim]]=0, "-", BS_CONTROLE[[#This Row],[KM - Fim]])</f>
        <v>305.60000000000002</v>
      </c>
      <c r="AR316" s="43"/>
      <c r="AS316" s="43"/>
      <c r="AT316" s="43"/>
      <c r="AU316" s="43"/>
      <c r="AV316" s="43"/>
      <c r="AW316" s="43"/>
      <c r="AX316" s="43"/>
      <c r="AY316" s="12">
        <f>IF(D316="","*",IFERROR(IF(ISODD(COUNT(AS316:AX316)),"ERRO",SUM((AT316-AS316),(AV316-AU316),(AX316-AW316))),"ERRO"))</f>
        <v>0</v>
      </c>
      <c r="AZ316" s="15"/>
      <c r="BA316" s="76"/>
      <c r="BB316" s="10" t="str">
        <f>IFERROR(_xlfn.XLOOKUP(AI316, BS_ATIVIDADE[ATIVIDADE],BS_ATIVIDADE[UNIDADE] ), "*")</f>
        <v>M</v>
      </c>
      <c r="BC316" s="333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333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BASE_MAPA!$E$2:$E$359, BASE_MAPA!$J$2:$J$359), "ERRO")</f>
        <v>ARARAQUARA - COLOMBIA</v>
      </c>
      <c r="BF316" s="330" t="str">
        <f>IF(BS_CONTROLE[[#This Row],[Responsavel pelo boletim]]=0, "-", BS_CONTROLE[[#This Row],[Responsavel pelo boletim]])</f>
        <v>Augusto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Produção e Intervalo</v>
      </c>
      <c r="BR316" s="23">
        <f>IF(OR(B316="",F316=""),"*",AY316/P316)</f>
        <v>0</v>
      </c>
      <c r="BS316" s="23">
        <f>IF(OR(B316="",F316=""),"*",BA316/Q316)</f>
        <v>0</v>
      </c>
      <c r="BT316" s="247" t="str">
        <f t="shared" si="4"/>
        <v/>
      </c>
    </row>
    <row r="317" spans="1:72">
      <c r="A317" s="55" t="str">
        <f>D317&amp;B317</f>
        <v>LEÔNCIO (TF-526)45955</v>
      </c>
      <c r="B317" s="184">
        <v>45955</v>
      </c>
      <c r="C317" s="8">
        <f>IF(BS_CONTROLE[[#This Row],[DATA]]="","",WEEKNUM(BS_CONTROLE[[#This Row],[DATA]]))</f>
        <v>43</v>
      </c>
      <c r="D317" s="14" t="s">
        <v>913</v>
      </c>
      <c r="E317" s="239">
        <v>250</v>
      </c>
      <c r="F317" s="15" t="s">
        <v>792</v>
      </c>
      <c r="G317" s="9" t="str">
        <f>IF(D317="","*",VLOOKUP(F317,BS_ATIVIDADE[#All],3,FALSE))</f>
        <v>SOLDA</v>
      </c>
      <c r="H317" s="17" t="s">
        <v>609</v>
      </c>
      <c r="I317" s="17" t="s">
        <v>609</v>
      </c>
      <c r="J317" s="16">
        <v>103</v>
      </c>
      <c r="K317" s="16">
        <v>2087</v>
      </c>
      <c r="L317" s="80" t="s">
        <v>609</v>
      </c>
      <c r="M317" s="23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7" s="23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7" s="17">
        <v>0.33333333333333331</v>
      </c>
      <c r="P317" s="17">
        <v>0.125</v>
      </c>
      <c r="Q317" s="80">
        <v>1</v>
      </c>
      <c r="R317" s="10" t="str">
        <f>IFERROR(_xlfn.XLOOKUP(F317, BS_ATIVIDADE[ATIVIDADE],BS_ATIVIDADE[UNIDADE] ), "*")</f>
        <v>Nº DE SOLDA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7" s="86" t="str">
        <f>IFERROR(_xlfn.XLOOKUP(J317, BASE_MAPA!$E$2:$E$359, BASE_MAPA!$J$2:$J$359), "ERRO")</f>
        <v>OURO VERDE - LIGAÇÃO</v>
      </c>
      <c r="V317" s="211" t="s">
        <v>1618</v>
      </c>
      <c r="W317" s="43" t="s">
        <v>1597</v>
      </c>
      <c r="X317" s="14" t="s">
        <v>957</v>
      </c>
      <c r="Y317" s="166"/>
      <c r="Z317" s="18" t="s">
        <v>958</v>
      </c>
      <c r="AA317" s="165" t="s">
        <v>609</v>
      </c>
      <c r="AB317" s="15" t="s">
        <v>609</v>
      </c>
      <c r="AC317" s="75" t="s">
        <v>609</v>
      </c>
      <c r="AD317" s="89" t="s">
        <v>609</v>
      </c>
      <c r="AE317" s="89" t="s">
        <v>609</v>
      </c>
      <c r="AF317" s="89" t="s">
        <v>609</v>
      </c>
      <c r="AG317" s="89" t="s">
        <v>609</v>
      </c>
      <c r="AH317" s="53"/>
      <c r="AI317" s="148" t="str">
        <f>IF(BS_CONTROLE[[#This Row],[Atividade]]=0, "-", BS_CONTROLE[[#This Row],[Atividade]])</f>
        <v>PDM - SOLDA</v>
      </c>
      <c r="AJ317" s="9" t="str">
        <f>IF(D317="","*",VLOOKUP(AI317,BS_ATIVIDADE[#Data],3,FALSE))</f>
        <v>SOLDA</v>
      </c>
      <c r="AK317" s="327" t="str">
        <f>IF(BS_CONTROLE[[#This Row],[Local - Partida]]=0, "-", BS_CONTROLE[[#This Row],[Local - Partida]])</f>
        <v>-</v>
      </c>
      <c r="AL317" s="327" t="str">
        <f>IF(BS_CONTROLE[[#This Row],[Local - Encerramento]]=0, "-", BS_CONTROLE[[#This Row],[Local - Encerramento]])</f>
        <v>-</v>
      </c>
      <c r="AM317" s="327" t="str">
        <f>IF(BS_CONTROLE[[#This Row],[Entre - Estações]]=0, "-", BS_CONTROLE[[#This Row],[Entre - Estações]])</f>
        <v>PAS-PUD</v>
      </c>
      <c r="AN317" s="327" t="str">
        <f>IF(BS_CONTROLE[[#This Row],[SB]]=0, "-", BS_CONTROLE[[#This Row],[SB]])</f>
        <v>K96PUD</v>
      </c>
      <c r="AO317" s="328">
        <f>IF(BS_CONTROLE[[#This Row],[SUB]]=0, "-", BS_CONTROLE[[#This Row],[SUB]])</f>
        <v>103</v>
      </c>
      <c r="AP317" s="329">
        <f>IF(BS_CONTROLE[[#This Row],[KM - Inicio]]=0, "-", BS_CONTROLE[[#This Row],[KM - Inicio]])</f>
        <v>2087</v>
      </c>
      <c r="AQ317" s="329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>
        <f>IF(D317="","*",IFERROR(IF(ISODD(COUNT(AS317:AX317)),"ERRO",SUM((AT317-AS317),(AV317-AU317),(AX317-AW317))),"ERRO"))</f>
        <v>0</v>
      </c>
      <c r="AZ317" s="15"/>
      <c r="BA317" s="76"/>
      <c r="BB317" s="10" t="str">
        <f>IFERROR(_xlfn.XLOOKUP(AI317, BS_ATIVIDADE[ATIVIDADE],BS_ATIVIDADE[UNIDADE] ), "*")</f>
        <v>Nº DE SOLDA</v>
      </c>
      <c r="BC317" s="333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333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7" s="11" t="str">
        <f>IFERROR(_xlfn.XLOOKUP(AO317, BASE_MAPA!$E$2:$E$359, BASE_MAPA!$J$2:$J$359), "ERRO")</f>
        <v>OURO VERDE - LIGAÇÃO</v>
      </c>
      <c r="BF317" s="330" t="str">
        <f>IF(BS_CONTROLE[[#This Row],[Responsavel pelo boletim]]=0, "-", BS_CONTROLE[[#This Row],[Responsavel pelo boletim]])</f>
        <v>Lucas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Produção e Intervalo</v>
      </c>
      <c r="BR317" s="23">
        <f>IF(OR(B317="",F317=""),"*",AY317/P317)</f>
        <v>0</v>
      </c>
      <c r="BS317" s="23">
        <f>IF(OR(B317="",F317=""),"*",BA317/Q317)</f>
        <v>0</v>
      </c>
      <c r="BT317" s="247" t="str">
        <f t="shared" si="4"/>
        <v/>
      </c>
    </row>
    <row r="318" spans="1:72">
      <c r="A318" s="55" t="str">
        <f>D318&amp;B318</f>
        <v>A5245955</v>
      </c>
      <c r="B318" s="184">
        <v>45955</v>
      </c>
      <c r="C318" s="8">
        <f>IF(BS_CONTROLE[[#This Row],[DATA]]="","",WEEKNUM(BS_CONTROLE[[#This Row],[DATA]]))</f>
        <v>43</v>
      </c>
      <c r="D318" s="14" t="s">
        <v>701</v>
      </c>
      <c r="E318" s="239">
        <v>251</v>
      </c>
      <c r="F318" s="15" t="s">
        <v>623</v>
      </c>
      <c r="G318" s="9" t="str">
        <f>IF(D318="","*",VLOOKUP(F318,BS_ATIVIDADE[#All],3,FALSE))</f>
        <v>OUTROS</v>
      </c>
      <c r="H318" s="17" t="s">
        <v>359</v>
      </c>
      <c r="I318" s="17" t="s">
        <v>357</v>
      </c>
      <c r="J318" s="16">
        <v>103</v>
      </c>
      <c r="K318" s="16">
        <v>2087</v>
      </c>
      <c r="L318" s="80" t="s">
        <v>609</v>
      </c>
      <c r="M318" s="23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8" s="23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8" s="17">
        <v>0.33333333333333331</v>
      </c>
      <c r="P318" s="17">
        <v>0.125</v>
      </c>
      <c r="Q318" s="80">
        <v>1</v>
      </c>
      <c r="R318" s="10" t="str">
        <f>IFERROR(_xlfn.XLOOKUP(F318, BS_ATIVIDADE[ATIVIDADE],BS_ATIVIDADE[UNIDADE] ), "*")</f>
        <v>BINÁRIO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8" s="86" t="str">
        <f>IFERROR(_xlfn.XLOOKUP(J318, BASE_MAPA!$E$2:$E$359, BASE_MAPA!$J$2:$J$359), "ERRO")</f>
        <v>OURO VERDE - LIGAÇÃO</v>
      </c>
      <c r="V318" s="215" t="s">
        <v>1760</v>
      </c>
      <c r="W318" s="43" t="s">
        <v>1222</v>
      </c>
      <c r="X318" s="14" t="s">
        <v>957</v>
      </c>
      <c r="Y318" s="166"/>
      <c r="Z318" s="18" t="s">
        <v>958</v>
      </c>
      <c r="AA318" s="165" t="s">
        <v>609</v>
      </c>
      <c r="AB318" s="15" t="s">
        <v>948</v>
      </c>
      <c r="AC318" s="15"/>
      <c r="AD318" s="43">
        <v>0.29166666666666669</v>
      </c>
      <c r="AE318" s="80">
        <v>2000</v>
      </c>
      <c r="AF318" s="80" t="s">
        <v>609</v>
      </c>
      <c r="AG318" s="80" t="s">
        <v>609</v>
      </c>
      <c r="AH318" s="53"/>
      <c r="AI318" s="148" t="str">
        <f>IF(BS_CONTROLE[[#This Row],[Atividade]]=0, "-", BS_CONTROLE[[#This Row],[Atividade]])</f>
        <v>DESLOCAMENTO</v>
      </c>
      <c r="AJ318" s="9" t="str">
        <f>IF(D318="","*",VLOOKUP(AI318,BS_ATIVIDADE[#Data],3,FALSE))</f>
        <v>OUTROS</v>
      </c>
      <c r="AK318" s="327" t="str">
        <f>IF(BS_CONTROLE[[#This Row],[Local - Partida]]=0, "-", BS_CONTROLE[[#This Row],[Local - Partida]])</f>
        <v>PITK96</v>
      </c>
      <c r="AL318" s="327" t="str">
        <f>IF(BS_CONTROLE[[#This Row],[Local - Encerramento]]=0, "-", BS_CONTROLE[[#This Row],[Local - Encerramento]])</f>
        <v>K96PUD</v>
      </c>
      <c r="AM318" s="327" t="str">
        <f>IF(BS_CONTROLE[[#This Row],[Entre - Estações]]=0, "-", BS_CONTROLE[[#This Row],[Entre - Estações]])</f>
        <v>PAS-PUD</v>
      </c>
      <c r="AN318" s="327" t="str">
        <f>IF(BS_CONTROLE[[#This Row],[SB]]=0, "-", BS_CONTROLE[[#This Row],[SB]])</f>
        <v>K96PUD</v>
      </c>
      <c r="AO318" s="328">
        <f>IF(BS_CONTROLE[[#This Row],[SUB]]=0, "-", BS_CONTROLE[[#This Row],[SUB]])</f>
        <v>103</v>
      </c>
      <c r="AP318" s="329">
        <f>IF(BS_CONTROLE[[#This Row],[KM - Inicio]]=0, "-", BS_CONTROLE[[#This Row],[KM - Inicio]])</f>
        <v>2087</v>
      </c>
      <c r="AQ318" s="329" t="str">
        <f>IF(BS_CONTROLE[[#This Row],[KM - Fim]]=0, "-", BS_CONTROLE[[#This Row],[KM - Fim]])</f>
        <v>-</v>
      </c>
      <c r="AR318" s="43"/>
      <c r="AS318" s="43"/>
      <c r="AT318" s="43"/>
      <c r="AU318" s="43"/>
      <c r="AV318" s="43"/>
      <c r="AW318" s="43"/>
      <c r="AX318" s="43"/>
      <c r="AY318" s="12">
        <f>IF(D318="","*",IFERROR(IF(ISODD(COUNT(AS318:AX318)),"ERRO",SUM((AT318-AS318),(AV318-AU318),(AX318-AW318))),"ERRO"))</f>
        <v>0</v>
      </c>
      <c r="AZ318" s="15"/>
      <c r="BA318" s="76"/>
      <c r="BB318" s="10" t="str">
        <f>IFERROR(_xlfn.XLOOKUP(AI318, BS_ATIVIDADE[ATIVIDADE],BS_ATIVIDADE[UNIDADE] ), "*")</f>
        <v>BINÁRIO</v>
      </c>
      <c r="BC318" s="333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333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8" s="11" t="str">
        <f>IFERROR(_xlfn.XLOOKUP(AO318, BASE_MAPA!$E$2:$E$359, BASE_MAPA!$J$2:$J$359), "ERRO")</f>
        <v>OURO VERDE - LIGAÇÃO</v>
      </c>
      <c r="BF318" s="330" t="str">
        <f>IF(BS_CONTROLE[[#This Row],[Responsavel pelo boletim]]=0, "-", BS_CONTROLE[[#This Row],[Responsavel pelo boletim]])</f>
        <v xml:space="preserve">Paulo 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Produção e Intervalo</v>
      </c>
      <c r="BR318" s="23">
        <f>IF(OR(B318="",F318=""),"*",AY318/P318)</f>
        <v>0</v>
      </c>
      <c r="BS318" s="23">
        <f>IF(OR(B318="",F318=""),"*",BA318/Q318)</f>
        <v>0</v>
      </c>
      <c r="BT318" s="247" t="str">
        <f t="shared" si="4"/>
        <v/>
      </c>
    </row>
    <row r="319" spans="1:72">
      <c r="A319" s="55" t="str">
        <f>D319&amp;B319</f>
        <v/>
      </c>
      <c r="B319" s="184"/>
      <c r="C319" s="8" t="str">
        <f>IF(BS_CONTROLE[[#This Row],[DATA]]="","",WEEKNUM(BS_CONTROLE[[#This Row],[DATA]]))</f>
        <v/>
      </c>
      <c r="D319" s="56"/>
      <c r="E319" s="151">
        <v>314</v>
      </c>
      <c r="F319" s="185"/>
      <c r="G319" s="9" t="str">
        <f>IF(D319="","*",VLOOKUP(F319,BS_ATIVIDADE[#All],3,FALSE))</f>
        <v>*</v>
      </c>
      <c r="H319" s="149"/>
      <c r="I319" s="149"/>
      <c r="J319" s="42"/>
      <c r="K319" s="42"/>
      <c r="L319" s="89"/>
      <c r="M319" s="23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3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49"/>
      <c r="P319" s="149"/>
      <c r="Q319" s="89"/>
      <c r="R319" s="10" t="str">
        <f>IFERROR(_xlfn.XLOOKUP(F319, BS_ATIVIDADE[ATIVIDADE],BS_ATIVIDADE[UNIDADE] ), "*")</f>
        <v>*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6" t="str">
        <f>IFERROR(_xlfn.XLOOKUP(J319, BASE_MAPA!$E$2:$E$359, BASE_MAPA!$J$2:$J$359), "ERRO")</f>
        <v>ERRO</v>
      </c>
      <c r="V319" s="211"/>
      <c r="W319" s="186"/>
      <c r="X319" s="56"/>
      <c r="Y319" s="166"/>
      <c r="Z319" s="166"/>
      <c r="AA319" s="150"/>
      <c r="AB319" s="75"/>
      <c r="AC319" s="75"/>
      <c r="AD319" s="186"/>
      <c r="AE319" s="89"/>
      <c r="AF319" s="89"/>
      <c r="AG319" s="89"/>
      <c r="AH319" s="53"/>
      <c r="AI319" s="148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327" t="str">
        <f>IF(BS_CONTROLE[[#This Row],[Local - Partida]]=0, "-", BS_CONTROLE[[#This Row],[Local - Partida]])</f>
        <v>-</v>
      </c>
      <c r="AL319" s="327" t="str">
        <f>IF(BS_CONTROLE[[#This Row],[Local - Encerramento]]=0, "-", BS_CONTROLE[[#This Row],[Local - Encerramento]])</f>
        <v>-</v>
      </c>
      <c r="AM319" s="327" t="str">
        <f>IF(BS_CONTROLE[[#This Row],[Entre - Estações]]=0, "-", BS_CONTROLE[[#This Row],[Entre - Estações]])</f>
        <v>-</v>
      </c>
      <c r="AN319" s="327" t="str">
        <f>IF(BS_CONTROLE[[#This Row],[SB]]=0, "-", BS_CONTROLE[[#This Row],[SB]])</f>
        <v>-</v>
      </c>
      <c r="AO319" s="328" t="str">
        <f>IF(BS_CONTROLE[[#This Row],[SUB]]=0, "-", BS_CONTROLE[[#This Row],[SUB]])</f>
        <v>-</v>
      </c>
      <c r="AP319" s="329" t="str">
        <f>IF(BS_CONTROLE[[#This Row],[KM - Inicio]]=0, "-", BS_CONTROLE[[#This Row],[KM - Inicio]])</f>
        <v>-</v>
      </c>
      <c r="AQ319" s="329" t="str">
        <f>IF(BS_CONTROLE[[#This Row],[KM - Fim]]=0, "-", BS_CONTROLE[[#This Row],[KM - Fim]])</f>
        <v>-</v>
      </c>
      <c r="AR319" s="43"/>
      <c r="AS319" s="43"/>
      <c r="AT319" s="43"/>
      <c r="AU319" s="43"/>
      <c r="AV319" s="43"/>
      <c r="AW319" s="43"/>
      <c r="AX319" s="43"/>
      <c r="AY319" s="12" t="str">
        <f>IF(D319="","*",IFERROR(IF(ISODD(COUNT(AS319:AX319)),"ERRO",SUM((AT319-AS319),(AV319-AU319),(AX319-AW319))),"ERRO"))</f>
        <v>*</v>
      </c>
      <c r="AZ319" s="15"/>
      <c r="BA319" s="76"/>
      <c r="BB319" s="10" t="str">
        <f>IFERROR(_xlfn.XLOOKUP(AI319, BS_ATIVIDADE[ATIVIDADE],BS_ATIVIDADE[UNIDADE] ), "*")</f>
        <v>*</v>
      </c>
      <c r="BC319" s="333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333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330" t="str">
        <f>IF(BS_CONTROLE[[#This Row],[Responsavel pelo boletim]]=0, "-", BS_CONTROLE[[#This Row],[Responsavel pelo boletim]])</f>
        <v>-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Aderente</v>
      </c>
      <c r="BR319" s="23" t="str">
        <f>IF(OR(B319="",F319=""),"*",AY319/P319)</f>
        <v>*</v>
      </c>
      <c r="BS319" s="23" t="str">
        <f>IF(OR(B319="",F319=""),"*",BA319/Q319)</f>
        <v>*</v>
      </c>
      <c r="BT319" s="247" t="str">
        <f t="shared" si="4"/>
        <v/>
      </c>
    </row>
    <row r="320" spans="1:72">
      <c r="A320" s="55" t="str">
        <f>D320&amp;B320</f>
        <v/>
      </c>
      <c r="B320" s="184"/>
      <c r="C320" s="8" t="str">
        <f>IF(BS_CONTROLE[[#This Row],[DATA]]="","",WEEKNUM(BS_CONTROLE[[#This Row],[DATA]]))</f>
        <v/>
      </c>
      <c r="D320" s="56"/>
      <c r="E320" s="151">
        <v>315</v>
      </c>
      <c r="F320" s="185"/>
      <c r="G320" s="9" t="str">
        <f>IF(D320="","*",VLOOKUP(F320,BS_ATIVIDADE[#All],3,FALSE))</f>
        <v>*</v>
      </c>
      <c r="H320" s="149"/>
      <c r="I320" s="149"/>
      <c r="J320" s="42"/>
      <c r="K320" s="42"/>
      <c r="L320" s="89"/>
      <c r="M320" s="23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3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49"/>
      <c r="P320" s="149"/>
      <c r="Q320" s="89"/>
      <c r="R320" s="10" t="str">
        <f>IFERROR(_xlfn.XLOOKUP(F320, BS_ATIVIDADE[ATIVIDADE],BS_ATIVIDADE[UNIDADE] ), "*")</f>
        <v>*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6" t="str">
        <f>IFERROR(_xlfn.XLOOKUP(J320, BASE_MAPA!$E$2:$E$359, BASE_MAPA!$J$2:$J$359), "ERRO")</f>
        <v>ERRO</v>
      </c>
      <c r="V320" s="211"/>
      <c r="W320" s="186"/>
      <c r="X320" s="56"/>
      <c r="Y320" s="166"/>
      <c r="Z320" s="166"/>
      <c r="AA320" s="150"/>
      <c r="AB320" s="75"/>
      <c r="AC320" s="75"/>
      <c r="AD320" s="186"/>
      <c r="AE320" s="89"/>
      <c r="AF320" s="89"/>
      <c r="AG320" s="89"/>
      <c r="AH320" s="53"/>
      <c r="AI320" s="148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327" t="str">
        <f>IF(BS_CONTROLE[[#This Row],[Local - Partida]]=0, "-", BS_CONTROLE[[#This Row],[Local - Partida]])</f>
        <v>-</v>
      </c>
      <c r="AL320" s="327" t="str">
        <f>IF(BS_CONTROLE[[#This Row],[Local - Encerramento]]=0, "-", BS_CONTROLE[[#This Row],[Local - Encerramento]])</f>
        <v>-</v>
      </c>
      <c r="AM320" s="327" t="str">
        <f>IF(BS_CONTROLE[[#This Row],[Entre - Estações]]=0, "-", BS_CONTROLE[[#This Row],[Entre - Estações]])</f>
        <v>-</v>
      </c>
      <c r="AN320" s="327" t="str">
        <f>IF(BS_CONTROLE[[#This Row],[SB]]=0, "-", BS_CONTROLE[[#This Row],[SB]])</f>
        <v>-</v>
      </c>
      <c r="AO320" s="328" t="str">
        <f>IF(BS_CONTROLE[[#This Row],[SUB]]=0, "-", BS_CONTROLE[[#This Row],[SUB]])</f>
        <v>-</v>
      </c>
      <c r="AP320" s="329" t="str">
        <f>IF(BS_CONTROLE[[#This Row],[KM - Inicio]]=0, "-", BS_CONTROLE[[#This Row],[KM - Inicio]])</f>
        <v>-</v>
      </c>
      <c r="AQ320" s="329" t="str">
        <f>IF(BS_CONTROLE[[#This Row],[KM - Fim]]=0, "-", BS_CONTROLE[[#This Row],[KM - Fim]])</f>
        <v>-</v>
      </c>
      <c r="AR320" s="43"/>
      <c r="AS320" s="43"/>
      <c r="AT320" s="43"/>
      <c r="AU320" s="43"/>
      <c r="AV320" s="43"/>
      <c r="AW320" s="43"/>
      <c r="AX320" s="43"/>
      <c r="AY320" s="12" t="str">
        <f>IF(D320="","*",IFERROR(IF(ISODD(COUNT(AS320:AX320)),"ERRO",SUM((AT320-AS320),(AV320-AU320),(AX320-AW320))),"ERRO"))</f>
        <v>*</v>
      </c>
      <c r="AZ320" s="15"/>
      <c r="BA320" s="76"/>
      <c r="BB320" s="10" t="str">
        <f>IFERROR(_xlfn.XLOOKUP(AI320, BS_ATIVIDADE[ATIVIDADE],BS_ATIVIDADE[UNIDADE] ), "*")</f>
        <v>*</v>
      </c>
      <c r="BC320" s="333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333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330" t="str">
        <f>IF(BS_CONTROLE[[#This Row],[Responsavel pelo boletim]]=0, "-", BS_CONTROLE[[#This Row],[Responsavel pelo boletim]])</f>
        <v>-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Aderente</v>
      </c>
      <c r="BR320" s="23" t="str">
        <f>IF(OR(B320="",F320=""),"*",AY320/P320)</f>
        <v>*</v>
      </c>
      <c r="BS320" s="23" t="str">
        <f>IF(OR(B320="",F320=""),"*",BA320/Q320)</f>
        <v>*</v>
      </c>
      <c r="BT320" s="247" t="str">
        <f t="shared" si="4"/>
        <v/>
      </c>
    </row>
    <row r="321" spans="1:72">
      <c r="A321" s="55" t="str">
        <f>D321&amp;B321</f>
        <v/>
      </c>
      <c r="B321" s="184"/>
      <c r="C321" s="8" t="str">
        <f>IF(BS_CONTROLE[[#This Row],[DATA]]="","",WEEKNUM(BS_CONTROLE[[#This Row],[DATA]]))</f>
        <v/>
      </c>
      <c r="D321" s="56"/>
      <c r="E321" s="151">
        <v>316</v>
      </c>
      <c r="F321" s="185"/>
      <c r="G321" s="9" t="str">
        <f>IF(D321="","*",VLOOKUP(F321,BS_ATIVIDADE[#All],3,FALSE))</f>
        <v>*</v>
      </c>
      <c r="H321" s="149"/>
      <c r="I321" s="149"/>
      <c r="J321" s="42"/>
      <c r="K321" s="42"/>
      <c r="L321" s="89"/>
      <c r="M321" s="23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3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49"/>
      <c r="P321" s="149"/>
      <c r="Q321" s="89"/>
      <c r="R321" s="10" t="str">
        <f>IFERROR(_xlfn.XLOOKUP(F321, BS_ATIVIDADE[ATIVIDADE],BS_ATIVIDADE[UNIDADE] ), "*")</f>
        <v>*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6" t="str">
        <f>IFERROR(_xlfn.XLOOKUP(J321, BASE_MAPA!$E$2:$E$359, BASE_MAPA!$J$2:$J$359), "ERRO")</f>
        <v>ERRO</v>
      </c>
      <c r="V321" s="211"/>
      <c r="W321" s="186"/>
      <c r="X321" s="56"/>
      <c r="Y321" s="166"/>
      <c r="Z321" s="166"/>
      <c r="AA321" s="150"/>
      <c r="AB321" s="75"/>
      <c r="AC321" s="75"/>
      <c r="AD321" s="186"/>
      <c r="AE321" s="89"/>
      <c r="AF321" s="89"/>
      <c r="AG321" s="89"/>
      <c r="AH321" s="53"/>
      <c r="AI321" s="148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327" t="str">
        <f>IF(BS_CONTROLE[[#This Row],[Local - Partida]]=0, "-", BS_CONTROLE[[#This Row],[Local - Partida]])</f>
        <v>-</v>
      </c>
      <c r="AL321" s="327" t="str">
        <f>IF(BS_CONTROLE[[#This Row],[Local - Encerramento]]=0, "-", BS_CONTROLE[[#This Row],[Local - Encerramento]])</f>
        <v>-</v>
      </c>
      <c r="AM321" s="327" t="str">
        <f>IF(BS_CONTROLE[[#This Row],[Entre - Estações]]=0, "-", BS_CONTROLE[[#This Row],[Entre - Estações]])</f>
        <v>-</v>
      </c>
      <c r="AN321" s="327" t="str">
        <f>IF(BS_CONTROLE[[#This Row],[SB]]=0, "-", BS_CONTROLE[[#This Row],[SB]])</f>
        <v>-</v>
      </c>
      <c r="AO321" s="328" t="str">
        <f>IF(BS_CONTROLE[[#This Row],[SUB]]=0, "-", BS_CONTROLE[[#This Row],[SUB]])</f>
        <v>-</v>
      </c>
      <c r="AP321" s="329" t="str">
        <f>IF(BS_CONTROLE[[#This Row],[KM - Inicio]]=0, "-", BS_CONTROLE[[#This Row],[KM - Inicio]])</f>
        <v>-</v>
      </c>
      <c r="AQ321" s="329" t="str">
        <f>IF(BS_CONTROLE[[#This Row],[KM - Fim]]=0, "-", BS_CONTROLE[[#This Row],[KM - Fim]])</f>
        <v>-</v>
      </c>
      <c r="AR321" s="43"/>
      <c r="AS321" s="43"/>
      <c r="AT321" s="43"/>
      <c r="AU321" s="43"/>
      <c r="AV321" s="43"/>
      <c r="AW321" s="43"/>
      <c r="AX321" s="43"/>
      <c r="AY321" s="12" t="str">
        <f>IF(D321="","*",IFERROR(IF(ISODD(COUNT(AS321:AX321)),"ERRO",SUM((AT321-AS321),(AV321-AU321),(AX321-AW321))),"ERRO"))</f>
        <v>*</v>
      </c>
      <c r="AZ321" s="15"/>
      <c r="BA321" s="76"/>
      <c r="BB321" s="10" t="str">
        <f>IFERROR(_xlfn.XLOOKUP(AI321, BS_ATIVIDADE[ATIVIDADE],BS_ATIVIDADE[UNIDADE] ), "*")</f>
        <v>*</v>
      </c>
      <c r="BC321" s="333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333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330" t="str">
        <f>IF(BS_CONTROLE[[#This Row],[Responsavel pelo boletim]]=0, "-", BS_CONTROLE[[#This Row],[Responsavel pelo boletim]])</f>
        <v>-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Aderente</v>
      </c>
      <c r="BR321" s="23" t="str">
        <f>IF(OR(B321="",F321=""),"*",AY321/P321)</f>
        <v>*</v>
      </c>
      <c r="BS321" s="23" t="str">
        <f>IF(OR(B321="",F321=""),"*",BA321/Q321)</f>
        <v>*</v>
      </c>
      <c r="BT321" s="247" t="str">
        <f t="shared" si="4"/>
        <v/>
      </c>
    </row>
    <row r="322" spans="1:72">
      <c r="A322" s="55" t="str">
        <f>D322&amp;B322</f>
        <v/>
      </c>
      <c r="B322" s="184"/>
      <c r="C322" s="8" t="str">
        <f>IF(BS_CONTROLE[[#This Row],[DATA]]="","",WEEKNUM(BS_CONTROLE[[#This Row],[DATA]]))</f>
        <v/>
      </c>
      <c r="D322" s="56"/>
      <c r="E322" s="151">
        <v>317</v>
      </c>
      <c r="F322" s="185"/>
      <c r="G322" s="9" t="str">
        <f>IF(D322="","*",VLOOKUP(F322,BS_ATIVIDADE[#All],3,FALSE))</f>
        <v>*</v>
      </c>
      <c r="H322" s="149"/>
      <c r="I322" s="149"/>
      <c r="J322" s="42"/>
      <c r="K322" s="42"/>
      <c r="L322" s="89"/>
      <c r="M322" s="23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3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49"/>
      <c r="P322" s="149"/>
      <c r="Q322" s="89"/>
      <c r="R322" s="10" t="str">
        <f>IFERROR(_xlfn.XLOOKUP(F322, BS_ATIVIDADE[ATIVIDADE],BS_ATIVIDADE[UNIDADE] ), "*")</f>
        <v>*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6" t="str">
        <f>IFERROR(_xlfn.XLOOKUP(J322, BASE_MAPA!$E$2:$E$359, BASE_MAPA!$J$2:$J$359), "ERRO")</f>
        <v>ERRO</v>
      </c>
      <c r="V322" s="211"/>
      <c r="W322" s="186"/>
      <c r="X322" s="56"/>
      <c r="Y322" s="166"/>
      <c r="Z322" s="166"/>
      <c r="AA322" s="150"/>
      <c r="AB322" s="75"/>
      <c r="AC322" s="75"/>
      <c r="AD322" s="186"/>
      <c r="AE322" s="89"/>
      <c r="AF322" s="89"/>
      <c r="AG322" s="89"/>
      <c r="AH322" s="53"/>
      <c r="AI322" s="148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327" t="str">
        <f>IF(BS_CONTROLE[[#This Row],[Local - Partida]]=0, "-", BS_CONTROLE[[#This Row],[Local - Partida]])</f>
        <v>-</v>
      </c>
      <c r="AL322" s="327" t="str">
        <f>IF(BS_CONTROLE[[#This Row],[Local - Encerramento]]=0, "-", BS_CONTROLE[[#This Row],[Local - Encerramento]])</f>
        <v>-</v>
      </c>
      <c r="AM322" s="327" t="str">
        <f>IF(BS_CONTROLE[[#This Row],[Entre - Estações]]=0, "-", BS_CONTROLE[[#This Row],[Entre - Estações]])</f>
        <v>-</v>
      </c>
      <c r="AN322" s="327" t="str">
        <f>IF(BS_CONTROLE[[#This Row],[SB]]=0, "-", BS_CONTROLE[[#This Row],[SB]])</f>
        <v>-</v>
      </c>
      <c r="AO322" s="328" t="str">
        <f>IF(BS_CONTROLE[[#This Row],[SUB]]=0, "-", BS_CONTROLE[[#This Row],[SUB]])</f>
        <v>-</v>
      </c>
      <c r="AP322" s="329" t="str">
        <f>IF(BS_CONTROLE[[#This Row],[KM - Inicio]]=0, "-", BS_CONTROLE[[#This Row],[KM - Inicio]])</f>
        <v>-</v>
      </c>
      <c r="AQ322" s="329" t="str">
        <f>IF(BS_CONTROLE[[#This Row],[KM - Fim]]=0, "-", BS_CONTROLE[[#This Row],[KM - Fim]])</f>
        <v>-</v>
      </c>
      <c r="AR322" s="43"/>
      <c r="AS322" s="43"/>
      <c r="AT322" s="43"/>
      <c r="AU322" s="43"/>
      <c r="AV322" s="43"/>
      <c r="AW322" s="43"/>
      <c r="AX322" s="43"/>
      <c r="AY322" s="12" t="str">
        <f>IF(D322="","*",IFERROR(IF(ISODD(COUNT(AS322:AX322)),"ERRO",SUM((AT322-AS322),(AV322-AU322),(AX322-AW322))),"ERRO"))</f>
        <v>*</v>
      </c>
      <c r="AZ322" s="15"/>
      <c r="BA322" s="76"/>
      <c r="BB322" s="10" t="str">
        <f>IFERROR(_xlfn.XLOOKUP(AI322, BS_ATIVIDADE[ATIVIDADE],BS_ATIVIDADE[UNIDADE] ), "*")</f>
        <v>*</v>
      </c>
      <c r="BC322" s="333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333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330" t="str">
        <f>IF(BS_CONTROLE[[#This Row],[Responsavel pelo boletim]]=0, "-", BS_CONTROLE[[#This Row],[Responsavel pelo boletim]])</f>
        <v>-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Aderente</v>
      </c>
      <c r="BR322" s="23" t="str">
        <f>IF(OR(B322="",F322=""),"*",AY322/P322)</f>
        <v>*</v>
      </c>
      <c r="BS322" s="23" t="str">
        <f>IF(OR(B322="",F322=""),"*",BA322/Q322)</f>
        <v>*</v>
      </c>
      <c r="BT322" s="247" t="str">
        <f t="shared" si="4"/>
        <v/>
      </c>
    </row>
    <row r="323" spans="1:72">
      <c r="A323" s="55" t="str">
        <f>D323&amp;B323</f>
        <v>V8745956</v>
      </c>
      <c r="B323" s="184">
        <v>45956</v>
      </c>
      <c r="C323" s="8">
        <f>IF(BS_CONTROLE[[#This Row],[DATA]]="","",WEEKNUM(BS_CONTROLE[[#This Row],[DATA]]))</f>
        <v>44</v>
      </c>
      <c r="D323" s="235" t="s">
        <v>813</v>
      </c>
      <c r="E323" s="239">
        <v>238</v>
      </c>
      <c r="F323" s="185" t="s">
        <v>715</v>
      </c>
      <c r="G323" s="9" t="str">
        <f>IF(D323="","*",VLOOKUP(F323,BS_ATIVIDADE[#All],3,FALSE))</f>
        <v>MECANIZAÇÃO - SOCADORA</v>
      </c>
      <c r="H323" s="17" t="s">
        <v>254</v>
      </c>
      <c r="I323" s="186" t="s">
        <v>254</v>
      </c>
      <c r="J323" s="234">
        <v>74</v>
      </c>
      <c r="K323" s="16">
        <v>199</v>
      </c>
      <c r="L323" s="80">
        <v>190</v>
      </c>
      <c r="M323" s="23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23" s="23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23" s="186">
        <v>0.375</v>
      </c>
      <c r="P323" s="186">
        <v>0.125</v>
      </c>
      <c r="Q323" s="89">
        <v>1530</v>
      </c>
      <c r="R323" s="10" t="str">
        <f>IFERROR(_xlfn.XLOOKUP(F323, BS_ATIVIDADE[ATIVIDADE],BS_ATIVIDADE[UNIDADE] ), "*")</f>
        <v>M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6" t="str">
        <f>IFERROR(_xlfn.XLOOKUP(J323, BASE_MAPA!$E$2:$E$359, BASE_MAPA!$J$2:$J$359), "ERRO")</f>
        <v>MARCO INICIAL - ALTO ARAGUAIA</v>
      </c>
      <c r="V323" s="215" t="s">
        <v>1235</v>
      </c>
      <c r="W323" s="43" t="s">
        <v>1554</v>
      </c>
      <c r="X323" s="14" t="s">
        <v>957</v>
      </c>
      <c r="Y323" s="166"/>
      <c r="Z323" s="18" t="s">
        <v>953</v>
      </c>
      <c r="AA323" s="165">
        <v>1</v>
      </c>
      <c r="AB323" s="75" t="s">
        <v>948</v>
      </c>
      <c r="AC323" s="15" t="s">
        <v>609</v>
      </c>
      <c r="AD323" s="43">
        <v>0.29166666666666669</v>
      </c>
      <c r="AE323" s="80">
        <v>6237</v>
      </c>
      <c r="AF323" s="80" t="s">
        <v>609</v>
      </c>
      <c r="AG323" s="80" t="s">
        <v>609</v>
      </c>
      <c r="AH323" s="53"/>
      <c r="AI323" s="148" t="str">
        <f>IF(BS_CONTROLE[[#This Row],[Atividade]]=0, "-", BS_CONTROLE[[#This Row],[Atividade]])</f>
        <v>MECANIZAÇÃO - SOCADORA</v>
      </c>
      <c r="AJ323" s="9" t="str">
        <f>IF(D323="","*",VLOOKUP(AI323,BS_ATIVIDADE[#Data],3,FALSE))</f>
        <v>MECANIZAÇÃO - SOCADORA</v>
      </c>
      <c r="AK323" s="327" t="str">
        <f>IF(BS_CONTROLE[[#This Row],[Local - Partida]]=0, "-", BS_CONTROLE[[#This Row],[Local - Partida]])</f>
        <v>TVI2</v>
      </c>
      <c r="AL323" s="327" t="str">
        <f>IF(BS_CONTROLE[[#This Row],[Local - Encerramento]]=0, "-", BS_CONTROLE[[#This Row],[Local - Encerramento]])</f>
        <v>TVI2</v>
      </c>
      <c r="AM323" s="327" t="str">
        <f>IF(BS_CONTROLE[[#This Row],[Entre - Estações]]=0, "-", BS_CONTROLE[[#This Row],[Entre - Estações]])</f>
        <v>TID-TVI</v>
      </c>
      <c r="AN323" s="327" t="str">
        <f>IF(BS_CONTROLE[[#This Row],[SB]]=0, "-", BS_CONTROLE[[#This Row],[SB]])</f>
        <v>TID201</v>
      </c>
      <c r="AO323" s="328">
        <f>IF(BS_CONTROLE[[#This Row],[SUB]]=0, "-", BS_CONTROLE[[#This Row],[SUB]])</f>
        <v>74</v>
      </c>
      <c r="AP323" s="329">
        <f>IF(BS_CONTROLE[[#This Row],[KM - Inicio]]=0, "-", BS_CONTROLE[[#This Row],[KM - Inicio]])</f>
        <v>199</v>
      </c>
      <c r="AQ323" s="329">
        <f>IF(BS_CONTROLE[[#This Row],[KM - Fim]]=0, "-", BS_CONTROLE[[#This Row],[KM - Fim]])</f>
        <v>190</v>
      </c>
      <c r="AR323" s="43"/>
      <c r="AS323" s="43"/>
      <c r="AT323" s="43"/>
      <c r="AU323" s="43"/>
      <c r="AV323" s="43"/>
      <c r="AW323" s="43"/>
      <c r="AX323" s="43"/>
      <c r="AY323" s="12">
        <f>IF(D323="","*",IFERROR(IF(ISODD(COUNT(AS323:AX323)),"ERRO",SUM((AT323-AS323),(AV323-AU323),(AX323-AW323))),"ERRO"))</f>
        <v>0</v>
      </c>
      <c r="AZ323" s="15"/>
      <c r="BA323" s="76"/>
      <c r="BB323" s="10" t="str">
        <f>IFERROR(_xlfn.XLOOKUP(AI323, BS_ATIVIDADE[ATIVIDADE],BS_ATIVIDADE[UNIDADE] ), "*")</f>
        <v>M</v>
      </c>
      <c r="BC323" s="333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333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330" t="str">
        <f>IF(BS_CONTROLE[[#This Row],[Responsavel pelo boletim]]=0, "-", BS_CONTROLE[[#This Row],[Responsavel pelo boletim]])</f>
        <v>Antonioni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Produção e Intervalo</v>
      </c>
      <c r="BR323" s="23">
        <f>IF(OR(B323="",F323=""),"*",AY323/P323)</f>
        <v>0</v>
      </c>
      <c r="BS323" s="23">
        <f>IF(OR(B323="",F323=""),"*",BA323/Q323)</f>
        <v>0</v>
      </c>
      <c r="BT323" s="247" t="str">
        <f t="shared" si="4"/>
        <v/>
      </c>
    </row>
    <row r="324" spans="1:72">
      <c r="A324" s="55" t="str">
        <f>D324&amp;B324</f>
        <v>E1745956</v>
      </c>
      <c r="B324" s="184">
        <v>45956</v>
      </c>
      <c r="C324" s="8">
        <f>IF(BS_CONTROLE[[#This Row],[DATA]]="","",WEEKNUM(BS_CONTROLE[[#This Row],[DATA]]))</f>
        <v>44</v>
      </c>
      <c r="D324" s="14" t="s">
        <v>750</v>
      </c>
      <c r="E324" s="239">
        <v>247</v>
      </c>
      <c r="F324" s="185" t="s">
        <v>611</v>
      </c>
      <c r="G324" s="9" t="str">
        <f>IF(D324="","*",VLOOKUP(F324,BS_ATIVIDADE[#All],3,FALSE))</f>
        <v>CAMINHÂO - SOLDA</v>
      </c>
      <c r="H324" s="149" t="s">
        <v>464</v>
      </c>
      <c r="I324" s="149" t="s">
        <v>464</v>
      </c>
      <c r="J324" s="42">
        <v>78</v>
      </c>
      <c r="K324" s="42">
        <v>244</v>
      </c>
      <c r="L324" s="89">
        <v>246</v>
      </c>
      <c r="M324" s="16" t="s">
        <v>463</v>
      </c>
      <c r="N324" s="23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24" s="149">
        <v>0.375</v>
      </c>
      <c r="P324" s="149">
        <v>0.16666666666666666</v>
      </c>
      <c r="Q324" s="89">
        <v>3</v>
      </c>
      <c r="R324" s="10" t="str">
        <f>IFERROR(_xlfn.XLOOKUP(F324, BS_ATIVIDADE[ATIVIDADE],BS_ATIVIDADE[UNIDADE] ), "*")</f>
        <v>Nº DE SOLDA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4" s="86" t="str">
        <f>IFERROR(_xlfn.XLOOKUP(J324, BASE_MAPA!$E$2:$E$359, BASE_MAPA!$J$2:$J$359), "ERRO")</f>
        <v>ITIRAPINA - BAURU</v>
      </c>
      <c r="V324" s="211" t="s">
        <v>1214</v>
      </c>
      <c r="W324" s="186" t="s">
        <v>1215</v>
      </c>
      <c r="X324" s="235" t="s">
        <v>957</v>
      </c>
      <c r="Y324" s="166"/>
      <c r="Z324" s="166" t="s">
        <v>953</v>
      </c>
      <c r="AA324" s="150">
        <v>1</v>
      </c>
      <c r="AB324" s="75" t="s">
        <v>948</v>
      </c>
      <c r="AC324" s="75" t="s">
        <v>609</v>
      </c>
      <c r="AD324" s="186">
        <v>0.29166666666666669</v>
      </c>
      <c r="AE324" s="89">
        <v>6373</v>
      </c>
      <c r="AF324" s="89" t="s">
        <v>609</v>
      </c>
      <c r="AG324" s="89" t="s">
        <v>609</v>
      </c>
      <c r="AH324" s="53"/>
      <c r="AI324" s="148" t="str">
        <f>IF(BS_CONTROLE[[#This Row],[Atividade]]=0, "-", BS_CONTROLE[[#This Row],[Atividade]])</f>
        <v>CAMINHÃO DE SOLDA</v>
      </c>
      <c r="AJ324" s="9" t="str">
        <f>IF(D324="","*",VLOOKUP(AI324,BS_ATIVIDADE[#Data],3,FALSE))</f>
        <v>CAMINHÂO - SOLDA</v>
      </c>
      <c r="AK324" s="327" t="str">
        <f>IF(BS_CONTROLE[[#This Row],[Local - Partida]]=0, "-", BS_CONTROLE[[#This Row],[Local - Partida]])</f>
        <v>ZTEZVT</v>
      </c>
      <c r="AL324" s="327" t="str">
        <f>IF(BS_CONTROLE[[#This Row],[Local - Encerramento]]=0, "-", BS_CONTROLE[[#This Row],[Local - Encerramento]])</f>
        <v>ZTEZVT</v>
      </c>
      <c r="AM324" s="327" t="str">
        <f>IF(BS_CONTROLE[[#This Row],[Entre - Estações]]=0, "-", BS_CONTROLE[[#This Row],[Entre - Estações]])</f>
        <v>ZTE-ZVT</v>
      </c>
      <c r="AN324" s="327" t="str">
        <f>IF(BS_CONTROLE[[#This Row],[SB]]=0, "-", BS_CONTROLE[[#This Row],[SB]])</f>
        <v>ZVTZDK</v>
      </c>
      <c r="AO324" s="328">
        <f>IF(BS_CONTROLE[[#This Row],[SUB]]=0, "-", BS_CONTROLE[[#This Row],[SUB]])</f>
        <v>78</v>
      </c>
      <c r="AP324" s="329">
        <f>IF(BS_CONTROLE[[#This Row],[KM - Inicio]]=0, "-", BS_CONTROLE[[#This Row],[KM - Inicio]])</f>
        <v>244</v>
      </c>
      <c r="AQ324" s="329">
        <f>IF(BS_CONTROLE[[#This Row],[KM - Fim]]=0, "-", BS_CONTROLE[[#This Row],[KM - Fim]])</f>
        <v>246</v>
      </c>
      <c r="AR324" s="43"/>
      <c r="AS324" s="43"/>
      <c r="AT324" s="43"/>
      <c r="AU324" s="43"/>
      <c r="AV324" s="43"/>
      <c r="AW324" s="43"/>
      <c r="AX324" s="43"/>
      <c r="AY324" s="12">
        <f>IF(D324="","*",IFERROR(IF(ISODD(COUNT(AS324:AX324)),"ERRO",SUM((AT324-AS324),(AV324-AU324),(AX324-AW324))),"ERRO"))</f>
        <v>0</v>
      </c>
      <c r="AZ324" s="15"/>
      <c r="BA324" s="76"/>
      <c r="BB324" s="10" t="str">
        <f>IFERROR(_xlfn.XLOOKUP(AI324, BS_ATIVIDADE[ATIVIDADE],BS_ATIVIDADE[UNIDADE] ), "*")</f>
        <v>Nº DE SOLDA</v>
      </c>
      <c r="BC324" s="333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333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4" s="11" t="str">
        <f>IFERROR(_xlfn.XLOOKUP(AO324, BASE_MAPA!$E$2:$E$359, BASE_MAPA!$J$2:$J$359), "ERRO")</f>
        <v>ITIRAPINA - BAURU</v>
      </c>
      <c r="BF324" s="330" t="str">
        <f>IF(BS_CONTROLE[[#This Row],[Responsavel pelo boletim]]=0, "-", BS_CONTROLE[[#This Row],[Responsavel pelo boletim]])</f>
        <v>Francisco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Produção e Intervalo</v>
      </c>
      <c r="BR324" s="23">
        <f>IF(OR(B324="",F324=""),"*",AY324/P324)</f>
        <v>0</v>
      </c>
      <c r="BS324" s="23">
        <f>IF(OR(B324="",F324=""),"*",BA324/Q324)</f>
        <v>0</v>
      </c>
      <c r="BT324" s="247" t="str">
        <f t="shared" si="4"/>
        <v/>
      </c>
    </row>
    <row r="325" spans="1:72" ht="16.5" customHeight="1">
      <c r="A325" s="55" t="str">
        <f>D325&amp;B325</f>
        <v>V4245956</v>
      </c>
      <c r="B325" s="184">
        <v>45956</v>
      </c>
      <c r="C325" s="8">
        <f>IF(BS_CONTROLE[[#This Row],[DATA]]="","",WEEKNUM(BS_CONTROLE[[#This Row],[DATA]]))</f>
        <v>44</v>
      </c>
      <c r="D325" s="14" t="s">
        <v>778</v>
      </c>
      <c r="E325" s="239">
        <v>248</v>
      </c>
      <c r="F325" s="185" t="s">
        <v>741</v>
      </c>
      <c r="G325" s="9" t="str">
        <f>IF(D325="","*",VLOOKUP(F325,BS_ATIVIDADE[#All],3,FALSE))</f>
        <v>MODERNIZAÇÃO</v>
      </c>
      <c r="H325" s="186" t="s">
        <v>396</v>
      </c>
      <c r="I325" s="186" t="s">
        <v>396</v>
      </c>
      <c r="J325" s="234">
        <v>72</v>
      </c>
      <c r="K325" s="234">
        <v>305.60000000000002</v>
      </c>
      <c r="L325" s="89">
        <v>307</v>
      </c>
      <c r="M325" s="23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25" s="23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25" s="186">
        <v>0.27083333333333331</v>
      </c>
      <c r="P325" s="186">
        <v>8.3333333333333329E-2</v>
      </c>
      <c r="Q325" s="89">
        <v>200</v>
      </c>
      <c r="R325" s="10" t="str">
        <f>IFERROR(_xlfn.XLOOKUP(F325, BS_ATIVIDADE[ATIVIDADE],BS_ATIVIDADE[UNIDADE] ), "*")</f>
        <v>M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5" s="86" t="str">
        <f>IFERROR(_xlfn.XLOOKUP(J325, BASE_MAPA!$E$2:$E$359, BASE_MAPA!$J$2:$J$359), "ERRO")</f>
        <v>ARARAQUARA - COLOMBIA</v>
      </c>
      <c r="V325" s="211" t="s">
        <v>1238</v>
      </c>
      <c r="W325" s="186" t="s">
        <v>1236</v>
      </c>
      <c r="X325" s="270" t="s">
        <v>957</v>
      </c>
      <c r="Y325" s="166"/>
      <c r="Z325" s="18" t="s">
        <v>953</v>
      </c>
      <c r="AA325" s="150">
        <v>1</v>
      </c>
      <c r="AB325" s="75" t="s">
        <v>948</v>
      </c>
      <c r="AC325" s="75" t="s">
        <v>943</v>
      </c>
      <c r="AD325" s="186">
        <v>0.22916666666666666</v>
      </c>
      <c r="AE325" s="89">
        <v>6242</v>
      </c>
      <c r="AF325" s="89" t="s">
        <v>609</v>
      </c>
      <c r="AG325" s="89" t="s">
        <v>609</v>
      </c>
      <c r="AH325" s="53"/>
      <c r="AI325" s="148" t="str">
        <f>IF(BS_CONTROLE[[#This Row],[Atividade]]=0, "-", BS_CONTROLE[[#This Row],[Atividade]])</f>
        <v>MODERNIZAÇÃO - SOCADORA</v>
      </c>
      <c r="AJ325" s="9" t="str">
        <f>IF(D325="","*",VLOOKUP(AI325,BS_ATIVIDADE[#Data],3,FALSE))</f>
        <v>MODERNIZAÇÃO</v>
      </c>
      <c r="AK325" s="327" t="str">
        <f>IF(BS_CONTROLE[[#This Row],[Local - Partida]]=0, "-", BS_CONTROLE[[#This Row],[Local - Partida]])</f>
        <v>ZGT1</v>
      </c>
      <c r="AL325" s="327" t="str">
        <f>IF(BS_CONTROLE[[#This Row],[Local - Encerramento]]=0, "-", BS_CONTROLE[[#This Row],[Local - Encerramento]])</f>
        <v>ZGT1</v>
      </c>
      <c r="AM325" s="327" t="str">
        <f>IF(BS_CONTROLE[[#This Row],[Entre - Estações]]=0, "-", BS_CONTROLE[[#This Row],[Entre - Estações]])</f>
        <v>ZGT-ZXE</v>
      </c>
      <c r="AN325" s="327" t="str">
        <f>IF(BS_CONTROLE[[#This Row],[SB]]=0, "-", BS_CONTROLE[[#This Row],[SB]])</f>
        <v>ZGTZXE</v>
      </c>
      <c r="AO325" s="328">
        <f>IF(BS_CONTROLE[[#This Row],[SUB]]=0, "-", BS_CONTROLE[[#This Row],[SUB]])</f>
        <v>72</v>
      </c>
      <c r="AP325" s="329">
        <f>IF(BS_CONTROLE[[#This Row],[KM - Inicio]]=0, "-", BS_CONTROLE[[#This Row],[KM - Inicio]])</f>
        <v>305.60000000000002</v>
      </c>
      <c r="AQ325" s="329">
        <f>IF(BS_CONTROLE[[#This Row],[KM - Fim]]=0, "-", BS_CONTROLE[[#This Row],[KM - Fim]])</f>
        <v>307</v>
      </c>
      <c r="AR325" s="43"/>
      <c r="AS325" s="43"/>
      <c r="AT325" s="43"/>
      <c r="AU325" s="43"/>
      <c r="AV325" s="43"/>
      <c r="AW325" s="43"/>
      <c r="AX325" s="43"/>
      <c r="AY325" s="12">
        <f>IF(D325="","*",IFERROR(IF(ISODD(COUNT(AS325:AX325)),"ERRO",SUM((AT325-AS325),(AV325-AU325),(AX325-AW325))),"ERRO"))</f>
        <v>0</v>
      </c>
      <c r="AZ325" s="15"/>
      <c r="BA325" s="76"/>
      <c r="BB325" s="10" t="str">
        <f>IFERROR(_xlfn.XLOOKUP(AI325, BS_ATIVIDADE[ATIVIDADE],BS_ATIVIDADE[UNIDADE] ), "*")</f>
        <v>M</v>
      </c>
      <c r="BC325" s="333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333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5" s="11" t="str">
        <f>IFERROR(_xlfn.XLOOKUP(AO325, BASE_MAPA!$E$2:$E$359, BASE_MAPA!$J$2:$J$359), "ERRO")</f>
        <v>ARARAQUARA - COLOMBIA</v>
      </c>
      <c r="BF325" s="330" t="str">
        <f>IF(BS_CONTROLE[[#This Row],[Responsavel pelo boletim]]=0, "-", BS_CONTROLE[[#This Row],[Responsavel pelo boletim]])</f>
        <v>Augusto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Produção e Intervalo</v>
      </c>
      <c r="BR325" s="23">
        <f>IF(OR(B325="",F325=""),"*",AY325/P325)</f>
        <v>0</v>
      </c>
      <c r="BS325" s="23">
        <f>IF(OR(B325="",F325=""),"*",BA325/Q325)</f>
        <v>0</v>
      </c>
      <c r="BT325" s="247" t="str">
        <f t="shared" si="4"/>
        <v/>
      </c>
    </row>
    <row r="326" spans="1:72">
      <c r="A326" s="55" t="str">
        <f>D326&amp;B326</f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23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3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27" t="str">
        <f>IF(BS_CONTROLE[[#This Row],[Local - Partida]]=0, "-", BS_CONTROLE[[#This Row],[Local - Partida]])</f>
        <v>-</v>
      </c>
      <c r="AL326" s="327" t="str">
        <f>IF(BS_CONTROLE[[#This Row],[Local - Encerramento]]=0, "-", BS_CONTROLE[[#This Row],[Local - Encerramento]])</f>
        <v>-</v>
      </c>
      <c r="AM326" s="327" t="str">
        <f>IF(BS_CONTROLE[[#This Row],[Entre - Estações]]=0, "-", BS_CONTROLE[[#This Row],[Entre - Estações]])</f>
        <v>-</v>
      </c>
      <c r="AN326" s="327" t="str">
        <f>IF(BS_CONTROLE[[#This Row],[SB]]=0, "-", BS_CONTROLE[[#This Row],[SB]])</f>
        <v>-</v>
      </c>
      <c r="AO326" s="328" t="str">
        <f>IF(BS_CONTROLE[[#This Row],[SUB]]=0, "-", BS_CONTROLE[[#This Row],[SUB]])</f>
        <v>-</v>
      </c>
      <c r="AP326" s="329" t="str">
        <f>IF(BS_CONTROLE[[#This Row],[KM - Inicio]]=0, "-", BS_CONTROLE[[#This Row],[KM - Inicio]])</f>
        <v>-</v>
      </c>
      <c r="AQ326" s="329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333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333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330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7" t="str">
        <f t="shared" si="4"/>
        <v/>
      </c>
    </row>
    <row r="327" spans="1:72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23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3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27" t="str">
        <f>IF(BS_CONTROLE[[#This Row],[Local - Partida]]=0, "-", BS_CONTROLE[[#This Row],[Local - Partida]])</f>
        <v>-</v>
      </c>
      <c r="AL327" s="327" t="str">
        <f>IF(BS_CONTROLE[[#This Row],[Local - Encerramento]]=0, "-", BS_CONTROLE[[#This Row],[Local - Encerramento]])</f>
        <v>-</v>
      </c>
      <c r="AM327" s="327" t="str">
        <f>IF(BS_CONTROLE[[#This Row],[Entre - Estações]]=0, "-", BS_CONTROLE[[#This Row],[Entre - Estações]])</f>
        <v>-</v>
      </c>
      <c r="AN327" s="327" t="str">
        <f>IF(BS_CONTROLE[[#This Row],[SB]]=0, "-", BS_CONTROLE[[#This Row],[SB]])</f>
        <v>-</v>
      </c>
      <c r="AO327" s="328" t="str">
        <f>IF(BS_CONTROLE[[#This Row],[SUB]]=0, "-", BS_CONTROLE[[#This Row],[SUB]])</f>
        <v>-</v>
      </c>
      <c r="AP327" s="329" t="str">
        <f>IF(BS_CONTROLE[[#This Row],[KM - Inicio]]=0, "-", BS_CONTROLE[[#This Row],[KM - Inicio]])</f>
        <v>-</v>
      </c>
      <c r="AQ327" s="329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333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333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330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7" t="str">
        <f t="shared" si="4"/>
        <v/>
      </c>
    </row>
    <row r="328" spans="1:72">
      <c r="A328" s="55" t="str">
        <f>D328&amp;B328</f>
        <v/>
      </c>
      <c r="B328" s="184"/>
      <c r="C328" s="8" t="str">
        <f>IF(BS_CONTROLE[[#This Row],[DATA]]="","",WEEKNUM(BS_CONTROLE[[#This Row],[DATA]]))</f>
        <v/>
      </c>
      <c r="D328" s="56"/>
      <c r="E328" s="151">
        <v>323</v>
      </c>
      <c r="F328" s="185"/>
      <c r="G328" s="9" t="str">
        <f>IF(D328="","*",VLOOKUP(F328,BS_ATIVIDADE[#All],3,FALSE))</f>
        <v>*</v>
      </c>
      <c r="H328" s="149"/>
      <c r="I328" s="149"/>
      <c r="J328" s="42"/>
      <c r="K328" s="42"/>
      <c r="L328" s="89"/>
      <c r="M328" s="23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3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49"/>
      <c r="P328" s="149"/>
      <c r="Q328" s="89"/>
      <c r="R328" s="10" t="str">
        <f>IFERROR(_xlfn.XLOOKUP(F328, BS_ATIVIDADE[ATIVIDADE],BS_ATIVIDADE[UNIDADE] ), "*")</f>
        <v>*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6" t="str">
        <f>IFERROR(_xlfn.XLOOKUP(J328, BASE_MAPA!$E$2:$E$359, BASE_MAPA!$J$2:$J$359), "ERRO")</f>
        <v>ERRO</v>
      </c>
      <c r="V328" s="211"/>
      <c r="W328" s="186"/>
      <c r="X328" s="56"/>
      <c r="Y328" s="166"/>
      <c r="Z328" s="166"/>
      <c r="AA328" s="150"/>
      <c r="AB328" s="75"/>
      <c r="AC328" s="75"/>
      <c r="AD328" s="186"/>
      <c r="AE328" s="89"/>
      <c r="AF328" s="89"/>
      <c r="AG328" s="89"/>
      <c r="AH328" s="53"/>
      <c r="AI328" s="148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327" t="str">
        <f>IF(BS_CONTROLE[[#This Row],[Local - Partida]]=0, "-", BS_CONTROLE[[#This Row],[Local - Partida]])</f>
        <v>-</v>
      </c>
      <c r="AL328" s="327" t="str">
        <f>IF(BS_CONTROLE[[#This Row],[Local - Encerramento]]=0, "-", BS_CONTROLE[[#This Row],[Local - Encerramento]])</f>
        <v>-</v>
      </c>
      <c r="AM328" s="327" t="str">
        <f>IF(BS_CONTROLE[[#This Row],[Entre - Estações]]=0, "-", BS_CONTROLE[[#This Row],[Entre - Estações]])</f>
        <v>-</v>
      </c>
      <c r="AN328" s="327" t="str">
        <f>IF(BS_CONTROLE[[#This Row],[SB]]=0, "-", BS_CONTROLE[[#This Row],[SB]])</f>
        <v>-</v>
      </c>
      <c r="AO328" s="328" t="str">
        <f>IF(BS_CONTROLE[[#This Row],[SUB]]=0, "-", BS_CONTROLE[[#This Row],[SUB]])</f>
        <v>-</v>
      </c>
      <c r="AP328" s="329" t="str">
        <f>IF(BS_CONTROLE[[#This Row],[KM - Inicio]]=0, "-", BS_CONTROLE[[#This Row],[KM - Inicio]])</f>
        <v>-</v>
      </c>
      <c r="AQ328" s="329" t="str">
        <f>IF(BS_CONTROLE[[#This Row],[KM - Fim]]=0, "-", BS_CONTROLE[[#This Row],[KM - Fim]])</f>
        <v>-</v>
      </c>
      <c r="AR328" s="43"/>
      <c r="AS328" s="43"/>
      <c r="AT328" s="43"/>
      <c r="AU328" s="43"/>
      <c r="AV328" s="43"/>
      <c r="AW328" s="43"/>
      <c r="AX328" s="43"/>
      <c r="AY328" s="12" t="str">
        <f>IF(D328="","*",IFERROR(IF(ISODD(COUNT(AS328:AX328)),"ERRO",SUM((AT328-AS328),(AV328-AU328),(AX328-AW328))),"ERRO"))</f>
        <v>*</v>
      </c>
      <c r="AZ328" s="15"/>
      <c r="BA328" s="76"/>
      <c r="BB328" s="10" t="str">
        <f>IFERROR(_xlfn.XLOOKUP(AI328, BS_ATIVIDADE[ATIVIDADE],BS_ATIVIDADE[UNIDADE] ), "*")</f>
        <v>*</v>
      </c>
      <c r="BC328" s="333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333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330" t="str">
        <f>IF(BS_CONTROLE[[#This Row],[Responsavel pelo boletim]]=0, "-", BS_CONTROLE[[#This Row],[Responsavel pelo boletim]])</f>
        <v>-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Aderente</v>
      </c>
      <c r="BR328" s="23" t="str">
        <f>IF(OR(B328="",F328=""),"*",AY328/P328)</f>
        <v>*</v>
      </c>
      <c r="BS328" s="23" t="str">
        <f>IF(OR(B328="",F328=""),"*",BA328/Q328)</f>
        <v>*</v>
      </c>
      <c r="BT328" s="247" t="str">
        <f t="shared" si="4"/>
        <v/>
      </c>
    </row>
    <row r="329" spans="1:72">
      <c r="A329" s="55" t="str">
        <f>D329&amp;B329</f>
        <v/>
      </c>
      <c r="B329" s="184"/>
      <c r="C329" s="8" t="str">
        <f>IF(BS_CONTROLE[[#This Row],[DATA]]="","",WEEKNUM(BS_CONTROLE[[#This Row],[DATA]]))</f>
        <v/>
      </c>
      <c r="D329" s="56"/>
      <c r="E329" s="151">
        <v>324</v>
      </c>
      <c r="F329" s="185"/>
      <c r="G329" s="9" t="str">
        <f>IF(D329="","*",VLOOKUP(F329,BS_ATIVIDADE[#All],3,FALSE))</f>
        <v>*</v>
      </c>
      <c r="H329" s="149"/>
      <c r="I329" s="149"/>
      <c r="J329" s="42"/>
      <c r="K329" s="42"/>
      <c r="L329" s="89"/>
      <c r="M329" s="23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3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49"/>
      <c r="P329" s="149"/>
      <c r="Q329" s="89"/>
      <c r="R329" s="10" t="str">
        <f>IFERROR(_xlfn.XLOOKUP(F329, BS_ATIVIDADE[ATIVIDADE],BS_ATIVIDADE[UNIDADE] ), "*")</f>
        <v>*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6" t="str">
        <f>IFERROR(_xlfn.XLOOKUP(J329, BASE_MAPA!$E$2:$E$359, BASE_MAPA!$J$2:$J$359), "ERRO")</f>
        <v>ERRO</v>
      </c>
      <c r="V329" s="211"/>
      <c r="W329" s="186"/>
      <c r="X329" s="56"/>
      <c r="Y329" s="166"/>
      <c r="Z329" s="166"/>
      <c r="AA329" s="150"/>
      <c r="AB329" s="75"/>
      <c r="AC329" s="75"/>
      <c r="AD329" s="186"/>
      <c r="AE329" s="89"/>
      <c r="AF329" s="89"/>
      <c r="AG329" s="89"/>
      <c r="AH329" s="53"/>
      <c r="AI329" s="148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327" t="str">
        <f>IF(BS_CONTROLE[[#This Row],[Local - Partida]]=0, "-", BS_CONTROLE[[#This Row],[Local - Partida]])</f>
        <v>-</v>
      </c>
      <c r="AL329" s="327" t="str">
        <f>IF(BS_CONTROLE[[#This Row],[Local - Encerramento]]=0, "-", BS_CONTROLE[[#This Row],[Local - Encerramento]])</f>
        <v>-</v>
      </c>
      <c r="AM329" s="327" t="str">
        <f>IF(BS_CONTROLE[[#This Row],[Entre - Estações]]=0, "-", BS_CONTROLE[[#This Row],[Entre - Estações]])</f>
        <v>-</v>
      </c>
      <c r="AN329" s="327" t="str">
        <f>IF(BS_CONTROLE[[#This Row],[SB]]=0, "-", BS_CONTROLE[[#This Row],[SB]])</f>
        <v>-</v>
      </c>
      <c r="AO329" s="328" t="str">
        <f>IF(BS_CONTROLE[[#This Row],[SUB]]=0, "-", BS_CONTROLE[[#This Row],[SUB]])</f>
        <v>-</v>
      </c>
      <c r="AP329" s="329" t="str">
        <f>IF(BS_CONTROLE[[#This Row],[KM - Inicio]]=0, "-", BS_CONTROLE[[#This Row],[KM - Inicio]])</f>
        <v>-</v>
      </c>
      <c r="AQ329" s="329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 t="str">
        <f>IF(D329="","*",IFERROR(IF(ISODD(COUNT(AS329:AX329)),"ERRO",SUM((AT329-AS329),(AV329-AU329),(AX329-AW329))),"ERRO"))</f>
        <v>*</v>
      </c>
      <c r="AZ329" s="15"/>
      <c r="BA329" s="76"/>
      <c r="BB329" s="10" t="str">
        <f>IFERROR(_xlfn.XLOOKUP(AI329, BS_ATIVIDADE[ATIVIDADE],BS_ATIVIDADE[UNIDADE] ), "*")</f>
        <v>*</v>
      </c>
      <c r="BC329" s="333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333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330" t="str">
        <f>IF(BS_CONTROLE[[#This Row],[Responsavel pelo boletim]]=0, "-", BS_CONTROLE[[#This Row],[Responsavel pelo boletim]])</f>
        <v>-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Aderente</v>
      </c>
      <c r="BR329" s="23" t="str">
        <f>IF(OR(B329="",F329=""),"*",AY329/P329)</f>
        <v>*</v>
      </c>
      <c r="BS329" s="23" t="str">
        <f>IF(OR(B329="",F329=""),"*",BA329/Q329)</f>
        <v>*</v>
      </c>
      <c r="BT329" s="247" t="str">
        <f t="shared" si="4"/>
        <v/>
      </c>
    </row>
    <row r="330" spans="1:72">
      <c r="A330" s="55" t="str">
        <f>D330&amp;B330</f>
        <v/>
      </c>
      <c r="B330" s="184"/>
      <c r="C330" s="8" t="str">
        <f>IF(BS_CONTROLE[[#This Row],[DATA]]="","",WEEKNUM(BS_CONTROLE[[#This Row],[DATA]]))</f>
        <v/>
      </c>
      <c r="D330" s="56"/>
      <c r="E330" s="151">
        <v>325</v>
      </c>
      <c r="F330" s="185"/>
      <c r="G330" s="9" t="str">
        <f>IF(D330="","*",VLOOKUP(F330,BS_ATIVIDADE[#All],3,FALSE))</f>
        <v>*</v>
      </c>
      <c r="H330" s="149"/>
      <c r="I330" s="149"/>
      <c r="J330" s="42"/>
      <c r="K330" s="42"/>
      <c r="L330" s="89"/>
      <c r="M330" s="23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3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49"/>
      <c r="P330" s="149"/>
      <c r="Q330" s="89"/>
      <c r="R330" s="10" t="str">
        <f>IFERROR(_xlfn.XLOOKUP(F330, BS_ATIVIDADE[ATIVIDADE],BS_ATIVIDADE[UNIDADE] ), "*")</f>
        <v>*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6" t="str">
        <f>IFERROR(_xlfn.XLOOKUP(J330, BASE_MAPA!$E$2:$E$359, BASE_MAPA!$J$2:$J$359), "ERRO")</f>
        <v>ERRO</v>
      </c>
      <c r="V330" s="211"/>
      <c r="W330" s="186"/>
      <c r="X330" s="56"/>
      <c r="Y330" s="166"/>
      <c r="Z330" s="166"/>
      <c r="AA330" s="150"/>
      <c r="AB330" s="75"/>
      <c r="AC330" s="75"/>
      <c r="AD330" s="186"/>
      <c r="AE330" s="89"/>
      <c r="AF330" s="89"/>
      <c r="AG330" s="89"/>
      <c r="AH330" s="53"/>
      <c r="AI330" s="148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327" t="str">
        <f>IF(BS_CONTROLE[[#This Row],[Local - Partida]]=0, "-", BS_CONTROLE[[#This Row],[Local - Partida]])</f>
        <v>-</v>
      </c>
      <c r="AL330" s="327" t="str">
        <f>IF(BS_CONTROLE[[#This Row],[Local - Encerramento]]=0, "-", BS_CONTROLE[[#This Row],[Local - Encerramento]])</f>
        <v>-</v>
      </c>
      <c r="AM330" s="327" t="str">
        <f>IF(BS_CONTROLE[[#This Row],[Entre - Estações]]=0, "-", BS_CONTROLE[[#This Row],[Entre - Estações]])</f>
        <v>-</v>
      </c>
      <c r="AN330" s="327" t="str">
        <f>IF(BS_CONTROLE[[#This Row],[SB]]=0, "-", BS_CONTROLE[[#This Row],[SB]])</f>
        <v>-</v>
      </c>
      <c r="AO330" s="328" t="str">
        <f>IF(BS_CONTROLE[[#This Row],[SUB]]=0, "-", BS_CONTROLE[[#This Row],[SUB]])</f>
        <v>-</v>
      </c>
      <c r="AP330" s="329" t="str">
        <f>IF(BS_CONTROLE[[#This Row],[KM - Inicio]]=0, "-", BS_CONTROLE[[#This Row],[KM - Inicio]])</f>
        <v>-</v>
      </c>
      <c r="AQ330" s="329" t="str">
        <f>IF(BS_CONTROLE[[#This Row],[KM - Fim]]=0, "-", BS_CONTROLE[[#This Row],[KM - Fim]])</f>
        <v>-</v>
      </c>
      <c r="AR330" s="43"/>
      <c r="AS330" s="43"/>
      <c r="AT330" s="43"/>
      <c r="AU330" s="43"/>
      <c r="AV330" s="43"/>
      <c r="AW330" s="43"/>
      <c r="AX330" s="43"/>
      <c r="AY330" s="12" t="str">
        <f>IF(D330="","*",IFERROR(IF(ISODD(COUNT(AS330:AX330)),"ERRO",SUM((AT330-AS330),(AV330-AU330),(AX330-AW330))),"ERRO"))</f>
        <v>*</v>
      </c>
      <c r="AZ330" s="15"/>
      <c r="BA330" s="76"/>
      <c r="BB330" s="10" t="str">
        <f>IFERROR(_xlfn.XLOOKUP(AI330, BS_ATIVIDADE[ATIVIDADE],BS_ATIVIDADE[UNIDADE] ), "*")</f>
        <v>*</v>
      </c>
      <c r="BC330" s="333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333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330" t="str">
        <f>IF(BS_CONTROLE[[#This Row],[Responsavel pelo boletim]]=0, "-", BS_CONTROLE[[#This Row],[Responsavel pelo boletim]])</f>
        <v>-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Aderente</v>
      </c>
      <c r="BR330" s="23" t="str">
        <f>IF(OR(B330="",F330=""),"*",AY330/P330)</f>
        <v>*</v>
      </c>
      <c r="BS330" s="23" t="str">
        <f>IF(OR(B330="",F330=""),"*",BA330/Q330)</f>
        <v>*</v>
      </c>
      <c r="BT330" s="247" t="str">
        <f t="shared" si="4"/>
        <v/>
      </c>
    </row>
    <row r="331" spans="1:72">
      <c r="A331" s="55" t="str">
        <f>D331&amp;B331</f>
        <v>A6045957</v>
      </c>
      <c r="B331" s="184">
        <v>45957</v>
      </c>
      <c r="C331" s="8">
        <f>IF(BS_CONTROLE[[#This Row],[DATA]]="","",WEEKNUM(BS_CONTROLE[[#This Row],[DATA]]))</f>
        <v>44</v>
      </c>
      <c r="D331" s="56" t="s">
        <v>705</v>
      </c>
      <c r="E331" s="151"/>
      <c r="F331" s="185" t="s">
        <v>631</v>
      </c>
      <c r="G331" s="9" t="str">
        <f>IF(D331="","*",VLOOKUP(F331,BS_ATIVIDADE[#All],3,FALSE))</f>
        <v>DETECÇÃO</v>
      </c>
      <c r="H331" s="149" t="s">
        <v>254</v>
      </c>
      <c r="I331" s="149" t="s">
        <v>1313</v>
      </c>
      <c r="J331" s="42">
        <v>74</v>
      </c>
      <c r="K331" s="42">
        <v>229</v>
      </c>
      <c r="L331" s="89" t="s">
        <v>609</v>
      </c>
      <c r="M331" s="234" t="s">
        <v>1741</v>
      </c>
      <c r="N331" s="234" t="s">
        <v>1742</v>
      </c>
      <c r="O331" s="149">
        <v>0.3125</v>
      </c>
      <c r="P331" s="149">
        <v>4.1666666666666664E-2</v>
      </c>
      <c r="Q331" s="89">
        <v>1</v>
      </c>
      <c r="R331" s="10" t="str">
        <f>IFERROR(_xlfn.XLOOKUP(F331, BS_ATIVIDADE[ATIVIDADE],BS_ATIVIDADE[UNIDADE] ), "*")</f>
        <v>KM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1" s="86" t="str">
        <f>IFERROR(_xlfn.XLOOKUP(J331, BASE_MAPA!$E$2:$E$359, BASE_MAPA!$J$2:$J$359), "ERRO")</f>
        <v>MARCO INICIAL - ALTO ARAGUAIA</v>
      </c>
      <c r="V331" s="211" t="s">
        <v>1273</v>
      </c>
      <c r="W331" s="186" t="s">
        <v>1743</v>
      </c>
      <c r="X331" s="235" t="s">
        <v>952</v>
      </c>
      <c r="Y331" s="166"/>
      <c r="Z331" s="166" t="s">
        <v>953</v>
      </c>
      <c r="AA331" s="89">
        <v>1</v>
      </c>
      <c r="AB331" s="75" t="s">
        <v>948</v>
      </c>
      <c r="AC331" s="75" t="s">
        <v>943</v>
      </c>
      <c r="AD331" s="186">
        <v>0.29166666666666669</v>
      </c>
      <c r="AE331" s="89">
        <v>5487</v>
      </c>
      <c r="AF331" s="89" t="s">
        <v>609</v>
      </c>
      <c r="AG331" s="89" t="s">
        <v>609</v>
      </c>
      <c r="AH331" s="53"/>
      <c r="AI331" s="148" t="str">
        <f>IF(BS_CONTROLE[[#This Row],[Atividade]]=0, "-", BS_CONTROLE[[#This Row],[Atividade]])</f>
        <v>DETECÇÃO - RONDA 7 DIAS</v>
      </c>
      <c r="AJ331" s="9" t="str">
        <f>IF(D331="","*",VLOOKUP(AI331,BS_ATIVIDADE[#Data],3,FALSE))</f>
        <v>DETECÇÃO</v>
      </c>
      <c r="AK331" s="327" t="str">
        <f>IF(BS_CONTROLE[[#This Row],[Local - Partida]]=0, "-", BS_CONTROLE[[#This Row],[Local - Partida]])</f>
        <v>TVI2</v>
      </c>
      <c r="AL331" s="327" t="str">
        <f>IF(BS_CONTROLE[[#This Row],[Local - Encerramento]]=0, "-", BS_CONTROLE[[#This Row],[Local - Encerramento]])</f>
        <v>TMI</v>
      </c>
      <c r="AM331" s="327" t="str">
        <f>IF(BS_CONTROLE[[#This Row],[Entre - Estações]]=0, "-", BS_CONTROLE[[#This Row],[Entre - Estações]])</f>
        <v>TVI-TMI</v>
      </c>
      <c r="AN331" s="327" t="str">
        <f>IF(BS_CONTROLE[[#This Row],[SB]]=0, "-", BS_CONTROLE[[#This Row],[SB]])</f>
        <v>TVITMI</v>
      </c>
      <c r="AO331" s="328">
        <f>IF(BS_CONTROLE[[#This Row],[SUB]]=0, "-", BS_CONTROLE[[#This Row],[SUB]])</f>
        <v>74</v>
      </c>
      <c r="AP331" s="329">
        <f>IF(BS_CONTROLE[[#This Row],[KM - Inicio]]=0, "-", BS_CONTROLE[[#This Row],[KM - Inicio]])</f>
        <v>229</v>
      </c>
      <c r="AQ331" s="329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>
        <f>IF(D331="","*",IFERROR(IF(ISODD(COUNT(AS331:AX331)),"ERRO",SUM((AT331-AS331),(AV331-AU331),(AX331-AW331))),"ERRO"))</f>
        <v>0</v>
      </c>
      <c r="AZ331" s="15"/>
      <c r="BA331" s="76"/>
      <c r="BB331" s="10" t="str">
        <f>IFERROR(_xlfn.XLOOKUP(AI331, BS_ATIVIDADE[ATIVIDADE],BS_ATIVIDADE[UNIDADE] ), "*")</f>
        <v>KM</v>
      </c>
      <c r="BC331" s="333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333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1" s="11" t="str">
        <f>IFERROR(_xlfn.XLOOKUP(AO331, BASE_MAPA!$E$2:$E$359, BASE_MAPA!$J$2:$J$359), "ERRO")</f>
        <v>MARCO INICIAL - ALTO ARAGUAIA</v>
      </c>
      <c r="BF331" s="330" t="str">
        <f>IF(BS_CONTROLE[[#This Row],[Responsavel pelo boletim]]=0, "-", BS_CONTROLE[[#This Row],[Responsavel pelo boletim]])</f>
        <v>Miguel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Produção e Intervalo</v>
      </c>
      <c r="BR331" s="23">
        <f>IF(OR(B331="",F331=""),"*",AY331/P331)</f>
        <v>0</v>
      </c>
      <c r="BS331" s="23">
        <f>IF(OR(B331="",F331=""),"*",BA331/Q331)</f>
        <v>0</v>
      </c>
      <c r="BT331" s="247" t="str">
        <f t="shared" si="4"/>
        <v/>
      </c>
    </row>
    <row r="332" spans="1:72">
      <c r="A332" s="55" t="str">
        <f>D332&amp;B332</f>
        <v>V8745957</v>
      </c>
      <c r="B332" s="184">
        <v>45957</v>
      </c>
      <c r="C332" s="8">
        <f>IF(BS_CONTROLE[[#This Row],[DATA]]="","",WEEKNUM(BS_CONTROLE[[#This Row],[DATA]]))</f>
        <v>44</v>
      </c>
      <c r="D332" s="235" t="s">
        <v>813</v>
      </c>
      <c r="E332" s="239">
        <v>238</v>
      </c>
      <c r="F332" s="185" t="s">
        <v>715</v>
      </c>
      <c r="G332" s="9" t="str">
        <f>IF(D332="","*",VLOOKUP(F332,BS_ATIVIDADE[#All],3,FALSE))</f>
        <v>MECANIZAÇÃO - SOCADORA</v>
      </c>
      <c r="H332" s="17" t="s">
        <v>254</v>
      </c>
      <c r="I332" s="186" t="s">
        <v>254</v>
      </c>
      <c r="J332" s="234">
        <v>74</v>
      </c>
      <c r="K332" s="16">
        <v>202</v>
      </c>
      <c r="L332" s="80">
        <v>190</v>
      </c>
      <c r="M332" s="23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2" s="234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32" s="186">
        <v>0.375</v>
      </c>
      <c r="P332" s="186">
        <v>0.125</v>
      </c>
      <c r="Q332" s="89">
        <v>1530</v>
      </c>
      <c r="R332" s="10" t="str">
        <f>IFERROR(_xlfn.XLOOKUP(F332, BS_ATIVIDADE[ATIVIDADE],BS_ATIVIDADE[UNIDADE] ), "*")</f>
        <v>M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2" s="86" t="str">
        <f>IFERROR(_xlfn.XLOOKUP(J332, BASE_MAPA!$E$2:$E$359, BASE_MAPA!$J$2:$J$359), "ERRO")</f>
        <v>MARCO INICIAL - ALTO ARAGUAIA</v>
      </c>
      <c r="V332" s="215" t="s">
        <v>1235</v>
      </c>
      <c r="W332" s="43" t="s">
        <v>1554</v>
      </c>
      <c r="X332" s="14" t="s">
        <v>952</v>
      </c>
      <c r="Y332" s="166"/>
      <c r="Z332" s="18" t="s">
        <v>953</v>
      </c>
      <c r="AA332" s="165">
        <v>1</v>
      </c>
      <c r="AB332" s="75" t="s">
        <v>948</v>
      </c>
      <c r="AC332" s="15" t="s">
        <v>609</v>
      </c>
      <c r="AD332" s="43">
        <v>0.29166666666666669</v>
      </c>
      <c r="AE332" s="80">
        <v>6237</v>
      </c>
      <c r="AF332" s="80" t="s">
        <v>609</v>
      </c>
      <c r="AG332" s="80" t="s">
        <v>609</v>
      </c>
      <c r="AH332" s="53"/>
      <c r="AI332" s="148" t="str">
        <f>IF(BS_CONTROLE[[#This Row],[Atividade]]=0, "-", BS_CONTROLE[[#This Row],[Atividade]])</f>
        <v>MECANIZAÇÃO - SOCADORA</v>
      </c>
      <c r="AJ332" s="9" t="str">
        <f>IF(D332="","*",VLOOKUP(AI332,BS_ATIVIDADE[#Data],3,FALSE))</f>
        <v>MECANIZAÇÃO - SOCADORA</v>
      </c>
      <c r="AK332" s="327" t="str">
        <f>IF(BS_CONTROLE[[#This Row],[Local - Partida]]=0, "-", BS_CONTROLE[[#This Row],[Local - Partida]])</f>
        <v>TVI2</v>
      </c>
      <c r="AL332" s="327" t="str">
        <f>IF(BS_CONTROLE[[#This Row],[Local - Encerramento]]=0, "-", BS_CONTROLE[[#This Row],[Local - Encerramento]])</f>
        <v>TVI2</v>
      </c>
      <c r="AM332" s="327" t="str">
        <f>IF(BS_CONTROLE[[#This Row],[Entre - Estações]]=0, "-", BS_CONTROLE[[#This Row],[Entre - Estações]])</f>
        <v>TID-TVI</v>
      </c>
      <c r="AN332" s="327">
        <f>IF(BS_CONTROLE[[#This Row],[SB]]=0, "-", BS_CONTROLE[[#This Row],[SB]])</f>
        <v>201213</v>
      </c>
      <c r="AO332" s="328">
        <f>IF(BS_CONTROLE[[#This Row],[SUB]]=0, "-", BS_CONTROLE[[#This Row],[SUB]])</f>
        <v>74</v>
      </c>
      <c r="AP332" s="329">
        <f>IF(BS_CONTROLE[[#This Row],[KM - Inicio]]=0, "-", BS_CONTROLE[[#This Row],[KM - Inicio]])</f>
        <v>202</v>
      </c>
      <c r="AQ332" s="329">
        <f>IF(BS_CONTROLE[[#This Row],[KM - Fim]]=0, "-", BS_CONTROLE[[#This Row],[KM - Fim]])</f>
        <v>190</v>
      </c>
      <c r="AR332" s="43"/>
      <c r="AS332" s="43"/>
      <c r="AT332" s="43"/>
      <c r="AU332" s="43"/>
      <c r="AV332" s="43"/>
      <c r="AW332" s="43"/>
      <c r="AX332" s="43"/>
      <c r="AY332" s="12">
        <f>IF(D332="","*",IFERROR(IF(ISODD(COUNT(AS332:AX332)),"ERRO",SUM((AT332-AS332),(AV332-AU332),(AX332-AW332))),"ERRO"))</f>
        <v>0</v>
      </c>
      <c r="AZ332" s="15"/>
      <c r="BA332" s="76"/>
      <c r="BB332" s="10" t="str">
        <f>IFERROR(_xlfn.XLOOKUP(AI332, BS_ATIVIDADE[ATIVIDADE],BS_ATIVIDADE[UNIDADE] ), "*")</f>
        <v>M</v>
      </c>
      <c r="BC332" s="333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333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2" s="11" t="str">
        <f>IFERROR(_xlfn.XLOOKUP(AO332, BASE_MAPA!$E$2:$E$359, BASE_MAPA!$J$2:$J$359), "ERRO")</f>
        <v>MARCO INICIAL - ALTO ARAGUAIA</v>
      </c>
      <c r="BF332" s="330" t="str">
        <f>IF(BS_CONTROLE[[#This Row],[Responsavel pelo boletim]]=0, "-", BS_CONTROLE[[#This Row],[Responsavel pelo boletim]])</f>
        <v>Antonioni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Produção e Intervalo</v>
      </c>
      <c r="BR332" s="23">
        <f>IF(OR(B332="",F332=""),"*",AY332/P332)</f>
        <v>0</v>
      </c>
      <c r="BS332" s="23">
        <f>IF(OR(B332="",F332=""),"*",BA332/Q332)</f>
        <v>0</v>
      </c>
      <c r="BT332" s="247" t="str">
        <f t="shared" si="4"/>
        <v/>
      </c>
    </row>
    <row r="333" spans="1:72">
      <c r="A333" s="55" t="str">
        <f>D333&amp;B333</f>
        <v>FRANCISCO (TF-670)45957</v>
      </c>
      <c r="B333" s="184">
        <v>45957</v>
      </c>
      <c r="C333" s="8">
        <f>IF(BS_CONTROLE[[#This Row],[DATA]]="","",WEEKNUM(BS_CONTROLE[[#This Row],[DATA]]))</f>
        <v>44</v>
      </c>
      <c r="D333" s="14" t="s">
        <v>889</v>
      </c>
      <c r="E333" s="239">
        <v>239</v>
      </c>
      <c r="F333" s="185" t="s">
        <v>792</v>
      </c>
      <c r="G333" s="9" t="str">
        <f>IF(D333="","*",VLOOKUP(F333,BS_ATIVIDADE[#All],3,FALSE))</f>
        <v>SOLDA</v>
      </c>
      <c r="H333" s="149" t="s">
        <v>243</v>
      </c>
      <c r="I333" s="149" t="s">
        <v>609</v>
      </c>
      <c r="J333" s="42">
        <v>74</v>
      </c>
      <c r="K333" s="42">
        <v>164.1</v>
      </c>
      <c r="L333" s="89" t="s">
        <v>609</v>
      </c>
      <c r="M333" s="23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3" s="234" t="s">
        <v>1848</v>
      </c>
      <c r="O333" s="149">
        <v>0.375</v>
      </c>
      <c r="P333" s="149">
        <v>8.3333333333333329E-2</v>
      </c>
      <c r="Q333" s="89">
        <v>1</v>
      </c>
      <c r="R333" s="10" t="str">
        <f>IFERROR(_xlfn.XLOOKUP(F333, BS_ATIVIDADE[ATIVIDADE],BS_ATIVIDADE[UNIDADE] ), "*")</f>
        <v>Nº DE SOLDA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6" t="str">
        <f>IFERROR(_xlfn.XLOOKUP(J333, BASE_MAPA!$E$2:$E$359, BASE_MAPA!$J$2:$J$359), "ERRO")</f>
        <v>MARCO INICIAL - ALTO ARAGUAIA</v>
      </c>
      <c r="V333" s="211" t="s">
        <v>1214</v>
      </c>
      <c r="W333" s="43" t="s">
        <v>1855</v>
      </c>
      <c r="X333" s="14" t="s">
        <v>957</v>
      </c>
      <c r="Y333" s="166"/>
      <c r="Z333" s="18" t="s">
        <v>958</v>
      </c>
      <c r="AA333" s="316" t="s">
        <v>609</v>
      </c>
      <c r="AB333" s="75" t="s">
        <v>609</v>
      </c>
      <c r="AC333" s="75" t="s">
        <v>609</v>
      </c>
      <c r="AD333" s="89" t="s">
        <v>609</v>
      </c>
      <c r="AE333" s="89" t="s">
        <v>609</v>
      </c>
      <c r="AF333" s="89" t="s">
        <v>609</v>
      </c>
      <c r="AG333" s="89" t="s">
        <v>609</v>
      </c>
      <c r="AH333" s="53"/>
      <c r="AI333" s="148" t="str">
        <f>IF(BS_CONTROLE[[#This Row],[Atividade]]=0, "-", BS_CONTROLE[[#This Row],[Atividade]])</f>
        <v>PDM - SOLDA</v>
      </c>
      <c r="AJ333" s="9" t="str">
        <f>IF(D333="","*",VLOOKUP(AI333,BS_ATIVIDADE[#Data],3,FALSE))</f>
        <v>SOLDA</v>
      </c>
      <c r="AK333" s="327" t="str">
        <f>IF(BS_CONTROLE[[#This Row],[Local - Partida]]=0, "-", BS_CONTROLE[[#This Row],[Local - Partida]])</f>
        <v>TCE1</v>
      </c>
      <c r="AL333" s="327" t="str">
        <f>IF(BS_CONTROLE[[#This Row],[Local - Encerramento]]=0, "-", BS_CONTROLE[[#This Row],[Local - Encerramento]])</f>
        <v>-</v>
      </c>
      <c r="AM333" s="327" t="str">
        <f>IF(BS_CONTROLE[[#This Row],[Entre - Estações]]=0, "-", BS_CONTROLE[[#This Row],[Entre - Estações]])</f>
        <v>TMO-TCE</v>
      </c>
      <c r="AN333" s="327" t="str">
        <f>IF(BS_CONTROLE[[#This Row],[SB]]=0, "-", BS_CONTROLE[[#This Row],[SB]])</f>
        <v>TCES</v>
      </c>
      <c r="AO333" s="328">
        <f>IF(BS_CONTROLE[[#This Row],[SUB]]=0, "-", BS_CONTROLE[[#This Row],[SUB]])</f>
        <v>74</v>
      </c>
      <c r="AP333" s="329">
        <f>IF(BS_CONTROLE[[#This Row],[KM - Inicio]]=0, "-", BS_CONTROLE[[#This Row],[KM - Inicio]])</f>
        <v>164.1</v>
      </c>
      <c r="AQ333" s="329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>
        <f>IF(D333="","*",IFERROR(IF(ISODD(COUNT(AS333:AX333)),"ERRO",SUM((AT333-AS333),(AV333-AU333),(AX333-AW333))),"ERRO"))</f>
        <v>0</v>
      </c>
      <c r="AZ333" s="15"/>
      <c r="BA333" s="76"/>
      <c r="BB333" s="10" t="str">
        <f>IFERROR(_xlfn.XLOOKUP(AI333, BS_ATIVIDADE[ATIVIDADE],BS_ATIVIDADE[UNIDADE] ), "*")</f>
        <v>Nº DE SOLDA</v>
      </c>
      <c r="BC333" s="333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333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BASE_MAPA!$E$2:$E$359, BASE_MAPA!$J$2:$J$359), "ERRO")</f>
        <v>MARCO INICIAL - ALTO ARAGUAIA</v>
      </c>
      <c r="BF333" s="330" t="str">
        <f>IF(BS_CONTROLE[[#This Row],[Responsavel pelo boletim]]=0, "-", BS_CONTROLE[[#This Row],[Responsavel pelo boletim]])</f>
        <v>Francisco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Produção e Intervalo</v>
      </c>
      <c r="BR333" s="23">
        <f>IF(OR(B333="",F333=""),"*",AY333/P333)</f>
        <v>0</v>
      </c>
      <c r="BS333" s="23">
        <f>IF(OR(B333="",F333=""),"*",BA333/Q333)</f>
        <v>0</v>
      </c>
      <c r="BT333" s="247" t="str">
        <f t="shared" si="4"/>
        <v/>
      </c>
    </row>
    <row r="334" spans="1:72">
      <c r="A334" s="55" t="str">
        <f>D334&amp;B334</f>
        <v>E1745957</v>
      </c>
      <c r="B334" s="184">
        <v>45957</v>
      </c>
      <c r="C334" s="8">
        <f>IF(BS_CONTROLE[[#This Row],[DATA]]="","",WEEKNUM(BS_CONTROLE[[#This Row],[DATA]]))</f>
        <v>44</v>
      </c>
      <c r="D334" s="14" t="s">
        <v>750</v>
      </c>
      <c r="E334" s="239">
        <v>247</v>
      </c>
      <c r="F334" s="185" t="s">
        <v>611</v>
      </c>
      <c r="G334" s="9" t="str">
        <f>IF(D334="","*",VLOOKUP(F334,BS_ATIVIDADE[#All],3,FALSE))</f>
        <v>CAMINHÂO - SOLDA</v>
      </c>
      <c r="H334" s="149" t="s">
        <v>464</v>
      </c>
      <c r="I334" s="149" t="s">
        <v>464</v>
      </c>
      <c r="J334" s="42">
        <v>78</v>
      </c>
      <c r="K334" s="42">
        <v>244</v>
      </c>
      <c r="L334" s="89">
        <v>246</v>
      </c>
      <c r="M334" s="16" t="s">
        <v>463</v>
      </c>
      <c r="N334" s="23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34" s="149">
        <v>0.375</v>
      </c>
      <c r="P334" s="149">
        <v>0.16666666666666666</v>
      </c>
      <c r="Q334" s="89">
        <v>3</v>
      </c>
      <c r="R334" s="10" t="str">
        <f>IFERROR(_xlfn.XLOOKUP(F334, BS_ATIVIDADE[ATIVIDADE],BS_ATIVIDADE[UNIDADE] ), "*")</f>
        <v>Nº DE SOLDA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4" s="86" t="str">
        <f>IFERROR(_xlfn.XLOOKUP(J334, BASE_MAPA!$E$2:$E$359, BASE_MAPA!$J$2:$J$359), "ERRO")</f>
        <v>ITIRAPINA - BAURU</v>
      </c>
      <c r="V334" s="211" t="s">
        <v>1214</v>
      </c>
      <c r="W334" s="186" t="s">
        <v>1215</v>
      </c>
      <c r="X334" s="235" t="s">
        <v>957</v>
      </c>
      <c r="Y334" s="166"/>
      <c r="Z334" s="166" t="s">
        <v>953</v>
      </c>
      <c r="AA334" s="150">
        <v>1</v>
      </c>
      <c r="AB334" s="75" t="s">
        <v>948</v>
      </c>
      <c r="AC334" s="75" t="s">
        <v>609</v>
      </c>
      <c r="AD334" s="186">
        <v>0.29166666666666669</v>
      </c>
      <c r="AE334" s="89">
        <v>6373</v>
      </c>
      <c r="AF334" s="89" t="s">
        <v>609</v>
      </c>
      <c r="AG334" s="89" t="s">
        <v>609</v>
      </c>
      <c r="AH334" s="53"/>
      <c r="AI334" s="148" t="str">
        <f>IF(BS_CONTROLE[[#This Row],[Atividade]]=0, "-", BS_CONTROLE[[#This Row],[Atividade]])</f>
        <v>CAMINHÃO DE SOLDA</v>
      </c>
      <c r="AJ334" s="9" t="str">
        <f>IF(D334="","*",VLOOKUP(AI334,BS_ATIVIDADE[#Data],3,FALSE))</f>
        <v>CAMINHÂO - SOLDA</v>
      </c>
      <c r="AK334" s="327" t="str">
        <f>IF(BS_CONTROLE[[#This Row],[Local - Partida]]=0, "-", BS_CONTROLE[[#This Row],[Local - Partida]])</f>
        <v>ZTEZVT</v>
      </c>
      <c r="AL334" s="327" t="str">
        <f>IF(BS_CONTROLE[[#This Row],[Local - Encerramento]]=0, "-", BS_CONTROLE[[#This Row],[Local - Encerramento]])</f>
        <v>ZTEZVT</v>
      </c>
      <c r="AM334" s="327" t="str">
        <f>IF(BS_CONTROLE[[#This Row],[Entre - Estações]]=0, "-", BS_CONTROLE[[#This Row],[Entre - Estações]])</f>
        <v>ZTE-ZVT</v>
      </c>
      <c r="AN334" s="327" t="str">
        <f>IF(BS_CONTROLE[[#This Row],[SB]]=0, "-", BS_CONTROLE[[#This Row],[SB]])</f>
        <v>ZVTZDK</v>
      </c>
      <c r="AO334" s="328">
        <f>IF(BS_CONTROLE[[#This Row],[SUB]]=0, "-", BS_CONTROLE[[#This Row],[SUB]])</f>
        <v>78</v>
      </c>
      <c r="AP334" s="329">
        <f>IF(BS_CONTROLE[[#This Row],[KM - Inicio]]=0, "-", BS_CONTROLE[[#This Row],[KM - Inicio]])</f>
        <v>244</v>
      </c>
      <c r="AQ334" s="329">
        <f>IF(BS_CONTROLE[[#This Row],[KM - Fim]]=0, "-", BS_CONTROLE[[#This Row],[KM - Fim]])</f>
        <v>246</v>
      </c>
      <c r="AR334" s="43"/>
      <c r="AS334" s="43"/>
      <c r="AT334" s="43"/>
      <c r="AU334" s="43"/>
      <c r="AV334" s="43"/>
      <c r="AW334" s="43"/>
      <c r="AX334" s="43"/>
      <c r="AY334" s="12">
        <f>IF(D334="","*",IFERROR(IF(ISODD(COUNT(AS334:AX334)),"ERRO",SUM((AT334-AS334),(AV334-AU334),(AX334-AW334))),"ERRO"))</f>
        <v>0</v>
      </c>
      <c r="AZ334" s="15"/>
      <c r="BA334" s="76"/>
      <c r="BB334" s="10" t="str">
        <f>IFERROR(_xlfn.XLOOKUP(AI334, BS_ATIVIDADE[ATIVIDADE],BS_ATIVIDADE[UNIDADE] ), "*")</f>
        <v>Nº DE SOLDA</v>
      </c>
      <c r="BC334" s="333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333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330" t="str">
        <f>IF(BS_CONTROLE[[#This Row],[Responsavel pelo boletim]]=0, "-", BS_CONTROLE[[#This Row],[Responsavel pelo boletim]])</f>
        <v>Francisco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Produção e Intervalo</v>
      </c>
      <c r="BR334" s="23">
        <f>IF(OR(B334="",F334=""),"*",AY334/P334)</f>
        <v>0</v>
      </c>
      <c r="BS334" s="23">
        <f>IF(OR(B334="",F334=""),"*",BA334/Q334)</f>
        <v>0</v>
      </c>
      <c r="BT334" s="247" t="str">
        <f t="shared" si="4"/>
        <v/>
      </c>
    </row>
    <row r="335" spans="1:72">
      <c r="A335" s="55" t="str">
        <f>D335&amp;B335</f>
        <v>V4245957</v>
      </c>
      <c r="B335" s="184">
        <v>45957</v>
      </c>
      <c r="C335" s="8">
        <f>IF(BS_CONTROLE[[#This Row],[DATA]]="","",WEEKNUM(BS_CONTROLE[[#This Row],[DATA]]))</f>
        <v>44</v>
      </c>
      <c r="D335" s="14" t="s">
        <v>778</v>
      </c>
      <c r="E335" s="239">
        <v>248</v>
      </c>
      <c r="F335" s="185" t="s">
        <v>741</v>
      </c>
      <c r="G335" s="9" t="str">
        <f>IF(D335="","*",VLOOKUP(F335,BS_ATIVIDADE[#All],3,FALSE))</f>
        <v>MODERNIZAÇÃO</v>
      </c>
      <c r="H335" s="186" t="s">
        <v>396</v>
      </c>
      <c r="I335" s="186" t="s">
        <v>396</v>
      </c>
      <c r="J335" s="234">
        <v>72</v>
      </c>
      <c r="K335" s="234">
        <v>306.60000000000002</v>
      </c>
      <c r="L335" s="89">
        <v>308</v>
      </c>
      <c r="M335" s="23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35" s="23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35" s="186">
        <v>0.27083333333333331</v>
      </c>
      <c r="P335" s="186">
        <v>8.3333333333333329E-2</v>
      </c>
      <c r="Q335" s="89">
        <v>200</v>
      </c>
      <c r="R335" s="10" t="str">
        <f>IFERROR(_xlfn.XLOOKUP(F335, BS_ATIVIDADE[ATIVIDADE],BS_ATIVIDADE[UNIDADE] ), "*")</f>
        <v>M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5" s="86" t="str">
        <f>IFERROR(_xlfn.XLOOKUP(J335, BASE_MAPA!$E$2:$E$359, BASE_MAPA!$J$2:$J$359), "ERRO")</f>
        <v>ARARAQUARA - COLOMBIA</v>
      </c>
      <c r="V335" s="211" t="s">
        <v>1238</v>
      </c>
      <c r="W335" s="186" t="s">
        <v>1236</v>
      </c>
      <c r="X335" s="270" t="s">
        <v>957</v>
      </c>
      <c r="Y335" s="166"/>
      <c r="Z335" s="18" t="s">
        <v>953</v>
      </c>
      <c r="AA335" s="150">
        <v>1</v>
      </c>
      <c r="AB335" s="75" t="s">
        <v>948</v>
      </c>
      <c r="AC335" s="75" t="s">
        <v>943</v>
      </c>
      <c r="AD335" s="186">
        <v>0.22916666666666666</v>
      </c>
      <c r="AE335" s="89">
        <v>6242</v>
      </c>
      <c r="AF335" s="89" t="s">
        <v>609</v>
      </c>
      <c r="AG335" s="89" t="s">
        <v>609</v>
      </c>
      <c r="AH335" s="53"/>
      <c r="AI335" s="148" t="str">
        <f>IF(BS_CONTROLE[[#This Row],[Atividade]]=0, "-", BS_CONTROLE[[#This Row],[Atividade]])</f>
        <v>MODERNIZAÇÃO - SOCADORA</v>
      </c>
      <c r="AJ335" s="9" t="str">
        <f>IF(D335="","*",VLOOKUP(AI335,BS_ATIVIDADE[#Data],3,FALSE))</f>
        <v>MODERNIZAÇÃO</v>
      </c>
      <c r="AK335" s="327" t="str">
        <f>IF(BS_CONTROLE[[#This Row],[Local - Partida]]=0, "-", BS_CONTROLE[[#This Row],[Local - Partida]])</f>
        <v>ZGT1</v>
      </c>
      <c r="AL335" s="327" t="str">
        <f>IF(BS_CONTROLE[[#This Row],[Local - Encerramento]]=0, "-", BS_CONTROLE[[#This Row],[Local - Encerramento]])</f>
        <v>ZGT1</v>
      </c>
      <c r="AM335" s="327" t="str">
        <f>IF(BS_CONTROLE[[#This Row],[Entre - Estações]]=0, "-", BS_CONTROLE[[#This Row],[Entre - Estações]])</f>
        <v>ZGT-ZXE</v>
      </c>
      <c r="AN335" s="327" t="str">
        <f>IF(BS_CONTROLE[[#This Row],[SB]]=0, "-", BS_CONTROLE[[#This Row],[SB]])</f>
        <v>ZGTZXE</v>
      </c>
      <c r="AO335" s="328">
        <f>IF(BS_CONTROLE[[#This Row],[SUB]]=0, "-", BS_CONTROLE[[#This Row],[SUB]])</f>
        <v>72</v>
      </c>
      <c r="AP335" s="329">
        <f>IF(BS_CONTROLE[[#This Row],[KM - Inicio]]=0, "-", BS_CONTROLE[[#This Row],[KM - Inicio]])</f>
        <v>306.60000000000002</v>
      </c>
      <c r="AQ335" s="329">
        <f>IF(BS_CONTROLE[[#This Row],[KM - Fim]]=0, "-", BS_CONTROLE[[#This Row],[KM - Fim]])</f>
        <v>308</v>
      </c>
      <c r="AR335" s="43"/>
      <c r="AS335" s="43"/>
      <c r="AT335" s="43"/>
      <c r="AU335" s="43"/>
      <c r="AV335" s="43"/>
      <c r="AW335" s="43"/>
      <c r="AX335" s="43"/>
      <c r="AY335" s="12">
        <f>IF(D335="","*",IFERROR(IF(ISODD(COUNT(AS335:AX335)),"ERRO",SUM((AT335-AS335),(AV335-AU335),(AX335-AW335))),"ERRO"))</f>
        <v>0</v>
      </c>
      <c r="AZ335" s="15"/>
      <c r="BA335" s="76"/>
      <c r="BB335" s="10" t="str">
        <f>IFERROR(_xlfn.XLOOKUP(AI335, BS_ATIVIDADE[ATIVIDADE],BS_ATIVIDADE[UNIDADE] ), "*")</f>
        <v>M</v>
      </c>
      <c r="BC335" s="333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333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5" s="11" t="str">
        <f>IFERROR(_xlfn.XLOOKUP(AO335, BASE_MAPA!$E$2:$E$359, BASE_MAPA!$J$2:$J$359), "ERRO")</f>
        <v>ARARAQUARA - COLOMBIA</v>
      </c>
      <c r="BF335" s="330" t="str">
        <f>IF(BS_CONTROLE[[#This Row],[Responsavel pelo boletim]]=0, "-", BS_CONTROLE[[#This Row],[Responsavel pelo boletim]])</f>
        <v>Augusto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Produção e Intervalo</v>
      </c>
      <c r="BR335" s="23">
        <f>IF(OR(B335="",F335=""),"*",AY335/P335)</f>
        <v>0</v>
      </c>
      <c r="BS335" s="23">
        <f>IF(OR(B335="",F335=""),"*",BA335/Q335)</f>
        <v>0</v>
      </c>
      <c r="BT335" s="247" t="str">
        <f t="shared" si="4"/>
        <v/>
      </c>
    </row>
    <row r="336" spans="1:72">
      <c r="A336" s="55" t="str">
        <f>D336&amp;B336</f>
        <v>A1745957</v>
      </c>
      <c r="B336" s="184">
        <v>45957</v>
      </c>
      <c r="C336" s="8">
        <f>IF(BS_CONTROLE[[#This Row],[DATA]]="","",WEEKNUM(BS_CONTROLE[[#This Row],[DATA]]))</f>
        <v>44</v>
      </c>
      <c r="D336" s="56" t="s">
        <v>687</v>
      </c>
      <c r="E336" s="151">
        <v>331</v>
      </c>
      <c r="F336" s="185"/>
      <c r="G336" s="9" t="e">
        <f>IF(D336="","*",VLOOKUP(F336,BS_ATIVIDADE[#All],3,FALSE))</f>
        <v>#N/A</v>
      </c>
      <c r="H336" s="149"/>
      <c r="I336" s="149"/>
      <c r="J336" s="42"/>
      <c r="K336" s="42"/>
      <c r="L336" s="89"/>
      <c r="M336" s="23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3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49"/>
      <c r="P336" s="149"/>
      <c r="Q336" s="89"/>
      <c r="R336" s="10" t="str">
        <f>IFERROR(_xlfn.XLOOKUP(F336, BS_ATIVIDADE[ATIVIDADE],BS_ATIVIDADE[UNIDADE] ), "*")</f>
        <v>*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6" t="str">
        <f>IFERROR(_xlfn.XLOOKUP(J336, BASE_MAPA!$E$2:$E$359, BASE_MAPA!$J$2:$J$359), "ERRO")</f>
        <v>ERRO</v>
      </c>
      <c r="V336" s="211"/>
      <c r="W336" s="186"/>
      <c r="X336" s="56"/>
      <c r="Y336" s="166"/>
      <c r="Z336" s="166"/>
      <c r="AA336" s="150"/>
      <c r="AB336" s="75"/>
      <c r="AC336" s="75"/>
      <c r="AD336" s="186"/>
      <c r="AE336" s="89"/>
      <c r="AF336" s="89"/>
      <c r="AG336" s="89"/>
      <c r="AH336" s="53"/>
      <c r="AI336" s="148" t="str">
        <f>IF(BS_CONTROLE[[#This Row],[Atividade]]=0, "-", BS_CONTROLE[[#This Row],[Atividade]])</f>
        <v>-</v>
      </c>
      <c r="AJ336" s="9" t="e">
        <f>IF(D336="","*",VLOOKUP(AI336,BS_ATIVIDADE[#Data],3,FALSE))</f>
        <v>#N/A</v>
      </c>
      <c r="AK336" s="327" t="str">
        <f>IF(BS_CONTROLE[[#This Row],[Local - Partida]]=0, "-", BS_CONTROLE[[#This Row],[Local - Partida]])</f>
        <v>-</v>
      </c>
      <c r="AL336" s="327" t="str">
        <f>IF(BS_CONTROLE[[#This Row],[Local - Encerramento]]=0, "-", BS_CONTROLE[[#This Row],[Local - Encerramento]])</f>
        <v>-</v>
      </c>
      <c r="AM336" s="327" t="str">
        <f>IF(BS_CONTROLE[[#This Row],[Entre - Estações]]=0, "-", BS_CONTROLE[[#This Row],[Entre - Estações]])</f>
        <v>-</v>
      </c>
      <c r="AN336" s="327" t="str">
        <f>IF(BS_CONTROLE[[#This Row],[SB]]=0, "-", BS_CONTROLE[[#This Row],[SB]])</f>
        <v>-</v>
      </c>
      <c r="AO336" s="328" t="str">
        <f>IF(BS_CONTROLE[[#This Row],[SUB]]=0, "-", BS_CONTROLE[[#This Row],[SUB]])</f>
        <v>-</v>
      </c>
      <c r="AP336" s="329" t="str">
        <f>IF(BS_CONTROLE[[#This Row],[KM - Inicio]]=0, "-", BS_CONTROLE[[#This Row],[KM - Inicio]])</f>
        <v>-</v>
      </c>
      <c r="AQ336" s="329" t="str">
        <f>IF(BS_CONTROLE[[#This Row],[KM - Fim]]=0, "-", BS_CONTROLE[[#This Row],[KM - Fim]])</f>
        <v>-</v>
      </c>
      <c r="AR336" s="43"/>
      <c r="AS336" s="43"/>
      <c r="AT336" s="43"/>
      <c r="AU336" s="43"/>
      <c r="AV336" s="43"/>
      <c r="AW336" s="43"/>
      <c r="AX336" s="43"/>
      <c r="AY336" s="12">
        <f>IF(D336="","*",IFERROR(IF(ISODD(COUNT(AS336:AX336)),"ERRO",SUM((AT336-AS336),(AV336-AU336),(AX336-AW336))),"ERRO"))</f>
        <v>0</v>
      </c>
      <c r="AZ336" s="15"/>
      <c r="BA336" s="76"/>
      <c r="BB336" s="10" t="str">
        <f>IFERROR(_xlfn.XLOOKUP(AI336, BS_ATIVIDADE[ATIVIDADE],BS_ATIVIDADE[UNIDADE] ), "*")</f>
        <v>*</v>
      </c>
      <c r="BC336" s="333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333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330" t="str">
        <f>IF(BS_CONTROLE[[#This Row],[Responsavel pelo boletim]]=0, "-", BS_CONTROLE[[#This Row],[Responsavel pelo boletim]])</f>
        <v>-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Aderente</v>
      </c>
      <c r="BR336" s="23" t="str">
        <f>IF(OR(B336="",F336=""),"*",AY336/P336)</f>
        <v>*</v>
      </c>
      <c r="BS336" s="23" t="str">
        <f>IF(OR(B336="",F336=""),"*",BA336/Q336)</f>
        <v>*</v>
      </c>
      <c r="BT336" s="247" t="str">
        <f t="shared" si="4"/>
        <v/>
      </c>
    </row>
    <row r="337" spans="1:72">
      <c r="A337" s="55" t="str">
        <f>D337&amp;B337</f>
        <v>LEÔNCIO (TF-526)45957</v>
      </c>
      <c r="B337" s="184">
        <v>45957</v>
      </c>
      <c r="C337" s="8">
        <f>IF(BS_CONTROLE[[#This Row],[DATA]]="","",WEEKNUM(BS_CONTROLE[[#This Row],[DATA]]))</f>
        <v>44</v>
      </c>
      <c r="D337" s="14" t="s">
        <v>913</v>
      </c>
      <c r="E337" s="239">
        <v>250</v>
      </c>
      <c r="F337" s="15" t="s">
        <v>792</v>
      </c>
      <c r="G337" s="9" t="str">
        <f>IF(D337="","*",VLOOKUP(F337,BS_ATIVIDADE[#All],3,FALSE))</f>
        <v>SOLDA</v>
      </c>
      <c r="H337" s="17" t="s">
        <v>609</v>
      </c>
      <c r="I337" s="17" t="s">
        <v>609</v>
      </c>
      <c r="J337" s="16">
        <v>103</v>
      </c>
      <c r="K337" s="16">
        <v>2087</v>
      </c>
      <c r="L337" s="80" t="s">
        <v>609</v>
      </c>
      <c r="M337" s="23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37" s="23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37" s="17">
        <v>0.33333333333333331</v>
      </c>
      <c r="P337" s="17">
        <v>0.125</v>
      </c>
      <c r="Q337" s="80">
        <v>1</v>
      </c>
      <c r="R337" s="10" t="str">
        <f>IFERROR(_xlfn.XLOOKUP(F337, BS_ATIVIDADE[ATIVIDADE],BS_ATIVIDADE[UNIDADE] ), "*")</f>
        <v>Nº DE SOLDA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7" s="86" t="str">
        <f>IFERROR(_xlfn.XLOOKUP(J337, BASE_MAPA!$E$2:$E$359, BASE_MAPA!$J$2:$J$359), "ERRO")</f>
        <v>OURO VERDE - LIGAÇÃO</v>
      </c>
      <c r="V337" s="211" t="s">
        <v>1618</v>
      </c>
      <c r="W337" s="43" t="s">
        <v>1597</v>
      </c>
      <c r="X337" s="14" t="s">
        <v>957</v>
      </c>
      <c r="Y337" s="166"/>
      <c r="Z337" s="18" t="s">
        <v>958</v>
      </c>
      <c r="AA337" s="165" t="s">
        <v>609</v>
      </c>
      <c r="AB337" s="15" t="s">
        <v>609</v>
      </c>
      <c r="AC337" s="75" t="s">
        <v>609</v>
      </c>
      <c r="AD337" s="89" t="s">
        <v>609</v>
      </c>
      <c r="AE337" s="89" t="s">
        <v>609</v>
      </c>
      <c r="AF337" s="89" t="s">
        <v>609</v>
      </c>
      <c r="AG337" s="89" t="s">
        <v>609</v>
      </c>
      <c r="AH337" s="53"/>
      <c r="AI337" s="148" t="str">
        <f>IF(BS_CONTROLE[[#This Row],[Atividade]]=0, "-", BS_CONTROLE[[#This Row],[Atividade]])</f>
        <v>PDM - SOLDA</v>
      </c>
      <c r="AJ337" s="9" t="str">
        <f>IF(D337="","*",VLOOKUP(AI337,BS_ATIVIDADE[#Data],3,FALSE))</f>
        <v>SOLDA</v>
      </c>
      <c r="AK337" s="327" t="str">
        <f>IF(BS_CONTROLE[[#This Row],[Local - Partida]]=0, "-", BS_CONTROLE[[#This Row],[Local - Partida]])</f>
        <v>-</v>
      </c>
      <c r="AL337" s="327" t="str">
        <f>IF(BS_CONTROLE[[#This Row],[Local - Encerramento]]=0, "-", BS_CONTROLE[[#This Row],[Local - Encerramento]])</f>
        <v>-</v>
      </c>
      <c r="AM337" s="327" t="str">
        <f>IF(BS_CONTROLE[[#This Row],[Entre - Estações]]=0, "-", BS_CONTROLE[[#This Row],[Entre - Estações]])</f>
        <v>PAS-PUD</v>
      </c>
      <c r="AN337" s="327" t="str">
        <f>IF(BS_CONTROLE[[#This Row],[SB]]=0, "-", BS_CONTROLE[[#This Row],[SB]])</f>
        <v>K96PUD</v>
      </c>
      <c r="AO337" s="328">
        <f>IF(BS_CONTROLE[[#This Row],[SUB]]=0, "-", BS_CONTROLE[[#This Row],[SUB]])</f>
        <v>103</v>
      </c>
      <c r="AP337" s="329">
        <f>IF(BS_CONTROLE[[#This Row],[KM - Inicio]]=0, "-", BS_CONTROLE[[#This Row],[KM - Inicio]])</f>
        <v>2087</v>
      </c>
      <c r="AQ337" s="329" t="str">
        <f>IF(BS_CONTROLE[[#This Row],[KM - Fim]]=0, "-", BS_CONTROLE[[#This Row],[KM - Fim]])</f>
        <v>-</v>
      </c>
      <c r="AR337" s="43"/>
      <c r="AS337" s="43"/>
      <c r="AT337" s="43"/>
      <c r="AU337" s="43"/>
      <c r="AV337" s="43"/>
      <c r="AW337" s="43"/>
      <c r="AX337" s="43"/>
      <c r="AY337" s="12">
        <f>IF(D337="","*",IFERROR(IF(ISODD(COUNT(AS337:AX337)),"ERRO",SUM((AT337-AS337),(AV337-AU337),(AX337-AW337))),"ERRO"))</f>
        <v>0</v>
      </c>
      <c r="AZ337" s="15"/>
      <c r="BA337" s="76"/>
      <c r="BB337" s="10" t="str">
        <f>IFERROR(_xlfn.XLOOKUP(AI337, BS_ATIVIDADE[ATIVIDADE],BS_ATIVIDADE[UNIDADE] ), "*")</f>
        <v>Nº DE SOLDA</v>
      </c>
      <c r="BC337" s="333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7" s="333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7" s="11" t="str">
        <f>IFERROR(_xlfn.XLOOKUP(AO337, BASE_MAPA!$E$2:$E$359, BASE_MAPA!$J$2:$J$359), "ERRO")</f>
        <v>OURO VERDE - LIGAÇÃO</v>
      </c>
      <c r="BF337" s="330" t="str">
        <f>IF(BS_CONTROLE[[#This Row],[Responsavel pelo boletim]]=0, "-", BS_CONTROLE[[#This Row],[Responsavel pelo boletim]])</f>
        <v>Lucas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Produção e Intervalo</v>
      </c>
      <c r="BR337" s="23">
        <f>IF(OR(B337="",F337=""),"*",AY337/P337)</f>
        <v>0</v>
      </c>
      <c r="BS337" s="23">
        <f>IF(OR(B337="",F337=""),"*",BA337/Q337)</f>
        <v>0</v>
      </c>
      <c r="BT337" s="247" t="str">
        <f t="shared" si="4"/>
        <v/>
      </c>
    </row>
    <row r="338" spans="1:72">
      <c r="A338" s="55" t="str">
        <f>D338&amp;B338</f>
        <v>A5245957</v>
      </c>
      <c r="B338" s="184">
        <v>45957</v>
      </c>
      <c r="C338" s="8">
        <f>IF(BS_CONTROLE[[#This Row],[DATA]]="","",WEEKNUM(BS_CONTROLE[[#This Row],[DATA]]))</f>
        <v>44</v>
      </c>
      <c r="D338" s="56" t="s">
        <v>701</v>
      </c>
      <c r="E338" s="151">
        <v>333</v>
      </c>
      <c r="F338" s="15" t="s">
        <v>623</v>
      </c>
      <c r="G338" s="9" t="str">
        <f>IF(D338="","*",VLOOKUP(F338,BS_ATIVIDADE[#All],3,FALSE))</f>
        <v>OUTROS</v>
      </c>
      <c r="H338" s="149" t="s">
        <v>367</v>
      </c>
      <c r="I338" s="149" t="s">
        <v>360</v>
      </c>
      <c r="J338" s="42">
        <v>103</v>
      </c>
      <c r="K338" s="42">
        <v>2151</v>
      </c>
      <c r="L338" s="89" t="s">
        <v>609</v>
      </c>
      <c r="M338" s="234" t="s">
        <v>1856</v>
      </c>
      <c r="N338" s="234" t="s">
        <v>1857</v>
      </c>
      <c r="O338" s="149">
        <v>0.41666666666666669</v>
      </c>
      <c r="P338" s="149">
        <v>4.1666666666666664E-2</v>
      </c>
      <c r="Q338" s="89">
        <v>1</v>
      </c>
      <c r="R338" s="10" t="str">
        <f>IFERROR(_xlfn.XLOOKUP(F338, BS_ATIVIDADE[ATIVIDADE],BS_ATIVIDADE[UNIDADE] ), "*")</f>
        <v>BINÁRIO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8" s="86" t="str">
        <f>IFERROR(_xlfn.XLOOKUP(J338, BASE_MAPA!$E$2:$E$359, BASE_MAPA!$J$2:$J$359), "ERRO")</f>
        <v>OURO VERDE - LIGAÇÃO</v>
      </c>
      <c r="V338" s="215" t="s">
        <v>1435</v>
      </c>
      <c r="W338" s="43" t="s">
        <v>1761</v>
      </c>
      <c r="X338" s="14" t="s">
        <v>957</v>
      </c>
      <c r="Y338" s="166"/>
      <c r="Z338" s="18" t="s">
        <v>958</v>
      </c>
      <c r="AA338" s="165" t="s">
        <v>609</v>
      </c>
      <c r="AB338" s="15" t="s">
        <v>948</v>
      </c>
      <c r="AC338" s="15"/>
      <c r="AD338" s="43">
        <v>0.29166666666666669</v>
      </c>
      <c r="AE338" s="80">
        <v>2000</v>
      </c>
      <c r="AF338" s="80" t="s">
        <v>609</v>
      </c>
      <c r="AG338" s="80" t="s">
        <v>609</v>
      </c>
      <c r="AH338" s="53"/>
      <c r="AI338" s="148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327" t="str">
        <f>IF(BS_CONTROLE[[#This Row],[Local - Partida]]=0, "-", BS_CONTROLE[[#This Row],[Local - Partida]])</f>
        <v>POU</v>
      </c>
      <c r="AL338" s="327" t="str">
        <f>IF(BS_CONTROLE[[#This Row],[Local - Encerramento]]=0, "-", BS_CONTROLE[[#This Row],[Local - Encerramento]])</f>
        <v>PIT</v>
      </c>
      <c r="AM338" s="327" t="str">
        <f>IF(BS_CONTROLE[[#This Row],[Entre - Estações]]=0, "-", BS_CONTROLE[[#This Row],[Entre - Estações]])</f>
        <v>POU-PIT</v>
      </c>
      <c r="AN338" s="327" t="str">
        <f>IF(BS_CONTROLE[[#This Row],[SB]]=0, "-", BS_CONTROLE[[#This Row],[SB]])</f>
        <v>POUPIT</v>
      </c>
      <c r="AO338" s="328">
        <f>IF(BS_CONTROLE[[#This Row],[SUB]]=0, "-", BS_CONTROLE[[#This Row],[SUB]])</f>
        <v>103</v>
      </c>
      <c r="AP338" s="329">
        <f>IF(BS_CONTROLE[[#This Row],[KM - Inicio]]=0, "-", BS_CONTROLE[[#This Row],[KM - Inicio]])</f>
        <v>2151</v>
      </c>
      <c r="AQ338" s="329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>
        <f>IF(D338="","*",IFERROR(IF(ISODD(COUNT(AS338:AX338)),"ERRO",SUM((AT338-AS338),(AV338-AU338),(AX338-AW338))),"ERRO"))</f>
        <v>0</v>
      </c>
      <c r="AZ338" s="15"/>
      <c r="BA338" s="76"/>
      <c r="BB338" s="10" t="str">
        <f>IFERROR(_xlfn.XLOOKUP(AI338, BS_ATIVIDADE[ATIVIDADE],BS_ATIVIDADE[UNIDADE] ), "*")</f>
        <v>BINÁRIO</v>
      </c>
      <c r="BC338" s="333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333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8" s="11" t="str">
        <f>IFERROR(_xlfn.XLOOKUP(AO338, BASE_MAPA!$E$2:$E$359, BASE_MAPA!$J$2:$J$359), "ERRO")</f>
        <v>OURO VERDE - LIGAÇÃO</v>
      </c>
      <c r="BF338" s="330" t="str">
        <f>IF(BS_CONTROLE[[#This Row],[Responsavel pelo boletim]]=0, "-", BS_CONTROLE[[#This Row],[Responsavel pelo boletim]])</f>
        <v xml:space="preserve">Lucas 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Produção e Intervalo</v>
      </c>
      <c r="BR338" s="23">
        <f>IF(OR(B338="",F338=""),"*",AY338/P338)</f>
        <v>0</v>
      </c>
      <c r="BS338" s="23">
        <f>IF(OR(B338="",F338=""),"*",BA338/Q338)</f>
        <v>0</v>
      </c>
      <c r="BT338" s="247" t="str">
        <f t="shared" si="4"/>
        <v/>
      </c>
    </row>
    <row r="339" spans="1:72">
      <c r="A339" s="55" t="str">
        <f>D339&amp;B339</f>
        <v/>
      </c>
      <c r="B339" s="184"/>
      <c r="C339" s="8" t="str">
        <f>IF(BS_CONTROLE[[#This Row],[DATA]]="","",WEEKNUM(BS_CONTROLE[[#This Row],[DATA]]))</f>
        <v/>
      </c>
      <c r="D339" s="56"/>
      <c r="E339" s="239">
        <v>334</v>
      </c>
      <c r="F339" s="185"/>
      <c r="G339" s="9" t="str">
        <f>IF(D339="","*",VLOOKUP(F339,BS_ATIVIDADE[#All],3,FALSE))</f>
        <v>*</v>
      </c>
      <c r="H339" s="149"/>
      <c r="I339" s="149"/>
      <c r="J339" s="42"/>
      <c r="K339" s="42"/>
      <c r="L339" s="89"/>
      <c r="M339" s="23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3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49"/>
      <c r="P339" s="149"/>
      <c r="Q339" s="89"/>
      <c r="R339" s="10" t="str">
        <f>IFERROR(_xlfn.XLOOKUP(F339, BS_ATIVIDADE[ATIVIDADE],BS_ATIVIDADE[UNIDADE] ), "*")</f>
        <v>*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6" t="str">
        <f>IFERROR(_xlfn.XLOOKUP(J339, BASE_MAPA!$E$2:$E$359, BASE_MAPA!$J$2:$J$359), "ERRO")</f>
        <v>ERRO</v>
      </c>
      <c r="V339" s="211"/>
      <c r="W339" s="186"/>
      <c r="X339" s="56"/>
      <c r="Y339" s="166"/>
      <c r="Z339" s="166"/>
      <c r="AA339" s="150"/>
      <c r="AB339" s="75"/>
      <c r="AC339" s="75"/>
      <c r="AD339" s="186"/>
      <c r="AE339" s="89"/>
      <c r="AF339" s="89"/>
      <c r="AG339" s="89"/>
      <c r="AH339" s="53"/>
      <c r="AI339" s="148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327" t="str">
        <f>IF(BS_CONTROLE[[#This Row],[Local - Partida]]=0, "-", BS_CONTROLE[[#This Row],[Local - Partida]])</f>
        <v>-</v>
      </c>
      <c r="AL339" s="327" t="str">
        <f>IF(BS_CONTROLE[[#This Row],[Local - Encerramento]]=0, "-", BS_CONTROLE[[#This Row],[Local - Encerramento]])</f>
        <v>-</v>
      </c>
      <c r="AM339" s="327" t="str">
        <f>IF(BS_CONTROLE[[#This Row],[Entre - Estações]]=0, "-", BS_CONTROLE[[#This Row],[Entre - Estações]])</f>
        <v>-</v>
      </c>
      <c r="AN339" s="327" t="str">
        <f>IF(BS_CONTROLE[[#This Row],[SB]]=0, "-", BS_CONTROLE[[#This Row],[SB]])</f>
        <v>-</v>
      </c>
      <c r="AO339" s="328" t="str">
        <f>IF(BS_CONTROLE[[#This Row],[SUB]]=0, "-", BS_CONTROLE[[#This Row],[SUB]])</f>
        <v>-</v>
      </c>
      <c r="AP339" s="329" t="str">
        <f>IF(BS_CONTROLE[[#This Row],[KM - Inicio]]=0, "-", BS_CONTROLE[[#This Row],[KM - Inicio]])</f>
        <v>-</v>
      </c>
      <c r="AQ339" s="329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 t="str">
        <f>IF(D339="","*",IFERROR(IF(ISODD(COUNT(AS339:AX339)),"ERRO",SUM((AT339-AS339),(AV339-AU339),(AX339-AW339))),"ERRO"))</f>
        <v>*</v>
      </c>
      <c r="AZ339" s="15"/>
      <c r="BA339" s="76"/>
      <c r="BB339" s="10" t="str">
        <f>IFERROR(_xlfn.XLOOKUP(AI339, BS_ATIVIDADE[ATIVIDADE],BS_ATIVIDADE[UNIDADE] ), "*")</f>
        <v>*</v>
      </c>
      <c r="BC339" s="333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333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330" t="str">
        <f>IF(BS_CONTROLE[[#This Row],[Responsavel pelo boletim]]=0, "-", BS_CONTROLE[[#This Row],[Responsavel pelo boletim]])</f>
        <v>-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Aderente</v>
      </c>
      <c r="BR339" s="23" t="str">
        <f>IF(OR(B339="",F339=""),"*",AY339/P339)</f>
        <v>*</v>
      </c>
      <c r="BS339" s="23" t="str">
        <f>IF(OR(B339="",F339=""),"*",BA339/Q339)</f>
        <v>*</v>
      </c>
      <c r="BT339" s="247" t="str">
        <f t="shared" si="4"/>
        <v/>
      </c>
    </row>
    <row r="340" spans="1:72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7" t="str">
        <f>IF(BS_CONTROLE[[#This Row],[Local - Partida]]=0, "-", BS_CONTROLE[[#This Row],[Local - Partida]])</f>
        <v>-</v>
      </c>
      <c r="AL340" s="327" t="str">
        <f>IF(BS_CONTROLE[[#This Row],[Local - Encerramento]]=0, "-", BS_CONTROLE[[#This Row],[Local - Encerramento]])</f>
        <v>-</v>
      </c>
      <c r="AM340" s="327" t="str">
        <f>IF(BS_CONTROLE[[#This Row],[Entre - Estações]]=0, "-", BS_CONTROLE[[#This Row],[Entre - Estações]])</f>
        <v>-</v>
      </c>
      <c r="AN340" s="327" t="str">
        <f>IF(BS_CONTROLE[[#This Row],[SB]]=0, "-", BS_CONTROLE[[#This Row],[SB]])</f>
        <v>-</v>
      </c>
      <c r="AO340" s="328" t="str">
        <f>IF(BS_CONTROLE[[#This Row],[SUB]]=0, "-", BS_CONTROLE[[#This Row],[SUB]])</f>
        <v>-</v>
      </c>
      <c r="AP340" s="329" t="str">
        <f>IF(BS_CONTROLE[[#This Row],[KM - Inicio]]=0, "-", BS_CONTROLE[[#This Row],[KM - Inicio]])</f>
        <v>-</v>
      </c>
      <c r="AQ340" s="329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3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3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0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7" t="str">
        <f t="shared" si="4"/>
        <v/>
      </c>
    </row>
    <row r="341" spans="1:72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7" t="str">
        <f>IF(BS_CONTROLE[[#This Row],[Local - Partida]]=0, "-", BS_CONTROLE[[#This Row],[Local - Partida]])</f>
        <v>-</v>
      </c>
      <c r="AL341" s="327" t="str">
        <f>IF(BS_CONTROLE[[#This Row],[Local - Encerramento]]=0, "-", BS_CONTROLE[[#This Row],[Local - Encerramento]])</f>
        <v>-</v>
      </c>
      <c r="AM341" s="327" t="str">
        <f>IF(BS_CONTROLE[[#This Row],[Entre - Estações]]=0, "-", BS_CONTROLE[[#This Row],[Entre - Estações]])</f>
        <v>-</v>
      </c>
      <c r="AN341" s="327" t="str">
        <f>IF(BS_CONTROLE[[#This Row],[SB]]=0, "-", BS_CONTROLE[[#This Row],[SB]])</f>
        <v>-</v>
      </c>
      <c r="AO341" s="328" t="str">
        <f>IF(BS_CONTROLE[[#This Row],[SUB]]=0, "-", BS_CONTROLE[[#This Row],[SUB]])</f>
        <v>-</v>
      </c>
      <c r="AP341" s="329" t="str">
        <f>IF(BS_CONTROLE[[#This Row],[KM - Inicio]]=0, "-", BS_CONTROLE[[#This Row],[KM - Inicio]])</f>
        <v>-</v>
      </c>
      <c r="AQ341" s="329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3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3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0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7" t="str">
        <f t="shared" si="4"/>
        <v/>
      </c>
    </row>
    <row r="342" spans="1:72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7" t="str">
        <f>IF(BS_CONTROLE[[#This Row],[Local - Partida]]=0, "-", BS_CONTROLE[[#This Row],[Local - Partida]])</f>
        <v>-</v>
      </c>
      <c r="AL342" s="327" t="str">
        <f>IF(BS_CONTROLE[[#This Row],[Local - Encerramento]]=0, "-", BS_CONTROLE[[#This Row],[Local - Encerramento]])</f>
        <v>-</v>
      </c>
      <c r="AM342" s="327" t="str">
        <f>IF(BS_CONTROLE[[#This Row],[Entre - Estações]]=0, "-", BS_CONTROLE[[#This Row],[Entre - Estações]])</f>
        <v>-</v>
      </c>
      <c r="AN342" s="327" t="str">
        <f>IF(BS_CONTROLE[[#This Row],[SB]]=0, "-", BS_CONTROLE[[#This Row],[SB]])</f>
        <v>-</v>
      </c>
      <c r="AO342" s="328" t="str">
        <f>IF(BS_CONTROLE[[#This Row],[SUB]]=0, "-", BS_CONTROLE[[#This Row],[SUB]])</f>
        <v>-</v>
      </c>
      <c r="AP342" s="329" t="str">
        <f>IF(BS_CONTROLE[[#This Row],[KM - Inicio]]=0, "-", BS_CONTROLE[[#This Row],[KM - Inicio]])</f>
        <v>-</v>
      </c>
      <c r="AQ342" s="329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3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3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0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7" t="str">
        <f t="shared" si="4"/>
        <v/>
      </c>
    </row>
    <row r="343" spans="1:72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7" t="str">
        <f>IF(BS_CONTROLE[[#This Row],[Local - Partida]]=0, "-", BS_CONTROLE[[#This Row],[Local - Partida]])</f>
        <v>-</v>
      </c>
      <c r="AL343" s="327" t="str">
        <f>IF(BS_CONTROLE[[#This Row],[Local - Encerramento]]=0, "-", BS_CONTROLE[[#This Row],[Local - Encerramento]])</f>
        <v>-</v>
      </c>
      <c r="AM343" s="327" t="str">
        <f>IF(BS_CONTROLE[[#This Row],[Entre - Estações]]=0, "-", BS_CONTROLE[[#This Row],[Entre - Estações]])</f>
        <v>-</v>
      </c>
      <c r="AN343" s="327" t="str">
        <f>IF(BS_CONTROLE[[#This Row],[SB]]=0, "-", BS_CONTROLE[[#This Row],[SB]])</f>
        <v>-</v>
      </c>
      <c r="AO343" s="328" t="str">
        <f>IF(BS_CONTROLE[[#This Row],[SUB]]=0, "-", BS_CONTROLE[[#This Row],[SUB]])</f>
        <v>-</v>
      </c>
      <c r="AP343" s="329" t="str">
        <f>IF(BS_CONTROLE[[#This Row],[KM - Inicio]]=0, "-", BS_CONTROLE[[#This Row],[KM - Inicio]])</f>
        <v>-</v>
      </c>
      <c r="AQ343" s="329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3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3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0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7" t="str">
        <f t="shared" si="4"/>
        <v/>
      </c>
    </row>
    <row r="344" spans="1:72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7" t="str">
        <f>IF(BS_CONTROLE[[#This Row],[Local - Partida]]=0, "-", BS_CONTROLE[[#This Row],[Local - Partida]])</f>
        <v>-</v>
      </c>
      <c r="AL344" s="327" t="str">
        <f>IF(BS_CONTROLE[[#This Row],[Local - Encerramento]]=0, "-", BS_CONTROLE[[#This Row],[Local - Encerramento]])</f>
        <v>-</v>
      </c>
      <c r="AM344" s="327" t="str">
        <f>IF(BS_CONTROLE[[#This Row],[Entre - Estações]]=0, "-", BS_CONTROLE[[#This Row],[Entre - Estações]])</f>
        <v>-</v>
      </c>
      <c r="AN344" s="327" t="str">
        <f>IF(BS_CONTROLE[[#This Row],[SB]]=0, "-", BS_CONTROLE[[#This Row],[SB]])</f>
        <v>-</v>
      </c>
      <c r="AO344" s="328" t="str">
        <f>IF(BS_CONTROLE[[#This Row],[SUB]]=0, "-", BS_CONTROLE[[#This Row],[SUB]])</f>
        <v>-</v>
      </c>
      <c r="AP344" s="329" t="str">
        <f>IF(BS_CONTROLE[[#This Row],[KM - Inicio]]=0, "-", BS_CONTROLE[[#This Row],[KM - Inicio]])</f>
        <v>-</v>
      </c>
      <c r="AQ344" s="329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3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3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0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7" t="str">
        <f t="shared" si="4"/>
        <v/>
      </c>
    </row>
    <row r="345" spans="1:72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7" t="str">
        <f>IF(BS_CONTROLE[[#This Row],[Local - Partida]]=0, "-", BS_CONTROLE[[#This Row],[Local - Partida]])</f>
        <v>-</v>
      </c>
      <c r="AL345" s="327" t="str">
        <f>IF(BS_CONTROLE[[#This Row],[Local - Encerramento]]=0, "-", BS_CONTROLE[[#This Row],[Local - Encerramento]])</f>
        <v>-</v>
      </c>
      <c r="AM345" s="327" t="str">
        <f>IF(BS_CONTROLE[[#This Row],[Entre - Estações]]=0, "-", BS_CONTROLE[[#This Row],[Entre - Estações]])</f>
        <v>-</v>
      </c>
      <c r="AN345" s="327" t="str">
        <f>IF(BS_CONTROLE[[#This Row],[SB]]=0, "-", BS_CONTROLE[[#This Row],[SB]])</f>
        <v>-</v>
      </c>
      <c r="AO345" s="328" t="str">
        <f>IF(BS_CONTROLE[[#This Row],[SUB]]=0, "-", BS_CONTROLE[[#This Row],[SUB]])</f>
        <v>-</v>
      </c>
      <c r="AP345" s="329" t="str">
        <f>IF(BS_CONTROLE[[#This Row],[KM - Inicio]]=0, "-", BS_CONTROLE[[#This Row],[KM - Inicio]])</f>
        <v>-</v>
      </c>
      <c r="AQ345" s="329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3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3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0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7" t="str">
        <f t="shared" si="4"/>
        <v/>
      </c>
    </row>
    <row r="346" spans="1:72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7" t="str">
        <f>IF(BS_CONTROLE[[#This Row],[Local - Partida]]=0, "-", BS_CONTROLE[[#This Row],[Local - Partida]])</f>
        <v>-</v>
      </c>
      <c r="AL346" s="327" t="str">
        <f>IF(BS_CONTROLE[[#This Row],[Local - Encerramento]]=0, "-", BS_CONTROLE[[#This Row],[Local - Encerramento]])</f>
        <v>-</v>
      </c>
      <c r="AM346" s="327" t="str">
        <f>IF(BS_CONTROLE[[#This Row],[Entre - Estações]]=0, "-", BS_CONTROLE[[#This Row],[Entre - Estações]])</f>
        <v>-</v>
      </c>
      <c r="AN346" s="327" t="str">
        <f>IF(BS_CONTROLE[[#This Row],[SB]]=0, "-", BS_CONTROLE[[#This Row],[SB]])</f>
        <v>-</v>
      </c>
      <c r="AO346" s="328" t="str">
        <f>IF(BS_CONTROLE[[#This Row],[SUB]]=0, "-", BS_CONTROLE[[#This Row],[SUB]])</f>
        <v>-</v>
      </c>
      <c r="AP346" s="329" t="str">
        <f>IF(BS_CONTROLE[[#This Row],[KM - Inicio]]=0, "-", BS_CONTROLE[[#This Row],[KM - Inicio]])</f>
        <v>-</v>
      </c>
      <c r="AQ346" s="329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3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3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0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7" t="str">
        <f t="shared" si="4"/>
        <v/>
      </c>
    </row>
    <row r="347" spans="1:72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7" t="str">
        <f>IF(BS_CONTROLE[[#This Row],[Local - Partida]]=0, "-", BS_CONTROLE[[#This Row],[Local - Partida]])</f>
        <v>-</v>
      </c>
      <c r="AL347" s="327" t="str">
        <f>IF(BS_CONTROLE[[#This Row],[Local - Encerramento]]=0, "-", BS_CONTROLE[[#This Row],[Local - Encerramento]])</f>
        <v>-</v>
      </c>
      <c r="AM347" s="327" t="str">
        <f>IF(BS_CONTROLE[[#This Row],[Entre - Estações]]=0, "-", BS_CONTROLE[[#This Row],[Entre - Estações]])</f>
        <v>-</v>
      </c>
      <c r="AN347" s="327" t="str">
        <f>IF(BS_CONTROLE[[#This Row],[SB]]=0, "-", BS_CONTROLE[[#This Row],[SB]])</f>
        <v>-</v>
      </c>
      <c r="AO347" s="328" t="str">
        <f>IF(BS_CONTROLE[[#This Row],[SUB]]=0, "-", BS_CONTROLE[[#This Row],[SUB]])</f>
        <v>-</v>
      </c>
      <c r="AP347" s="329" t="str">
        <f>IF(BS_CONTROLE[[#This Row],[KM - Inicio]]=0, "-", BS_CONTROLE[[#This Row],[KM - Inicio]])</f>
        <v>-</v>
      </c>
      <c r="AQ347" s="329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3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3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0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7" t="str">
        <f t="shared" ref="BT347:BT410" si="6">IF(BN347="","",SUBSTITUTE(BM347," ","")&amp;SUBSTITUTE(BN347," ",""))</f>
        <v/>
      </c>
    </row>
    <row r="348" spans="1:72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7" t="str">
        <f>IF(BS_CONTROLE[[#This Row],[Local - Partida]]=0, "-", BS_CONTROLE[[#This Row],[Local - Partida]])</f>
        <v>-</v>
      </c>
      <c r="AL348" s="327" t="str">
        <f>IF(BS_CONTROLE[[#This Row],[Local - Encerramento]]=0, "-", BS_CONTROLE[[#This Row],[Local - Encerramento]])</f>
        <v>-</v>
      </c>
      <c r="AM348" s="327" t="str">
        <f>IF(BS_CONTROLE[[#This Row],[Entre - Estações]]=0, "-", BS_CONTROLE[[#This Row],[Entre - Estações]])</f>
        <v>-</v>
      </c>
      <c r="AN348" s="327" t="str">
        <f>IF(BS_CONTROLE[[#This Row],[SB]]=0, "-", BS_CONTROLE[[#This Row],[SB]])</f>
        <v>-</v>
      </c>
      <c r="AO348" s="328" t="str">
        <f>IF(BS_CONTROLE[[#This Row],[SUB]]=0, "-", BS_CONTROLE[[#This Row],[SUB]])</f>
        <v>-</v>
      </c>
      <c r="AP348" s="329" t="str">
        <f>IF(BS_CONTROLE[[#This Row],[KM - Inicio]]=0, "-", BS_CONTROLE[[#This Row],[KM - Inicio]])</f>
        <v>-</v>
      </c>
      <c r="AQ348" s="329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3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3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0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7" t="str">
        <f t="shared" si="6"/>
        <v/>
      </c>
    </row>
    <row r="349" spans="1:72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7" t="str">
        <f>IF(BS_CONTROLE[[#This Row],[Local - Partida]]=0, "-", BS_CONTROLE[[#This Row],[Local - Partida]])</f>
        <v>-</v>
      </c>
      <c r="AL349" s="327" t="str">
        <f>IF(BS_CONTROLE[[#This Row],[Local - Encerramento]]=0, "-", BS_CONTROLE[[#This Row],[Local - Encerramento]])</f>
        <v>-</v>
      </c>
      <c r="AM349" s="327" t="str">
        <f>IF(BS_CONTROLE[[#This Row],[Entre - Estações]]=0, "-", BS_CONTROLE[[#This Row],[Entre - Estações]])</f>
        <v>-</v>
      </c>
      <c r="AN349" s="327" t="str">
        <f>IF(BS_CONTROLE[[#This Row],[SB]]=0, "-", BS_CONTROLE[[#This Row],[SB]])</f>
        <v>-</v>
      </c>
      <c r="AO349" s="328" t="str">
        <f>IF(BS_CONTROLE[[#This Row],[SUB]]=0, "-", BS_CONTROLE[[#This Row],[SUB]])</f>
        <v>-</v>
      </c>
      <c r="AP349" s="329" t="str">
        <f>IF(BS_CONTROLE[[#This Row],[KM - Inicio]]=0, "-", BS_CONTROLE[[#This Row],[KM - Inicio]])</f>
        <v>-</v>
      </c>
      <c r="AQ349" s="329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3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3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0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7" t="str">
        <f t="shared" si="6"/>
        <v/>
      </c>
    </row>
    <row r="350" spans="1:72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7" t="str">
        <f>IF(BS_CONTROLE[[#This Row],[Local - Partida]]=0, "-", BS_CONTROLE[[#This Row],[Local - Partida]])</f>
        <v>-</v>
      </c>
      <c r="AL350" s="327" t="str">
        <f>IF(BS_CONTROLE[[#This Row],[Local - Encerramento]]=0, "-", BS_CONTROLE[[#This Row],[Local - Encerramento]])</f>
        <v>-</v>
      </c>
      <c r="AM350" s="327" t="str">
        <f>IF(BS_CONTROLE[[#This Row],[Entre - Estações]]=0, "-", BS_CONTROLE[[#This Row],[Entre - Estações]])</f>
        <v>-</v>
      </c>
      <c r="AN350" s="327" t="str">
        <f>IF(BS_CONTROLE[[#This Row],[SB]]=0, "-", BS_CONTROLE[[#This Row],[SB]])</f>
        <v>-</v>
      </c>
      <c r="AO350" s="328" t="str">
        <f>IF(BS_CONTROLE[[#This Row],[SUB]]=0, "-", BS_CONTROLE[[#This Row],[SUB]])</f>
        <v>-</v>
      </c>
      <c r="AP350" s="329" t="str">
        <f>IF(BS_CONTROLE[[#This Row],[KM - Inicio]]=0, "-", BS_CONTROLE[[#This Row],[KM - Inicio]])</f>
        <v>-</v>
      </c>
      <c r="AQ350" s="329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3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3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0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7" t="str">
        <f t="shared" si="6"/>
        <v/>
      </c>
    </row>
    <row r="351" spans="1:72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7" t="str">
        <f>IF(BS_CONTROLE[[#This Row],[Local - Partida]]=0, "-", BS_CONTROLE[[#This Row],[Local - Partida]])</f>
        <v>-</v>
      </c>
      <c r="AL351" s="327" t="str">
        <f>IF(BS_CONTROLE[[#This Row],[Local - Encerramento]]=0, "-", BS_CONTROLE[[#This Row],[Local - Encerramento]])</f>
        <v>-</v>
      </c>
      <c r="AM351" s="327" t="str">
        <f>IF(BS_CONTROLE[[#This Row],[Entre - Estações]]=0, "-", BS_CONTROLE[[#This Row],[Entre - Estações]])</f>
        <v>-</v>
      </c>
      <c r="AN351" s="327" t="str">
        <f>IF(BS_CONTROLE[[#This Row],[SB]]=0, "-", BS_CONTROLE[[#This Row],[SB]])</f>
        <v>-</v>
      </c>
      <c r="AO351" s="328" t="str">
        <f>IF(BS_CONTROLE[[#This Row],[SUB]]=0, "-", BS_CONTROLE[[#This Row],[SUB]])</f>
        <v>-</v>
      </c>
      <c r="AP351" s="329" t="str">
        <f>IF(BS_CONTROLE[[#This Row],[KM - Inicio]]=0, "-", BS_CONTROLE[[#This Row],[KM - Inicio]])</f>
        <v>-</v>
      </c>
      <c r="AQ351" s="329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3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3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0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7" t="str">
        <f t="shared" si="6"/>
        <v/>
      </c>
    </row>
    <row r="352" spans="1:72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7" t="str">
        <f>IF(BS_CONTROLE[[#This Row],[Local - Partida]]=0, "-", BS_CONTROLE[[#This Row],[Local - Partida]])</f>
        <v>-</v>
      </c>
      <c r="AL352" s="327" t="str">
        <f>IF(BS_CONTROLE[[#This Row],[Local - Encerramento]]=0, "-", BS_CONTROLE[[#This Row],[Local - Encerramento]])</f>
        <v>-</v>
      </c>
      <c r="AM352" s="327" t="str">
        <f>IF(BS_CONTROLE[[#This Row],[Entre - Estações]]=0, "-", BS_CONTROLE[[#This Row],[Entre - Estações]])</f>
        <v>-</v>
      </c>
      <c r="AN352" s="327" t="str">
        <f>IF(BS_CONTROLE[[#This Row],[SB]]=0, "-", BS_CONTROLE[[#This Row],[SB]])</f>
        <v>-</v>
      </c>
      <c r="AO352" s="328" t="str">
        <f>IF(BS_CONTROLE[[#This Row],[SUB]]=0, "-", BS_CONTROLE[[#This Row],[SUB]])</f>
        <v>-</v>
      </c>
      <c r="AP352" s="329" t="str">
        <f>IF(BS_CONTROLE[[#This Row],[KM - Inicio]]=0, "-", BS_CONTROLE[[#This Row],[KM - Inicio]])</f>
        <v>-</v>
      </c>
      <c r="AQ352" s="329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3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3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0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7" t="str">
        <f t="shared" si="6"/>
        <v/>
      </c>
    </row>
    <row r="353" spans="1:72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7" t="str">
        <f>IF(BS_CONTROLE[[#This Row],[Local - Partida]]=0, "-", BS_CONTROLE[[#This Row],[Local - Partida]])</f>
        <v>-</v>
      </c>
      <c r="AL353" s="327" t="str">
        <f>IF(BS_CONTROLE[[#This Row],[Local - Encerramento]]=0, "-", BS_CONTROLE[[#This Row],[Local - Encerramento]])</f>
        <v>-</v>
      </c>
      <c r="AM353" s="327" t="str">
        <f>IF(BS_CONTROLE[[#This Row],[Entre - Estações]]=0, "-", BS_CONTROLE[[#This Row],[Entre - Estações]])</f>
        <v>-</v>
      </c>
      <c r="AN353" s="327" t="str">
        <f>IF(BS_CONTROLE[[#This Row],[SB]]=0, "-", BS_CONTROLE[[#This Row],[SB]])</f>
        <v>-</v>
      </c>
      <c r="AO353" s="328" t="str">
        <f>IF(BS_CONTROLE[[#This Row],[SUB]]=0, "-", BS_CONTROLE[[#This Row],[SUB]])</f>
        <v>-</v>
      </c>
      <c r="AP353" s="329" t="str">
        <f>IF(BS_CONTROLE[[#This Row],[KM - Inicio]]=0, "-", BS_CONTROLE[[#This Row],[KM - Inicio]])</f>
        <v>-</v>
      </c>
      <c r="AQ353" s="329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3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3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0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7" t="str">
        <f t="shared" si="6"/>
        <v/>
      </c>
    </row>
    <row r="354" spans="1:72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7" t="str">
        <f>IF(BS_CONTROLE[[#This Row],[Local - Partida]]=0, "-", BS_CONTROLE[[#This Row],[Local - Partida]])</f>
        <v>-</v>
      </c>
      <c r="AL354" s="327" t="str">
        <f>IF(BS_CONTROLE[[#This Row],[Local - Encerramento]]=0, "-", BS_CONTROLE[[#This Row],[Local - Encerramento]])</f>
        <v>-</v>
      </c>
      <c r="AM354" s="327" t="str">
        <f>IF(BS_CONTROLE[[#This Row],[Entre - Estações]]=0, "-", BS_CONTROLE[[#This Row],[Entre - Estações]])</f>
        <v>-</v>
      </c>
      <c r="AN354" s="327" t="str">
        <f>IF(BS_CONTROLE[[#This Row],[SB]]=0, "-", BS_CONTROLE[[#This Row],[SB]])</f>
        <v>-</v>
      </c>
      <c r="AO354" s="328" t="str">
        <f>IF(BS_CONTROLE[[#This Row],[SUB]]=0, "-", BS_CONTROLE[[#This Row],[SUB]])</f>
        <v>-</v>
      </c>
      <c r="AP354" s="329" t="str">
        <f>IF(BS_CONTROLE[[#This Row],[KM - Inicio]]=0, "-", BS_CONTROLE[[#This Row],[KM - Inicio]])</f>
        <v>-</v>
      </c>
      <c r="AQ354" s="329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3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3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0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7" t="str">
        <f t="shared" si="6"/>
        <v/>
      </c>
    </row>
    <row r="355" spans="1:72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7" t="str">
        <f>IF(BS_CONTROLE[[#This Row],[Local - Partida]]=0, "-", BS_CONTROLE[[#This Row],[Local - Partida]])</f>
        <v>-</v>
      </c>
      <c r="AL355" s="327" t="str">
        <f>IF(BS_CONTROLE[[#This Row],[Local - Encerramento]]=0, "-", BS_CONTROLE[[#This Row],[Local - Encerramento]])</f>
        <v>-</v>
      </c>
      <c r="AM355" s="327" t="str">
        <f>IF(BS_CONTROLE[[#This Row],[Entre - Estações]]=0, "-", BS_CONTROLE[[#This Row],[Entre - Estações]])</f>
        <v>-</v>
      </c>
      <c r="AN355" s="327" t="str">
        <f>IF(BS_CONTROLE[[#This Row],[SB]]=0, "-", BS_CONTROLE[[#This Row],[SB]])</f>
        <v>-</v>
      </c>
      <c r="AO355" s="328" t="str">
        <f>IF(BS_CONTROLE[[#This Row],[SUB]]=0, "-", BS_CONTROLE[[#This Row],[SUB]])</f>
        <v>-</v>
      </c>
      <c r="AP355" s="329" t="str">
        <f>IF(BS_CONTROLE[[#This Row],[KM - Inicio]]=0, "-", BS_CONTROLE[[#This Row],[KM - Inicio]])</f>
        <v>-</v>
      </c>
      <c r="AQ355" s="329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3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3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0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7" t="str">
        <f t="shared" si="6"/>
        <v/>
      </c>
    </row>
    <row r="356" spans="1:72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7" t="str">
        <f>IF(BS_CONTROLE[[#This Row],[Local - Partida]]=0, "-", BS_CONTROLE[[#This Row],[Local - Partida]])</f>
        <v>-</v>
      </c>
      <c r="AL356" s="327" t="str">
        <f>IF(BS_CONTROLE[[#This Row],[Local - Encerramento]]=0, "-", BS_CONTROLE[[#This Row],[Local - Encerramento]])</f>
        <v>-</v>
      </c>
      <c r="AM356" s="327" t="str">
        <f>IF(BS_CONTROLE[[#This Row],[Entre - Estações]]=0, "-", BS_CONTROLE[[#This Row],[Entre - Estações]])</f>
        <v>-</v>
      </c>
      <c r="AN356" s="327" t="str">
        <f>IF(BS_CONTROLE[[#This Row],[SB]]=0, "-", BS_CONTROLE[[#This Row],[SB]])</f>
        <v>-</v>
      </c>
      <c r="AO356" s="328" t="str">
        <f>IF(BS_CONTROLE[[#This Row],[SUB]]=0, "-", BS_CONTROLE[[#This Row],[SUB]])</f>
        <v>-</v>
      </c>
      <c r="AP356" s="329" t="str">
        <f>IF(BS_CONTROLE[[#This Row],[KM - Inicio]]=0, "-", BS_CONTROLE[[#This Row],[KM - Inicio]])</f>
        <v>-</v>
      </c>
      <c r="AQ356" s="329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3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3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0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7" t="str">
        <f t="shared" si="6"/>
        <v/>
      </c>
    </row>
    <row r="357" spans="1:72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7" t="str">
        <f>IF(BS_CONTROLE[[#This Row],[Local - Partida]]=0, "-", BS_CONTROLE[[#This Row],[Local - Partida]])</f>
        <v>-</v>
      </c>
      <c r="AL357" s="327" t="str">
        <f>IF(BS_CONTROLE[[#This Row],[Local - Encerramento]]=0, "-", BS_CONTROLE[[#This Row],[Local - Encerramento]])</f>
        <v>-</v>
      </c>
      <c r="AM357" s="327" t="str">
        <f>IF(BS_CONTROLE[[#This Row],[Entre - Estações]]=0, "-", BS_CONTROLE[[#This Row],[Entre - Estações]])</f>
        <v>-</v>
      </c>
      <c r="AN357" s="327" t="str">
        <f>IF(BS_CONTROLE[[#This Row],[SB]]=0, "-", BS_CONTROLE[[#This Row],[SB]])</f>
        <v>-</v>
      </c>
      <c r="AO357" s="328" t="str">
        <f>IF(BS_CONTROLE[[#This Row],[SUB]]=0, "-", BS_CONTROLE[[#This Row],[SUB]])</f>
        <v>-</v>
      </c>
      <c r="AP357" s="329" t="str">
        <f>IF(BS_CONTROLE[[#This Row],[KM - Inicio]]=0, "-", BS_CONTROLE[[#This Row],[KM - Inicio]])</f>
        <v>-</v>
      </c>
      <c r="AQ357" s="329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3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3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0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7" t="str">
        <f t="shared" si="6"/>
        <v/>
      </c>
    </row>
    <row r="358" spans="1:72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7" t="str">
        <f>IF(BS_CONTROLE[[#This Row],[Local - Partida]]=0, "-", BS_CONTROLE[[#This Row],[Local - Partida]])</f>
        <v>-</v>
      </c>
      <c r="AL358" s="327" t="str">
        <f>IF(BS_CONTROLE[[#This Row],[Local - Encerramento]]=0, "-", BS_CONTROLE[[#This Row],[Local - Encerramento]])</f>
        <v>-</v>
      </c>
      <c r="AM358" s="327" t="str">
        <f>IF(BS_CONTROLE[[#This Row],[Entre - Estações]]=0, "-", BS_CONTROLE[[#This Row],[Entre - Estações]])</f>
        <v>-</v>
      </c>
      <c r="AN358" s="327" t="str">
        <f>IF(BS_CONTROLE[[#This Row],[SB]]=0, "-", BS_CONTROLE[[#This Row],[SB]])</f>
        <v>-</v>
      </c>
      <c r="AO358" s="328" t="str">
        <f>IF(BS_CONTROLE[[#This Row],[SUB]]=0, "-", BS_CONTROLE[[#This Row],[SUB]])</f>
        <v>-</v>
      </c>
      <c r="AP358" s="329" t="str">
        <f>IF(BS_CONTROLE[[#This Row],[KM - Inicio]]=0, "-", BS_CONTROLE[[#This Row],[KM - Inicio]])</f>
        <v>-</v>
      </c>
      <c r="AQ358" s="329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3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3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0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7" t="str">
        <f t="shared" si="6"/>
        <v/>
      </c>
    </row>
    <row r="359" spans="1:72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7" t="str">
        <f>IF(BS_CONTROLE[[#This Row],[Local - Partida]]=0, "-", BS_CONTROLE[[#This Row],[Local - Partida]])</f>
        <v>-</v>
      </c>
      <c r="AL359" s="327" t="str">
        <f>IF(BS_CONTROLE[[#This Row],[Local - Encerramento]]=0, "-", BS_CONTROLE[[#This Row],[Local - Encerramento]])</f>
        <v>-</v>
      </c>
      <c r="AM359" s="327" t="str">
        <f>IF(BS_CONTROLE[[#This Row],[Entre - Estações]]=0, "-", BS_CONTROLE[[#This Row],[Entre - Estações]])</f>
        <v>-</v>
      </c>
      <c r="AN359" s="327" t="str">
        <f>IF(BS_CONTROLE[[#This Row],[SB]]=0, "-", BS_CONTROLE[[#This Row],[SB]])</f>
        <v>-</v>
      </c>
      <c r="AO359" s="328" t="str">
        <f>IF(BS_CONTROLE[[#This Row],[SUB]]=0, "-", BS_CONTROLE[[#This Row],[SUB]])</f>
        <v>-</v>
      </c>
      <c r="AP359" s="329" t="str">
        <f>IF(BS_CONTROLE[[#This Row],[KM - Inicio]]=0, "-", BS_CONTROLE[[#This Row],[KM - Inicio]])</f>
        <v>-</v>
      </c>
      <c r="AQ359" s="329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3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3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0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7" t="str">
        <f t="shared" si="6"/>
        <v/>
      </c>
    </row>
    <row r="360" spans="1:72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7" t="str">
        <f>IF(BS_CONTROLE[[#This Row],[Local - Partida]]=0, "-", BS_CONTROLE[[#This Row],[Local - Partida]])</f>
        <v>-</v>
      </c>
      <c r="AL360" s="327" t="str">
        <f>IF(BS_CONTROLE[[#This Row],[Local - Encerramento]]=0, "-", BS_CONTROLE[[#This Row],[Local - Encerramento]])</f>
        <v>-</v>
      </c>
      <c r="AM360" s="327" t="str">
        <f>IF(BS_CONTROLE[[#This Row],[Entre - Estações]]=0, "-", BS_CONTROLE[[#This Row],[Entre - Estações]])</f>
        <v>-</v>
      </c>
      <c r="AN360" s="327" t="str">
        <f>IF(BS_CONTROLE[[#This Row],[SB]]=0, "-", BS_CONTROLE[[#This Row],[SB]])</f>
        <v>-</v>
      </c>
      <c r="AO360" s="328" t="str">
        <f>IF(BS_CONTROLE[[#This Row],[SUB]]=0, "-", BS_CONTROLE[[#This Row],[SUB]])</f>
        <v>-</v>
      </c>
      <c r="AP360" s="329" t="str">
        <f>IF(BS_CONTROLE[[#This Row],[KM - Inicio]]=0, "-", BS_CONTROLE[[#This Row],[KM - Inicio]])</f>
        <v>-</v>
      </c>
      <c r="AQ360" s="329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3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3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0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7" t="str">
        <f t="shared" si="6"/>
        <v/>
      </c>
    </row>
    <row r="361" spans="1:72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7" t="str">
        <f>IF(BS_CONTROLE[[#This Row],[Local - Partida]]=0, "-", BS_CONTROLE[[#This Row],[Local - Partida]])</f>
        <v>-</v>
      </c>
      <c r="AL361" s="327" t="str">
        <f>IF(BS_CONTROLE[[#This Row],[Local - Encerramento]]=0, "-", BS_CONTROLE[[#This Row],[Local - Encerramento]])</f>
        <v>-</v>
      </c>
      <c r="AM361" s="327" t="str">
        <f>IF(BS_CONTROLE[[#This Row],[Entre - Estações]]=0, "-", BS_CONTROLE[[#This Row],[Entre - Estações]])</f>
        <v>-</v>
      </c>
      <c r="AN361" s="327" t="str">
        <f>IF(BS_CONTROLE[[#This Row],[SB]]=0, "-", BS_CONTROLE[[#This Row],[SB]])</f>
        <v>-</v>
      </c>
      <c r="AO361" s="328" t="str">
        <f>IF(BS_CONTROLE[[#This Row],[SUB]]=0, "-", BS_CONTROLE[[#This Row],[SUB]])</f>
        <v>-</v>
      </c>
      <c r="AP361" s="329" t="str">
        <f>IF(BS_CONTROLE[[#This Row],[KM - Inicio]]=0, "-", BS_CONTROLE[[#This Row],[KM - Inicio]])</f>
        <v>-</v>
      </c>
      <c r="AQ361" s="329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3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3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0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7" t="str">
        <f t="shared" si="6"/>
        <v/>
      </c>
    </row>
    <row r="362" spans="1:72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7" t="str">
        <f>IF(BS_CONTROLE[[#This Row],[Local - Partida]]=0, "-", BS_CONTROLE[[#This Row],[Local - Partida]])</f>
        <v>-</v>
      </c>
      <c r="AL362" s="327" t="str">
        <f>IF(BS_CONTROLE[[#This Row],[Local - Encerramento]]=0, "-", BS_CONTROLE[[#This Row],[Local - Encerramento]])</f>
        <v>-</v>
      </c>
      <c r="AM362" s="327" t="str">
        <f>IF(BS_CONTROLE[[#This Row],[Entre - Estações]]=0, "-", BS_CONTROLE[[#This Row],[Entre - Estações]])</f>
        <v>-</v>
      </c>
      <c r="AN362" s="327" t="str">
        <f>IF(BS_CONTROLE[[#This Row],[SB]]=0, "-", BS_CONTROLE[[#This Row],[SB]])</f>
        <v>-</v>
      </c>
      <c r="AO362" s="328" t="str">
        <f>IF(BS_CONTROLE[[#This Row],[SUB]]=0, "-", BS_CONTROLE[[#This Row],[SUB]])</f>
        <v>-</v>
      </c>
      <c r="AP362" s="329" t="str">
        <f>IF(BS_CONTROLE[[#This Row],[KM - Inicio]]=0, "-", BS_CONTROLE[[#This Row],[KM - Inicio]])</f>
        <v>-</v>
      </c>
      <c r="AQ362" s="329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3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3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0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7" t="str">
        <f t="shared" si="6"/>
        <v/>
      </c>
    </row>
    <row r="363" spans="1:72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7" t="str">
        <f>IF(BS_CONTROLE[[#This Row],[Local - Partida]]=0, "-", BS_CONTROLE[[#This Row],[Local - Partida]])</f>
        <v>-</v>
      </c>
      <c r="AL363" s="327" t="str">
        <f>IF(BS_CONTROLE[[#This Row],[Local - Encerramento]]=0, "-", BS_CONTROLE[[#This Row],[Local - Encerramento]])</f>
        <v>-</v>
      </c>
      <c r="AM363" s="327" t="str">
        <f>IF(BS_CONTROLE[[#This Row],[Entre - Estações]]=0, "-", BS_CONTROLE[[#This Row],[Entre - Estações]])</f>
        <v>-</v>
      </c>
      <c r="AN363" s="327" t="str">
        <f>IF(BS_CONTROLE[[#This Row],[SB]]=0, "-", BS_CONTROLE[[#This Row],[SB]])</f>
        <v>-</v>
      </c>
      <c r="AO363" s="328" t="str">
        <f>IF(BS_CONTROLE[[#This Row],[SUB]]=0, "-", BS_CONTROLE[[#This Row],[SUB]])</f>
        <v>-</v>
      </c>
      <c r="AP363" s="329" t="str">
        <f>IF(BS_CONTROLE[[#This Row],[KM - Inicio]]=0, "-", BS_CONTROLE[[#This Row],[KM - Inicio]])</f>
        <v>-</v>
      </c>
      <c r="AQ363" s="329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3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3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0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7" t="str">
        <f t="shared" si="6"/>
        <v/>
      </c>
    </row>
    <row r="364" spans="1:72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7" t="str">
        <f>IF(BS_CONTROLE[[#This Row],[Local - Partida]]=0, "-", BS_CONTROLE[[#This Row],[Local - Partida]])</f>
        <v>-</v>
      </c>
      <c r="AL364" s="327" t="str">
        <f>IF(BS_CONTROLE[[#This Row],[Local - Encerramento]]=0, "-", BS_CONTROLE[[#This Row],[Local - Encerramento]])</f>
        <v>-</v>
      </c>
      <c r="AM364" s="327" t="str">
        <f>IF(BS_CONTROLE[[#This Row],[Entre - Estações]]=0, "-", BS_CONTROLE[[#This Row],[Entre - Estações]])</f>
        <v>-</v>
      </c>
      <c r="AN364" s="327" t="str">
        <f>IF(BS_CONTROLE[[#This Row],[SB]]=0, "-", BS_CONTROLE[[#This Row],[SB]])</f>
        <v>-</v>
      </c>
      <c r="AO364" s="328" t="str">
        <f>IF(BS_CONTROLE[[#This Row],[SUB]]=0, "-", BS_CONTROLE[[#This Row],[SUB]])</f>
        <v>-</v>
      </c>
      <c r="AP364" s="329" t="str">
        <f>IF(BS_CONTROLE[[#This Row],[KM - Inicio]]=0, "-", BS_CONTROLE[[#This Row],[KM - Inicio]])</f>
        <v>-</v>
      </c>
      <c r="AQ364" s="329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3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3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0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7" t="str">
        <f t="shared" si="6"/>
        <v/>
      </c>
    </row>
    <row r="365" spans="1:72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39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7" t="str">
        <f>IF(BS_CONTROLE[[#This Row],[Local - Partida]]=0, "-", BS_CONTROLE[[#This Row],[Local - Partida]])</f>
        <v>-</v>
      </c>
      <c r="AL365" s="327" t="str">
        <f>IF(BS_CONTROLE[[#This Row],[Local - Encerramento]]=0, "-", BS_CONTROLE[[#This Row],[Local - Encerramento]])</f>
        <v>-</v>
      </c>
      <c r="AM365" s="327" t="str">
        <f>IF(BS_CONTROLE[[#This Row],[Entre - Estações]]=0, "-", BS_CONTROLE[[#This Row],[Entre - Estações]])</f>
        <v>-</v>
      </c>
      <c r="AN365" s="327" t="str">
        <f>IF(BS_CONTROLE[[#This Row],[SB]]=0, "-", BS_CONTROLE[[#This Row],[SB]])</f>
        <v>-</v>
      </c>
      <c r="AO365" s="328" t="str">
        <f>IF(BS_CONTROLE[[#This Row],[SUB]]=0, "-", BS_CONTROLE[[#This Row],[SUB]])</f>
        <v>-</v>
      </c>
      <c r="AP365" s="329" t="str">
        <f>IF(BS_CONTROLE[[#This Row],[KM - Inicio]]=0, "-", BS_CONTROLE[[#This Row],[KM - Inicio]])</f>
        <v>-</v>
      </c>
      <c r="AQ365" s="329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3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3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0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7" t="str">
        <f t="shared" si="6"/>
        <v/>
      </c>
    </row>
    <row r="366" spans="1:72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7" t="str">
        <f>IF(BS_CONTROLE[[#This Row],[Local - Partida]]=0, "-", BS_CONTROLE[[#This Row],[Local - Partida]])</f>
        <v>-</v>
      </c>
      <c r="AL366" s="327" t="str">
        <f>IF(BS_CONTROLE[[#This Row],[Local - Encerramento]]=0, "-", BS_CONTROLE[[#This Row],[Local - Encerramento]])</f>
        <v>-</v>
      </c>
      <c r="AM366" s="327" t="str">
        <f>IF(BS_CONTROLE[[#This Row],[Entre - Estações]]=0, "-", BS_CONTROLE[[#This Row],[Entre - Estações]])</f>
        <v>-</v>
      </c>
      <c r="AN366" s="327" t="str">
        <f>IF(BS_CONTROLE[[#This Row],[SB]]=0, "-", BS_CONTROLE[[#This Row],[SB]])</f>
        <v>-</v>
      </c>
      <c r="AO366" s="328" t="str">
        <f>IF(BS_CONTROLE[[#This Row],[SUB]]=0, "-", BS_CONTROLE[[#This Row],[SUB]])</f>
        <v>-</v>
      </c>
      <c r="AP366" s="329" t="str">
        <f>IF(BS_CONTROLE[[#This Row],[KM - Inicio]]=0, "-", BS_CONTROLE[[#This Row],[KM - Inicio]])</f>
        <v>-</v>
      </c>
      <c r="AQ366" s="329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3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3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0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7" t="str">
        <f t="shared" si="6"/>
        <v/>
      </c>
    </row>
    <row r="367" spans="1:72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39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7" t="str">
        <f>IF(BS_CONTROLE[[#This Row],[Local - Partida]]=0, "-", BS_CONTROLE[[#This Row],[Local - Partida]])</f>
        <v>-</v>
      </c>
      <c r="AL367" s="327" t="str">
        <f>IF(BS_CONTROLE[[#This Row],[Local - Encerramento]]=0, "-", BS_CONTROLE[[#This Row],[Local - Encerramento]])</f>
        <v>-</v>
      </c>
      <c r="AM367" s="327" t="str">
        <f>IF(BS_CONTROLE[[#This Row],[Entre - Estações]]=0, "-", BS_CONTROLE[[#This Row],[Entre - Estações]])</f>
        <v>-</v>
      </c>
      <c r="AN367" s="327" t="str">
        <f>IF(BS_CONTROLE[[#This Row],[SB]]=0, "-", BS_CONTROLE[[#This Row],[SB]])</f>
        <v>-</v>
      </c>
      <c r="AO367" s="328" t="str">
        <f>IF(BS_CONTROLE[[#This Row],[SUB]]=0, "-", BS_CONTROLE[[#This Row],[SUB]])</f>
        <v>-</v>
      </c>
      <c r="AP367" s="329" t="str">
        <f>IF(BS_CONTROLE[[#This Row],[KM - Inicio]]=0, "-", BS_CONTROLE[[#This Row],[KM - Inicio]])</f>
        <v>-</v>
      </c>
      <c r="AQ367" s="329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3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3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0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7" t="str">
        <f t="shared" si="6"/>
        <v/>
      </c>
    </row>
    <row r="368" spans="1:72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7" t="str">
        <f>IF(BS_CONTROLE[[#This Row],[Local - Partida]]=0, "-", BS_CONTROLE[[#This Row],[Local - Partida]])</f>
        <v>-</v>
      </c>
      <c r="AL368" s="327" t="str">
        <f>IF(BS_CONTROLE[[#This Row],[Local - Encerramento]]=0, "-", BS_CONTROLE[[#This Row],[Local - Encerramento]])</f>
        <v>-</v>
      </c>
      <c r="AM368" s="327" t="str">
        <f>IF(BS_CONTROLE[[#This Row],[Entre - Estações]]=0, "-", BS_CONTROLE[[#This Row],[Entre - Estações]])</f>
        <v>-</v>
      </c>
      <c r="AN368" s="327" t="str">
        <f>IF(BS_CONTROLE[[#This Row],[SB]]=0, "-", BS_CONTROLE[[#This Row],[SB]])</f>
        <v>-</v>
      </c>
      <c r="AO368" s="328" t="str">
        <f>IF(BS_CONTROLE[[#This Row],[SUB]]=0, "-", BS_CONTROLE[[#This Row],[SUB]])</f>
        <v>-</v>
      </c>
      <c r="AP368" s="329" t="str">
        <f>IF(BS_CONTROLE[[#This Row],[KM - Inicio]]=0, "-", BS_CONTROLE[[#This Row],[KM - Inicio]])</f>
        <v>-</v>
      </c>
      <c r="AQ368" s="329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3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3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0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7" t="str">
        <f t="shared" si="6"/>
        <v/>
      </c>
    </row>
    <row r="369" spans="1:72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7" t="str">
        <f>IF(BS_CONTROLE[[#This Row],[Local - Partida]]=0, "-", BS_CONTROLE[[#This Row],[Local - Partida]])</f>
        <v>-</v>
      </c>
      <c r="AL369" s="327" t="str">
        <f>IF(BS_CONTROLE[[#This Row],[Local - Encerramento]]=0, "-", BS_CONTROLE[[#This Row],[Local - Encerramento]])</f>
        <v>-</v>
      </c>
      <c r="AM369" s="327" t="str">
        <f>IF(BS_CONTROLE[[#This Row],[Entre - Estações]]=0, "-", BS_CONTROLE[[#This Row],[Entre - Estações]])</f>
        <v>-</v>
      </c>
      <c r="AN369" s="327" t="str">
        <f>IF(BS_CONTROLE[[#This Row],[SB]]=0, "-", BS_CONTROLE[[#This Row],[SB]])</f>
        <v>-</v>
      </c>
      <c r="AO369" s="328" t="str">
        <f>IF(BS_CONTROLE[[#This Row],[SUB]]=0, "-", BS_CONTROLE[[#This Row],[SUB]])</f>
        <v>-</v>
      </c>
      <c r="AP369" s="329" t="str">
        <f>IF(BS_CONTROLE[[#This Row],[KM - Inicio]]=0, "-", BS_CONTROLE[[#This Row],[KM - Inicio]])</f>
        <v>-</v>
      </c>
      <c r="AQ369" s="329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3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3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0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7" t="str">
        <f t="shared" si="6"/>
        <v/>
      </c>
    </row>
    <row r="370" spans="1:72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7" t="str">
        <f>IF(BS_CONTROLE[[#This Row],[Local - Partida]]=0, "-", BS_CONTROLE[[#This Row],[Local - Partida]])</f>
        <v>-</v>
      </c>
      <c r="AL370" s="327" t="str">
        <f>IF(BS_CONTROLE[[#This Row],[Local - Encerramento]]=0, "-", BS_CONTROLE[[#This Row],[Local - Encerramento]])</f>
        <v>-</v>
      </c>
      <c r="AM370" s="327" t="str">
        <f>IF(BS_CONTROLE[[#This Row],[Entre - Estações]]=0, "-", BS_CONTROLE[[#This Row],[Entre - Estações]])</f>
        <v>-</v>
      </c>
      <c r="AN370" s="327" t="str">
        <f>IF(BS_CONTROLE[[#This Row],[SB]]=0, "-", BS_CONTROLE[[#This Row],[SB]])</f>
        <v>-</v>
      </c>
      <c r="AO370" s="328" t="str">
        <f>IF(BS_CONTROLE[[#This Row],[SUB]]=0, "-", BS_CONTROLE[[#This Row],[SUB]])</f>
        <v>-</v>
      </c>
      <c r="AP370" s="329" t="str">
        <f>IF(BS_CONTROLE[[#This Row],[KM - Inicio]]=0, "-", BS_CONTROLE[[#This Row],[KM - Inicio]])</f>
        <v>-</v>
      </c>
      <c r="AQ370" s="329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3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3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0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7" t="str">
        <f t="shared" si="6"/>
        <v/>
      </c>
    </row>
    <row r="371" spans="1:72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7" t="str">
        <f>IF(BS_CONTROLE[[#This Row],[Local - Partida]]=0, "-", BS_CONTROLE[[#This Row],[Local - Partida]])</f>
        <v>-</v>
      </c>
      <c r="AL371" s="327" t="str">
        <f>IF(BS_CONTROLE[[#This Row],[Local - Encerramento]]=0, "-", BS_CONTROLE[[#This Row],[Local - Encerramento]])</f>
        <v>-</v>
      </c>
      <c r="AM371" s="327" t="str">
        <f>IF(BS_CONTROLE[[#This Row],[Entre - Estações]]=0, "-", BS_CONTROLE[[#This Row],[Entre - Estações]])</f>
        <v>-</v>
      </c>
      <c r="AN371" s="327" t="str">
        <f>IF(BS_CONTROLE[[#This Row],[SB]]=0, "-", BS_CONTROLE[[#This Row],[SB]])</f>
        <v>-</v>
      </c>
      <c r="AO371" s="328" t="str">
        <f>IF(BS_CONTROLE[[#This Row],[SUB]]=0, "-", BS_CONTROLE[[#This Row],[SUB]])</f>
        <v>-</v>
      </c>
      <c r="AP371" s="329" t="str">
        <f>IF(BS_CONTROLE[[#This Row],[KM - Inicio]]=0, "-", BS_CONTROLE[[#This Row],[KM - Inicio]])</f>
        <v>-</v>
      </c>
      <c r="AQ371" s="329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3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3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0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7" t="str">
        <f t="shared" si="6"/>
        <v/>
      </c>
    </row>
    <row r="372" spans="1:72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7" t="str">
        <f>IF(BS_CONTROLE[[#This Row],[Local - Partida]]=0, "-", BS_CONTROLE[[#This Row],[Local - Partida]])</f>
        <v>-</v>
      </c>
      <c r="AL372" s="327" t="str">
        <f>IF(BS_CONTROLE[[#This Row],[Local - Encerramento]]=0, "-", BS_CONTROLE[[#This Row],[Local - Encerramento]])</f>
        <v>-</v>
      </c>
      <c r="AM372" s="327" t="str">
        <f>IF(BS_CONTROLE[[#This Row],[Entre - Estações]]=0, "-", BS_CONTROLE[[#This Row],[Entre - Estações]])</f>
        <v>-</v>
      </c>
      <c r="AN372" s="327" t="str">
        <f>IF(BS_CONTROLE[[#This Row],[SB]]=0, "-", BS_CONTROLE[[#This Row],[SB]])</f>
        <v>-</v>
      </c>
      <c r="AO372" s="328" t="str">
        <f>IF(BS_CONTROLE[[#This Row],[SUB]]=0, "-", BS_CONTROLE[[#This Row],[SUB]])</f>
        <v>-</v>
      </c>
      <c r="AP372" s="329" t="str">
        <f>IF(BS_CONTROLE[[#This Row],[KM - Inicio]]=0, "-", BS_CONTROLE[[#This Row],[KM - Inicio]])</f>
        <v>-</v>
      </c>
      <c r="AQ372" s="329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3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3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0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7" t="str">
        <f t="shared" si="6"/>
        <v/>
      </c>
    </row>
    <row r="373" spans="1:72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7" t="str">
        <f>IF(BS_CONTROLE[[#This Row],[Local - Partida]]=0, "-", BS_CONTROLE[[#This Row],[Local - Partida]])</f>
        <v>-</v>
      </c>
      <c r="AL373" s="327" t="str">
        <f>IF(BS_CONTROLE[[#This Row],[Local - Encerramento]]=0, "-", BS_CONTROLE[[#This Row],[Local - Encerramento]])</f>
        <v>-</v>
      </c>
      <c r="AM373" s="327" t="str">
        <f>IF(BS_CONTROLE[[#This Row],[Entre - Estações]]=0, "-", BS_CONTROLE[[#This Row],[Entre - Estações]])</f>
        <v>-</v>
      </c>
      <c r="AN373" s="327" t="str">
        <f>IF(BS_CONTROLE[[#This Row],[SB]]=0, "-", BS_CONTROLE[[#This Row],[SB]])</f>
        <v>-</v>
      </c>
      <c r="AO373" s="328" t="str">
        <f>IF(BS_CONTROLE[[#This Row],[SUB]]=0, "-", BS_CONTROLE[[#This Row],[SUB]])</f>
        <v>-</v>
      </c>
      <c r="AP373" s="329" t="str">
        <f>IF(BS_CONTROLE[[#This Row],[KM - Inicio]]=0, "-", BS_CONTROLE[[#This Row],[KM - Inicio]])</f>
        <v>-</v>
      </c>
      <c r="AQ373" s="329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3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3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0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7" t="str">
        <f t="shared" si="6"/>
        <v/>
      </c>
    </row>
    <row r="374" spans="1:72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7" t="str">
        <f>IF(BS_CONTROLE[[#This Row],[Local - Partida]]=0, "-", BS_CONTROLE[[#This Row],[Local - Partida]])</f>
        <v>-</v>
      </c>
      <c r="AL374" s="327" t="str">
        <f>IF(BS_CONTROLE[[#This Row],[Local - Encerramento]]=0, "-", BS_CONTROLE[[#This Row],[Local - Encerramento]])</f>
        <v>-</v>
      </c>
      <c r="AM374" s="327" t="str">
        <f>IF(BS_CONTROLE[[#This Row],[Entre - Estações]]=0, "-", BS_CONTROLE[[#This Row],[Entre - Estações]])</f>
        <v>-</v>
      </c>
      <c r="AN374" s="327" t="str">
        <f>IF(BS_CONTROLE[[#This Row],[SB]]=0, "-", BS_CONTROLE[[#This Row],[SB]])</f>
        <v>-</v>
      </c>
      <c r="AO374" s="328" t="str">
        <f>IF(BS_CONTROLE[[#This Row],[SUB]]=0, "-", BS_CONTROLE[[#This Row],[SUB]])</f>
        <v>-</v>
      </c>
      <c r="AP374" s="329" t="str">
        <f>IF(BS_CONTROLE[[#This Row],[KM - Inicio]]=0, "-", BS_CONTROLE[[#This Row],[KM - Inicio]])</f>
        <v>-</v>
      </c>
      <c r="AQ374" s="329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3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3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0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7" t="str">
        <f t="shared" si="6"/>
        <v/>
      </c>
    </row>
    <row r="375" spans="1:72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7" t="str">
        <f>IF(BS_CONTROLE[[#This Row],[Local - Partida]]=0, "-", BS_CONTROLE[[#This Row],[Local - Partida]])</f>
        <v>-</v>
      </c>
      <c r="AL375" s="327" t="str">
        <f>IF(BS_CONTROLE[[#This Row],[Local - Encerramento]]=0, "-", BS_CONTROLE[[#This Row],[Local - Encerramento]])</f>
        <v>-</v>
      </c>
      <c r="AM375" s="327" t="str">
        <f>IF(BS_CONTROLE[[#This Row],[Entre - Estações]]=0, "-", BS_CONTROLE[[#This Row],[Entre - Estações]])</f>
        <v>-</v>
      </c>
      <c r="AN375" s="327" t="str">
        <f>IF(BS_CONTROLE[[#This Row],[SB]]=0, "-", BS_CONTROLE[[#This Row],[SB]])</f>
        <v>-</v>
      </c>
      <c r="AO375" s="328" t="str">
        <f>IF(BS_CONTROLE[[#This Row],[SUB]]=0, "-", BS_CONTROLE[[#This Row],[SUB]])</f>
        <v>-</v>
      </c>
      <c r="AP375" s="329" t="str">
        <f>IF(BS_CONTROLE[[#This Row],[KM - Inicio]]=0, "-", BS_CONTROLE[[#This Row],[KM - Inicio]])</f>
        <v>-</v>
      </c>
      <c r="AQ375" s="329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3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3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0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7" t="str">
        <f t="shared" si="6"/>
        <v/>
      </c>
    </row>
    <row r="376" spans="1:72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7" t="str">
        <f>IF(BS_CONTROLE[[#This Row],[Local - Partida]]=0, "-", BS_CONTROLE[[#This Row],[Local - Partida]])</f>
        <v>-</v>
      </c>
      <c r="AL376" s="327" t="str">
        <f>IF(BS_CONTROLE[[#This Row],[Local - Encerramento]]=0, "-", BS_CONTROLE[[#This Row],[Local - Encerramento]])</f>
        <v>-</v>
      </c>
      <c r="AM376" s="327" t="str">
        <f>IF(BS_CONTROLE[[#This Row],[Entre - Estações]]=0, "-", BS_CONTROLE[[#This Row],[Entre - Estações]])</f>
        <v>-</v>
      </c>
      <c r="AN376" s="327" t="str">
        <f>IF(BS_CONTROLE[[#This Row],[SB]]=0, "-", BS_CONTROLE[[#This Row],[SB]])</f>
        <v>-</v>
      </c>
      <c r="AO376" s="328" t="str">
        <f>IF(BS_CONTROLE[[#This Row],[SUB]]=0, "-", BS_CONTROLE[[#This Row],[SUB]])</f>
        <v>-</v>
      </c>
      <c r="AP376" s="329" t="str">
        <f>IF(BS_CONTROLE[[#This Row],[KM - Inicio]]=0, "-", BS_CONTROLE[[#This Row],[KM - Inicio]])</f>
        <v>-</v>
      </c>
      <c r="AQ376" s="329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3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3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0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7" t="str">
        <f t="shared" si="6"/>
        <v/>
      </c>
    </row>
    <row r="377" spans="1:72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7" t="str">
        <f>IF(BS_CONTROLE[[#This Row],[Local - Partida]]=0, "-", BS_CONTROLE[[#This Row],[Local - Partida]])</f>
        <v>-</v>
      </c>
      <c r="AL377" s="327" t="str">
        <f>IF(BS_CONTROLE[[#This Row],[Local - Encerramento]]=0, "-", BS_CONTROLE[[#This Row],[Local - Encerramento]])</f>
        <v>-</v>
      </c>
      <c r="AM377" s="327" t="str">
        <f>IF(BS_CONTROLE[[#This Row],[Entre - Estações]]=0, "-", BS_CONTROLE[[#This Row],[Entre - Estações]])</f>
        <v>-</v>
      </c>
      <c r="AN377" s="327" t="str">
        <f>IF(BS_CONTROLE[[#This Row],[SB]]=0, "-", BS_CONTROLE[[#This Row],[SB]])</f>
        <v>-</v>
      </c>
      <c r="AO377" s="328" t="str">
        <f>IF(BS_CONTROLE[[#This Row],[SUB]]=0, "-", BS_CONTROLE[[#This Row],[SUB]])</f>
        <v>-</v>
      </c>
      <c r="AP377" s="329" t="str">
        <f>IF(BS_CONTROLE[[#This Row],[KM - Inicio]]=0, "-", BS_CONTROLE[[#This Row],[KM - Inicio]])</f>
        <v>-</v>
      </c>
      <c r="AQ377" s="329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3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3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0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7" t="str">
        <f t="shared" si="6"/>
        <v/>
      </c>
    </row>
    <row r="378" spans="1:72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7" t="str">
        <f>IF(BS_CONTROLE[[#This Row],[Local - Partida]]=0, "-", BS_CONTROLE[[#This Row],[Local - Partida]])</f>
        <v>-</v>
      </c>
      <c r="AL378" s="327" t="str">
        <f>IF(BS_CONTROLE[[#This Row],[Local - Encerramento]]=0, "-", BS_CONTROLE[[#This Row],[Local - Encerramento]])</f>
        <v>-</v>
      </c>
      <c r="AM378" s="327" t="str">
        <f>IF(BS_CONTROLE[[#This Row],[Entre - Estações]]=0, "-", BS_CONTROLE[[#This Row],[Entre - Estações]])</f>
        <v>-</v>
      </c>
      <c r="AN378" s="327" t="str">
        <f>IF(BS_CONTROLE[[#This Row],[SB]]=0, "-", BS_CONTROLE[[#This Row],[SB]])</f>
        <v>-</v>
      </c>
      <c r="AO378" s="328" t="str">
        <f>IF(BS_CONTROLE[[#This Row],[SUB]]=0, "-", BS_CONTROLE[[#This Row],[SUB]])</f>
        <v>-</v>
      </c>
      <c r="AP378" s="329" t="str">
        <f>IF(BS_CONTROLE[[#This Row],[KM - Inicio]]=0, "-", BS_CONTROLE[[#This Row],[KM - Inicio]])</f>
        <v>-</v>
      </c>
      <c r="AQ378" s="329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3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3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0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7" t="str">
        <f t="shared" si="6"/>
        <v/>
      </c>
    </row>
    <row r="379" spans="1:72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7" t="str">
        <f>IF(BS_CONTROLE[[#This Row],[Local - Partida]]=0, "-", BS_CONTROLE[[#This Row],[Local - Partida]])</f>
        <v>-</v>
      </c>
      <c r="AL379" s="327" t="str">
        <f>IF(BS_CONTROLE[[#This Row],[Local - Encerramento]]=0, "-", BS_CONTROLE[[#This Row],[Local - Encerramento]])</f>
        <v>-</v>
      </c>
      <c r="AM379" s="327" t="str">
        <f>IF(BS_CONTROLE[[#This Row],[Entre - Estações]]=0, "-", BS_CONTROLE[[#This Row],[Entre - Estações]])</f>
        <v>-</v>
      </c>
      <c r="AN379" s="327" t="str">
        <f>IF(BS_CONTROLE[[#This Row],[SB]]=0, "-", BS_CONTROLE[[#This Row],[SB]])</f>
        <v>-</v>
      </c>
      <c r="AO379" s="328" t="str">
        <f>IF(BS_CONTROLE[[#This Row],[SUB]]=0, "-", BS_CONTROLE[[#This Row],[SUB]])</f>
        <v>-</v>
      </c>
      <c r="AP379" s="329" t="str">
        <f>IF(BS_CONTROLE[[#This Row],[KM - Inicio]]=0, "-", BS_CONTROLE[[#This Row],[KM - Inicio]])</f>
        <v>-</v>
      </c>
      <c r="AQ379" s="329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3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3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0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7" t="str">
        <f t="shared" si="6"/>
        <v/>
      </c>
    </row>
    <row r="380" spans="1:72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7" t="str">
        <f>IF(BS_CONTROLE[[#This Row],[Local - Partida]]=0, "-", BS_CONTROLE[[#This Row],[Local - Partida]])</f>
        <v>-</v>
      </c>
      <c r="AL380" s="327" t="str">
        <f>IF(BS_CONTROLE[[#This Row],[Local - Encerramento]]=0, "-", BS_CONTROLE[[#This Row],[Local - Encerramento]])</f>
        <v>-</v>
      </c>
      <c r="AM380" s="327" t="str">
        <f>IF(BS_CONTROLE[[#This Row],[Entre - Estações]]=0, "-", BS_CONTROLE[[#This Row],[Entre - Estações]])</f>
        <v>-</v>
      </c>
      <c r="AN380" s="327" t="str">
        <f>IF(BS_CONTROLE[[#This Row],[SB]]=0, "-", BS_CONTROLE[[#This Row],[SB]])</f>
        <v>-</v>
      </c>
      <c r="AO380" s="328" t="str">
        <f>IF(BS_CONTROLE[[#This Row],[SUB]]=0, "-", BS_CONTROLE[[#This Row],[SUB]])</f>
        <v>-</v>
      </c>
      <c r="AP380" s="329" t="str">
        <f>IF(BS_CONTROLE[[#This Row],[KM - Inicio]]=0, "-", BS_CONTROLE[[#This Row],[KM - Inicio]])</f>
        <v>-</v>
      </c>
      <c r="AQ380" s="329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3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3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0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7" t="str">
        <f t="shared" si="6"/>
        <v/>
      </c>
    </row>
    <row r="381" spans="1:72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7" t="str">
        <f>IF(BS_CONTROLE[[#This Row],[Local - Partida]]=0, "-", BS_CONTROLE[[#This Row],[Local - Partida]])</f>
        <v>-</v>
      </c>
      <c r="AL381" s="327" t="str">
        <f>IF(BS_CONTROLE[[#This Row],[Local - Encerramento]]=0, "-", BS_CONTROLE[[#This Row],[Local - Encerramento]])</f>
        <v>-</v>
      </c>
      <c r="AM381" s="327" t="str">
        <f>IF(BS_CONTROLE[[#This Row],[Entre - Estações]]=0, "-", BS_CONTROLE[[#This Row],[Entre - Estações]])</f>
        <v>-</v>
      </c>
      <c r="AN381" s="327" t="str">
        <f>IF(BS_CONTROLE[[#This Row],[SB]]=0, "-", BS_CONTROLE[[#This Row],[SB]])</f>
        <v>-</v>
      </c>
      <c r="AO381" s="328" t="str">
        <f>IF(BS_CONTROLE[[#This Row],[SUB]]=0, "-", BS_CONTROLE[[#This Row],[SUB]])</f>
        <v>-</v>
      </c>
      <c r="AP381" s="329" t="str">
        <f>IF(BS_CONTROLE[[#This Row],[KM - Inicio]]=0, "-", BS_CONTROLE[[#This Row],[KM - Inicio]])</f>
        <v>-</v>
      </c>
      <c r="AQ381" s="329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3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3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0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7" t="str">
        <f t="shared" si="6"/>
        <v/>
      </c>
    </row>
    <row r="382" spans="1:72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7" t="str">
        <f>IF(BS_CONTROLE[[#This Row],[Local - Partida]]=0, "-", BS_CONTROLE[[#This Row],[Local - Partida]])</f>
        <v>-</v>
      </c>
      <c r="AL382" s="327" t="str">
        <f>IF(BS_CONTROLE[[#This Row],[Local - Encerramento]]=0, "-", BS_CONTROLE[[#This Row],[Local - Encerramento]])</f>
        <v>-</v>
      </c>
      <c r="AM382" s="327" t="str">
        <f>IF(BS_CONTROLE[[#This Row],[Entre - Estações]]=0, "-", BS_CONTROLE[[#This Row],[Entre - Estações]])</f>
        <v>-</v>
      </c>
      <c r="AN382" s="327" t="str">
        <f>IF(BS_CONTROLE[[#This Row],[SB]]=0, "-", BS_CONTROLE[[#This Row],[SB]])</f>
        <v>-</v>
      </c>
      <c r="AO382" s="328" t="str">
        <f>IF(BS_CONTROLE[[#This Row],[SUB]]=0, "-", BS_CONTROLE[[#This Row],[SUB]])</f>
        <v>-</v>
      </c>
      <c r="AP382" s="329" t="str">
        <f>IF(BS_CONTROLE[[#This Row],[KM - Inicio]]=0, "-", BS_CONTROLE[[#This Row],[KM - Inicio]])</f>
        <v>-</v>
      </c>
      <c r="AQ382" s="329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3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3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0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7" t="str">
        <f t="shared" si="6"/>
        <v/>
      </c>
    </row>
    <row r="383" spans="1:72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7" t="str">
        <f>IF(BS_CONTROLE[[#This Row],[Local - Partida]]=0, "-", BS_CONTROLE[[#This Row],[Local - Partida]])</f>
        <v>-</v>
      </c>
      <c r="AL383" s="327" t="str">
        <f>IF(BS_CONTROLE[[#This Row],[Local - Encerramento]]=0, "-", BS_CONTROLE[[#This Row],[Local - Encerramento]])</f>
        <v>-</v>
      </c>
      <c r="AM383" s="327" t="str">
        <f>IF(BS_CONTROLE[[#This Row],[Entre - Estações]]=0, "-", BS_CONTROLE[[#This Row],[Entre - Estações]])</f>
        <v>-</v>
      </c>
      <c r="AN383" s="327" t="str">
        <f>IF(BS_CONTROLE[[#This Row],[SB]]=0, "-", BS_CONTROLE[[#This Row],[SB]])</f>
        <v>-</v>
      </c>
      <c r="AO383" s="328" t="str">
        <f>IF(BS_CONTROLE[[#This Row],[SUB]]=0, "-", BS_CONTROLE[[#This Row],[SUB]])</f>
        <v>-</v>
      </c>
      <c r="AP383" s="329" t="str">
        <f>IF(BS_CONTROLE[[#This Row],[KM - Inicio]]=0, "-", BS_CONTROLE[[#This Row],[KM - Inicio]])</f>
        <v>-</v>
      </c>
      <c r="AQ383" s="329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3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3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0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7" t="str">
        <f t="shared" si="6"/>
        <v/>
      </c>
    </row>
    <row r="384" spans="1:72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7" t="str">
        <f>IF(BS_CONTROLE[[#This Row],[Local - Partida]]=0, "-", BS_CONTROLE[[#This Row],[Local - Partida]])</f>
        <v>-</v>
      </c>
      <c r="AL384" s="327" t="str">
        <f>IF(BS_CONTROLE[[#This Row],[Local - Encerramento]]=0, "-", BS_CONTROLE[[#This Row],[Local - Encerramento]])</f>
        <v>-</v>
      </c>
      <c r="AM384" s="327" t="str">
        <f>IF(BS_CONTROLE[[#This Row],[Entre - Estações]]=0, "-", BS_CONTROLE[[#This Row],[Entre - Estações]])</f>
        <v>-</v>
      </c>
      <c r="AN384" s="327" t="str">
        <f>IF(BS_CONTROLE[[#This Row],[SB]]=0, "-", BS_CONTROLE[[#This Row],[SB]])</f>
        <v>-</v>
      </c>
      <c r="AO384" s="328" t="str">
        <f>IF(BS_CONTROLE[[#This Row],[SUB]]=0, "-", BS_CONTROLE[[#This Row],[SUB]])</f>
        <v>-</v>
      </c>
      <c r="AP384" s="329" t="str">
        <f>IF(BS_CONTROLE[[#This Row],[KM - Inicio]]=0, "-", BS_CONTROLE[[#This Row],[KM - Inicio]])</f>
        <v>-</v>
      </c>
      <c r="AQ384" s="329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3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3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0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7" t="str">
        <f t="shared" si="6"/>
        <v/>
      </c>
    </row>
    <row r="385" spans="1:72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7" t="str">
        <f>IF(BS_CONTROLE[[#This Row],[Local - Partida]]=0, "-", BS_CONTROLE[[#This Row],[Local - Partida]])</f>
        <v>-</v>
      </c>
      <c r="AL385" s="327" t="str">
        <f>IF(BS_CONTROLE[[#This Row],[Local - Encerramento]]=0, "-", BS_CONTROLE[[#This Row],[Local - Encerramento]])</f>
        <v>-</v>
      </c>
      <c r="AM385" s="327" t="str">
        <f>IF(BS_CONTROLE[[#This Row],[Entre - Estações]]=0, "-", BS_CONTROLE[[#This Row],[Entre - Estações]])</f>
        <v>-</v>
      </c>
      <c r="AN385" s="327" t="str">
        <f>IF(BS_CONTROLE[[#This Row],[SB]]=0, "-", BS_CONTROLE[[#This Row],[SB]])</f>
        <v>-</v>
      </c>
      <c r="AO385" s="328" t="str">
        <f>IF(BS_CONTROLE[[#This Row],[SUB]]=0, "-", BS_CONTROLE[[#This Row],[SUB]])</f>
        <v>-</v>
      </c>
      <c r="AP385" s="329" t="str">
        <f>IF(BS_CONTROLE[[#This Row],[KM - Inicio]]=0, "-", BS_CONTROLE[[#This Row],[KM - Inicio]])</f>
        <v>-</v>
      </c>
      <c r="AQ385" s="329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3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3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0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7" t="str">
        <f t="shared" si="6"/>
        <v/>
      </c>
    </row>
    <row r="386" spans="1:72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7" t="str">
        <f>IF(BS_CONTROLE[[#This Row],[Local - Partida]]=0, "-", BS_CONTROLE[[#This Row],[Local - Partida]])</f>
        <v>-</v>
      </c>
      <c r="AL386" s="327" t="str">
        <f>IF(BS_CONTROLE[[#This Row],[Local - Encerramento]]=0, "-", BS_CONTROLE[[#This Row],[Local - Encerramento]])</f>
        <v>-</v>
      </c>
      <c r="AM386" s="327" t="str">
        <f>IF(BS_CONTROLE[[#This Row],[Entre - Estações]]=0, "-", BS_CONTROLE[[#This Row],[Entre - Estações]])</f>
        <v>-</v>
      </c>
      <c r="AN386" s="327" t="str">
        <f>IF(BS_CONTROLE[[#This Row],[SB]]=0, "-", BS_CONTROLE[[#This Row],[SB]])</f>
        <v>-</v>
      </c>
      <c r="AO386" s="328" t="str">
        <f>IF(BS_CONTROLE[[#This Row],[SUB]]=0, "-", BS_CONTROLE[[#This Row],[SUB]])</f>
        <v>-</v>
      </c>
      <c r="AP386" s="329" t="str">
        <f>IF(BS_CONTROLE[[#This Row],[KM - Inicio]]=0, "-", BS_CONTROLE[[#This Row],[KM - Inicio]])</f>
        <v>-</v>
      </c>
      <c r="AQ386" s="329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3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3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0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7" t="str">
        <f t="shared" si="6"/>
        <v/>
      </c>
    </row>
    <row r="387" spans="1:72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7" t="str">
        <f>IF(BS_CONTROLE[[#This Row],[Local - Partida]]=0, "-", BS_CONTROLE[[#This Row],[Local - Partida]])</f>
        <v>-</v>
      </c>
      <c r="AL387" s="327" t="str">
        <f>IF(BS_CONTROLE[[#This Row],[Local - Encerramento]]=0, "-", BS_CONTROLE[[#This Row],[Local - Encerramento]])</f>
        <v>-</v>
      </c>
      <c r="AM387" s="327" t="str">
        <f>IF(BS_CONTROLE[[#This Row],[Entre - Estações]]=0, "-", BS_CONTROLE[[#This Row],[Entre - Estações]])</f>
        <v>-</v>
      </c>
      <c r="AN387" s="327" t="str">
        <f>IF(BS_CONTROLE[[#This Row],[SB]]=0, "-", BS_CONTROLE[[#This Row],[SB]])</f>
        <v>-</v>
      </c>
      <c r="AO387" s="328" t="str">
        <f>IF(BS_CONTROLE[[#This Row],[SUB]]=0, "-", BS_CONTROLE[[#This Row],[SUB]])</f>
        <v>-</v>
      </c>
      <c r="AP387" s="329" t="str">
        <f>IF(BS_CONTROLE[[#This Row],[KM - Inicio]]=0, "-", BS_CONTROLE[[#This Row],[KM - Inicio]])</f>
        <v>-</v>
      </c>
      <c r="AQ387" s="329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3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3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0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7" t="str">
        <f t="shared" si="6"/>
        <v/>
      </c>
    </row>
    <row r="388" spans="1:72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7" t="str">
        <f>IF(BS_CONTROLE[[#This Row],[Local - Partida]]=0, "-", BS_CONTROLE[[#This Row],[Local - Partida]])</f>
        <v>-</v>
      </c>
      <c r="AL388" s="327" t="str">
        <f>IF(BS_CONTROLE[[#This Row],[Local - Encerramento]]=0, "-", BS_CONTROLE[[#This Row],[Local - Encerramento]])</f>
        <v>-</v>
      </c>
      <c r="AM388" s="327" t="str">
        <f>IF(BS_CONTROLE[[#This Row],[Entre - Estações]]=0, "-", BS_CONTROLE[[#This Row],[Entre - Estações]])</f>
        <v>-</v>
      </c>
      <c r="AN388" s="327" t="str">
        <f>IF(BS_CONTROLE[[#This Row],[SB]]=0, "-", BS_CONTROLE[[#This Row],[SB]])</f>
        <v>-</v>
      </c>
      <c r="AO388" s="328" t="str">
        <f>IF(BS_CONTROLE[[#This Row],[SUB]]=0, "-", BS_CONTROLE[[#This Row],[SUB]])</f>
        <v>-</v>
      </c>
      <c r="AP388" s="329" t="str">
        <f>IF(BS_CONTROLE[[#This Row],[KM - Inicio]]=0, "-", BS_CONTROLE[[#This Row],[KM - Inicio]])</f>
        <v>-</v>
      </c>
      <c r="AQ388" s="329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3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3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0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7" t="str">
        <f t="shared" si="6"/>
        <v/>
      </c>
    </row>
    <row r="389" spans="1:72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7" t="str">
        <f>IF(BS_CONTROLE[[#This Row],[Local - Partida]]=0, "-", BS_CONTROLE[[#This Row],[Local - Partida]])</f>
        <v>-</v>
      </c>
      <c r="AL389" s="327" t="str">
        <f>IF(BS_CONTROLE[[#This Row],[Local - Encerramento]]=0, "-", BS_CONTROLE[[#This Row],[Local - Encerramento]])</f>
        <v>-</v>
      </c>
      <c r="AM389" s="327" t="str">
        <f>IF(BS_CONTROLE[[#This Row],[Entre - Estações]]=0, "-", BS_CONTROLE[[#This Row],[Entre - Estações]])</f>
        <v>-</v>
      </c>
      <c r="AN389" s="327" t="str">
        <f>IF(BS_CONTROLE[[#This Row],[SB]]=0, "-", BS_CONTROLE[[#This Row],[SB]])</f>
        <v>-</v>
      </c>
      <c r="AO389" s="328" t="str">
        <f>IF(BS_CONTROLE[[#This Row],[SUB]]=0, "-", BS_CONTROLE[[#This Row],[SUB]])</f>
        <v>-</v>
      </c>
      <c r="AP389" s="329" t="str">
        <f>IF(BS_CONTROLE[[#This Row],[KM - Inicio]]=0, "-", BS_CONTROLE[[#This Row],[KM - Inicio]])</f>
        <v>-</v>
      </c>
      <c r="AQ389" s="329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3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3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0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7" t="str">
        <f t="shared" si="6"/>
        <v/>
      </c>
    </row>
    <row r="390" spans="1:72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7" t="str">
        <f>IF(BS_CONTROLE[[#This Row],[Local - Partida]]=0, "-", BS_CONTROLE[[#This Row],[Local - Partida]])</f>
        <v>-</v>
      </c>
      <c r="AL390" s="327" t="str">
        <f>IF(BS_CONTROLE[[#This Row],[Local - Encerramento]]=0, "-", BS_CONTROLE[[#This Row],[Local - Encerramento]])</f>
        <v>-</v>
      </c>
      <c r="AM390" s="327" t="str">
        <f>IF(BS_CONTROLE[[#This Row],[Entre - Estações]]=0, "-", BS_CONTROLE[[#This Row],[Entre - Estações]])</f>
        <v>-</v>
      </c>
      <c r="AN390" s="327" t="str">
        <f>IF(BS_CONTROLE[[#This Row],[SB]]=0, "-", BS_CONTROLE[[#This Row],[SB]])</f>
        <v>-</v>
      </c>
      <c r="AO390" s="328" t="str">
        <f>IF(BS_CONTROLE[[#This Row],[SUB]]=0, "-", BS_CONTROLE[[#This Row],[SUB]])</f>
        <v>-</v>
      </c>
      <c r="AP390" s="329" t="str">
        <f>IF(BS_CONTROLE[[#This Row],[KM - Inicio]]=0, "-", BS_CONTROLE[[#This Row],[KM - Inicio]])</f>
        <v>-</v>
      </c>
      <c r="AQ390" s="329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3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3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0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7" t="str">
        <f t="shared" si="6"/>
        <v/>
      </c>
    </row>
    <row r="391" spans="1:72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7" t="str">
        <f>IF(BS_CONTROLE[[#This Row],[Local - Partida]]=0, "-", BS_CONTROLE[[#This Row],[Local - Partida]])</f>
        <v>-</v>
      </c>
      <c r="AL391" s="327" t="str">
        <f>IF(BS_CONTROLE[[#This Row],[Local - Encerramento]]=0, "-", BS_CONTROLE[[#This Row],[Local - Encerramento]])</f>
        <v>-</v>
      </c>
      <c r="AM391" s="327" t="str">
        <f>IF(BS_CONTROLE[[#This Row],[Entre - Estações]]=0, "-", BS_CONTROLE[[#This Row],[Entre - Estações]])</f>
        <v>-</v>
      </c>
      <c r="AN391" s="327" t="str">
        <f>IF(BS_CONTROLE[[#This Row],[SB]]=0, "-", BS_CONTROLE[[#This Row],[SB]])</f>
        <v>-</v>
      </c>
      <c r="AO391" s="328" t="str">
        <f>IF(BS_CONTROLE[[#This Row],[SUB]]=0, "-", BS_CONTROLE[[#This Row],[SUB]])</f>
        <v>-</v>
      </c>
      <c r="AP391" s="329" t="str">
        <f>IF(BS_CONTROLE[[#This Row],[KM - Inicio]]=0, "-", BS_CONTROLE[[#This Row],[KM - Inicio]])</f>
        <v>-</v>
      </c>
      <c r="AQ391" s="329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3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3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0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7" t="str">
        <f t="shared" si="6"/>
        <v/>
      </c>
    </row>
    <row r="392" spans="1:72" ht="29.25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7" t="str">
        <f>IF(BS_CONTROLE[[#This Row],[Local - Partida]]=0, "-", BS_CONTROLE[[#This Row],[Local - Partida]])</f>
        <v>-</v>
      </c>
      <c r="AL392" s="327" t="str">
        <f>IF(BS_CONTROLE[[#This Row],[Local - Encerramento]]=0, "-", BS_CONTROLE[[#This Row],[Local - Encerramento]])</f>
        <v>-</v>
      </c>
      <c r="AM392" s="327" t="str">
        <f>IF(BS_CONTROLE[[#This Row],[Entre - Estações]]=0, "-", BS_CONTROLE[[#This Row],[Entre - Estações]])</f>
        <v>-</v>
      </c>
      <c r="AN392" s="327" t="str">
        <f>IF(BS_CONTROLE[[#This Row],[SB]]=0, "-", BS_CONTROLE[[#This Row],[SB]])</f>
        <v>-</v>
      </c>
      <c r="AO392" s="328" t="str">
        <f>IF(BS_CONTROLE[[#This Row],[SUB]]=0, "-", BS_CONTROLE[[#This Row],[SUB]])</f>
        <v>-</v>
      </c>
      <c r="AP392" s="329" t="str">
        <f>IF(BS_CONTROLE[[#This Row],[KM - Inicio]]=0, "-", BS_CONTROLE[[#This Row],[KM - Inicio]])</f>
        <v>-</v>
      </c>
      <c r="AQ392" s="329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3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3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0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7" t="str">
        <f t="shared" si="6"/>
        <v/>
      </c>
    </row>
    <row r="393" spans="1:72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39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7" t="str">
        <f>IF(BS_CONTROLE[[#This Row],[Local - Partida]]=0, "-", BS_CONTROLE[[#This Row],[Local - Partida]])</f>
        <v>-</v>
      </c>
      <c r="AL393" s="327" t="str">
        <f>IF(BS_CONTROLE[[#This Row],[Local - Encerramento]]=0, "-", BS_CONTROLE[[#This Row],[Local - Encerramento]])</f>
        <v>-</v>
      </c>
      <c r="AM393" s="327" t="str">
        <f>IF(BS_CONTROLE[[#This Row],[Entre - Estações]]=0, "-", BS_CONTROLE[[#This Row],[Entre - Estações]])</f>
        <v>-</v>
      </c>
      <c r="AN393" s="327" t="str">
        <f>IF(BS_CONTROLE[[#This Row],[SB]]=0, "-", BS_CONTROLE[[#This Row],[SB]])</f>
        <v>-</v>
      </c>
      <c r="AO393" s="328" t="str">
        <f>IF(BS_CONTROLE[[#This Row],[SUB]]=0, "-", BS_CONTROLE[[#This Row],[SUB]])</f>
        <v>-</v>
      </c>
      <c r="AP393" s="329" t="str">
        <f>IF(BS_CONTROLE[[#This Row],[KM - Inicio]]=0, "-", BS_CONTROLE[[#This Row],[KM - Inicio]])</f>
        <v>-</v>
      </c>
      <c r="AQ393" s="329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3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3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0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7" t="str">
        <f t="shared" si="6"/>
        <v/>
      </c>
    </row>
    <row r="394" spans="1:72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7" t="str">
        <f>IF(BS_CONTROLE[[#This Row],[Local - Partida]]=0, "-", BS_CONTROLE[[#This Row],[Local - Partida]])</f>
        <v>-</v>
      </c>
      <c r="AL394" s="327" t="str">
        <f>IF(BS_CONTROLE[[#This Row],[Local - Encerramento]]=0, "-", BS_CONTROLE[[#This Row],[Local - Encerramento]])</f>
        <v>-</v>
      </c>
      <c r="AM394" s="327" t="str">
        <f>IF(BS_CONTROLE[[#This Row],[Entre - Estações]]=0, "-", BS_CONTROLE[[#This Row],[Entre - Estações]])</f>
        <v>-</v>
      </c>
      <c r="AN394" s="327" t="str">
        <f>IF(BS_CONTROLE[[#This Row],[SB]]=0, "-", BS_CONTROLE[[#This Row],[SB]])</f>
        <v>-</v>
      </c>
      <c r="AO394" s="328" t="str">
        <f>IF(BS_CONTROLE[[#This Row],[SUB]]=0, "-", BS_CONTROLE[[#This Row],[SUB]])</f>
        <v>-</v>
      </c>
      <c r="AP394" s="329" t="str">
        <f>IF(BS_CONTROLE[[#This Row],[KM - Inicio]]=0, "-", BS_CONTROLE[[#This Row],[KM - Inicio]])</f>
        <v>-</v>
      </c>
      <c r="AQ394" s="329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3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3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0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7" t="str">
        <f t="shared" si="6"/>
        <v/>
      </c>
    </row>
    <row r="395" spans="1:72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39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7" t="str">
        <f>IF(BS_CONTROLE[[#This Row],[Local - Partida]]=0, "-", BS_CONTROLE[[#This Row],[Local - Partida]])</f>
        <v>-</v>
      </c>
      <c r="AL395" s="327" t="str">
        <f>IF(BS_CONTROLE[[#This Row],[Local - Encerramento]]=0, "-", BS_CONTROLE[[#This Row],[Local - Encerramento]])</f>
        <v>-</v>
      </c>
      <c r="AM395" s="327" t="str">
        <f>IF(BS_CONTROLE[[#This Row],[Entre - Estações]]=0, "-", BS_CONTROLE[[#This Row],[Entre - Estações]])</f>
        <v>-</v>
      </c>
      <c r="AN395" s="327" t="str">
        <f>IF(BS_CONTROLE[[#This Row],[SB]]=0, "-", BS_CONTROLE[[#This Row],[SB]])</f>
        <v>-</v>
      </c>
      <c r="AO395" s="328" t="str">
        <f>IF(BS_CONTROLE[[#This Row],[SUB]]=0, "-", BS_CONTROLE[[#This Row],[SUB]])</f>
        <v>-</v>
      </c>
      <c r="AP395" s="329" t="str">
        <f>IF(BS_CONTROLE[[#This Row],[KM - Inicio]]=0, "-", BS_CONTROLE[[#This Row],[KM - Inicio]])</f>
        <v>-</v>
      </c>
      <c r="AQ395" s="329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3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3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0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7" t="str">
        <f t="shared" si="6"/>
        <v/>
      </c>
    </row>
    <row r="396" spans="1:72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7" t="str">
        <f>IF(BS_CONTROLE[[#This Row],[Local - Partida]]=0, "-", BS_CONTROLE[[#This Row],[Local - Partida]])</f>
        <v>-</v>
      </c>
      <c r="AL396" s="327" t="str">
        <f>IF(BS_CONTROLE[[#This Row],[Local - Encerramento]]=0, "-", BS_CONTROLE[[#This Row],[Local - Encerramento]])</f>
        <v>-</v>
      </c>
      <c r="AM396" s="327" t="str">
        <f>IF(BS_CONTROLE[[#This Row],[Entre - Estações]]=0, "-", BS_CONTROLE[[#This Row],[Entre - Estações]])</f>
        <v>-</v>
      </c>
      <c r="AN396" s="327" t="str">
        <f>IF(BS_CONTROLE[[#This Row],[SB]]=0, "-", BS_CONTROLE[[#This Row],[SB]])</f>
        <v>-</v>
      </c>
      <c r="AO396" s="328" t="str">
        <f>IF(BS_CONTROLE[[#This Row],[SUB]]=0, "-", BS_CONTROLE[[#This Row],[SUB]])</f>
        <v>-</v>
      </c>
      <c r="AP396" s="329" t="str">
        <f>IF(BS_CONTROLE[[#This Row],[KM - Inicio]]=0, "-", BS_CONTROLE[[#This Row],[KM - Inicio]])</f>
        <v>-</v>
      </c>
      <c r="AQ396" s="329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3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3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0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7" t="str">
        <f t="shared" si="6"/>
        <v/>
      </c>
    </row>
    <row r="397" spans="1:72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7" t="str">
        <f>IF(BS_CONTROLE[[#This Row],[Local - Partida]]=0, "-", BS_CONTROLE[[#This Row],[Local - Partida]])</f>
        <v>-</v>
      </c>
      <c r="AL397" s="327" t="str">
        <f>IF(BS_CONTROLE[[#This Row],[Local - Encerramento]]=0, "-", BS_CONTROLE[[#This Row],[Local - Encerramento]])</f>
        <v>-</v>
      </c>
      <c r="AM397" s="327" t="str">
        <f>IF(BS_CONTROLE[[#This Row],[Entre - Estações]]=0, "-", BS_CONTROLE[[#This Row],[Entre - Estações]])</f>
        <v>-</v>
      </c>
      <c r="AN397" s="327" t="str">
        <f>IF(BS_CONTROLE[[#This Row],[SB]]=0, "-", BS_CONTROLE[[#This Row],[SB]])</f>
        <v>-</v>
      </c>
      <c r="AO397" s="328" t="str">
        <f>IF(BS_CONTROLE[[#This Row],[SUB]]=0, "-", BS_CONTROLE[[#This Row],[SUB]])</f>
        <v>-</v>
      </c>
      <c r="AP397" s="329" t="str">
        <f>IF(BS_CONTROLE[[#This Row],[KM - Inicio]]=0, "-", BS_CONTROLE[[#This Row],[KM - Inicio]])</f>
        <v>-</v>
      </c>
      <c r="AQ397" s="329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3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3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0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7" t="str">
        <f t="shared" si="6"/>
        <v/>
      </c>
    </row>
    <row r="398" spans="1:72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7" t="str">
        <f>IF(BS_CONTROLE[[#This Row],[Local - Partida]]=0, "-", BS_CONTROLE[[#This Row],[Local - Partida]])</f>
        <v>-</v>
      </c>
      <c r="AL398" s="327" t="str">
        <f>IF(BS_CONTROLE[[#This Row],[Local - Encerramento]]=0, "-", BS_CONTROLE[[#This Row],[Local - Encerramento]])</f>
        <v>-</v>
      </c>
      <c r="AM398" s="327" t="str">
        <f>IF(BS_CONTROLE[[#This Row],[Entre - Estações]]=0, "-", BS_CONTROLE[[#This Row],[Entre - Estações]])</f>
        <v>-</v>
      </c>
      <c r="AN398" s="327" t="str">
        <f>IF(BS_CONTROLE[[#This Row],[SB]]=0, "-", BS_CONTROLE[[#This Row],[SB]])</f>
        <v>-</v>
      </c>
      <c r="AO398" s="328" t="str">
        <f>IF(BS_CONTROLE[[#This Row],[SUB]]=0, "-", BS_CONTROLE[[#This Row],[SUB]])</f>
        <v>-</v>
      </c>
      <c r="AP398" s="329" t="str">
        <f>IF(BS_CONTROLE[[#This Row],[KM - Inicio]]=0, "-", BS_CONTROLE[[#This Row],[KM - Inicio]])</f>
        <v>-</v>
      </c>
      <c r="AQ398" s="329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3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3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0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7" t="str">
        <f t="shared" si="6"/>
        <v/>
      </c>
    </row>
    <row r="399" spans="1:72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7" t="str">
        <f>IF(BS_CONTROLE[[#This Row],[Local - Partida]]=0, "-", BS_CONTROLE[[#This Row],[Local - Partida]])</f>
        <v>-</v>
      </c>
      <c r="AL399" s="327" t="str">
        <f>IF(BS_CONTROLE[[#This Row],[Local - Encerramento]]=0, "-", BS_CONTROLE[[#This Row],[Local - Encerramento]])</f>
        <v>-</v>
      </c>
      <c r="AM399" s="327" t="str">
        <f>IF(BS_CONTROLE[[#This Row],[Entre - Estações]]=0, "-", BS_CONTROLE[[#This Row],[Entre - Estações]])</f>
        <v>-</v>
      </c>
      <c r="AN399" s="327" t="str">
        <f>IF(BS_CONTROLE[[#This Row],[SB]]=0, "-", BS_CONTROLE[[#This Row],[SB]])</f>
        <v>-</v>
      </c>
      <c r="AO399" s="328" t="str">
        <f>IF(BS_CONTROLE[[#This Row],[SUB]]=0, "-", BS_CONTROLE[[#This Row],[SUB]])</f>
        <v>-</v>
      </c>
      <c r="AP399" s="329" t="str">
        <f>IF(BS_CONTROLE[[#This Row],[KM - Inicio]]=0, "-", BS_CONTROLE[[#This Row],[KM - Inicio]])</f>
        <v>-</v>
      </c>
      <c r="AQ399" s="329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3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3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0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7" t="str">
        <f t="shared" si="6"/>
        <v/>
      </c>
    </row>
    <row r="400" spans="1:72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7" t="str">
        <f>IF(BS_CONTROLE[[#This Row],[Local - Partida]]=0, "-", BS_CONTROLE[[#This Row],[Local - Partida]])</f>
        <v>-</v>
      </c>
      <c r="AL400" s="327" t="str">
        <f>IF(BS_CONTROLE[[#This Row],[Local - Encerramento]]=0, "-", BS_CONTROLE[[#This Row],[Local - Encerramento]])</f>
        <v>-</v>
      </c>
      <c r="AM400" s="327" t="str">
        <f>IF(BS_CONTROLE[[#This Row],[Entre - Estações]]=0, "-", BS_CONTROLE[[#This Row],[Entre - Estações]])</f>
        <v>-</v>
      </c>
      <c r="AN400" s="327" t="str">
        <f>IF(BS_CONTROLE[[#This Row],[SB]]=0, "-", BS_CONTROLE[[#This Row],[SB]])</f>
        <v>-</v>
      </c>
      <c r="AO400" s="328" t="str">
        <f>IF(BS_CONTROLE[[#This Row],[SUB]]=0, "-", BS_CONTROLE[[#This Row],[SUB]])</f>
        <v>-</v>
      </c>
      <c r="AP400" s="329" t="str">
        <f>IF(BS_CONTROLE[[#This Row],[KM - Inicio]]=0, "-", BS_CONTROLE[[#This Row],[KM - Inicio]])</f>
        <v>-</v>
      </c>
      <c r="AQ400" s="329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3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3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0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7" t="str">
        <f t="shared" si="6"/>
        <v/>
      </c>
    </row>
    <row r="401" spans="1:72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7" t="str">
        <f>IF(BS_CONTROLE[[#This Row],[Local - Partida]]=0, "-", BS_CONTROLE[[#This Row],[Local - Partida]])</f>
        <v>-</v>
      </c>
      <c r="AL401" s="327" t="str">
        <f>IF(BS_CONTROLE[[#This Row],[Local - Encerramento]]=0, "-", BS_CONTROLE[[#This Row],[Local - Encerramento]])</f>
        <v>-</v>
      </c>
      <c r="AM401" s="327" t="str">
        <f>IF(BS_CONTROLE[[#This Row],[Entre - Estações]]=0, "-", BS_CONTROLE[[#This Row],[Entre - Estações]])</f>
        <v>-</v>
      </c>
      <c r="AN401" s="327" t="str">
        <f>IF(BS_CONTROLE[[#This Row],[SB]]=0, "-", BS_CONTROLE[[#This Row],[SB]])</f>
        <v>-</v>
      </c>
      <c r="AO401" s="328" t="str">
        <f>IF(BS_CONTROLE[[#This Row],[SUB]]=0, "-", BS_CONTROLE[[#This Row],[SUB]])</f>
        <v>-</v>
      </c>
      <c r="AP401" s="329" t="str">
        <f>IF(BS_CONTROLE[[#This Row],[KM - Inicio]]=0, "-", BS_CONTROLE[[#This Row],[KM - Inicio]])</f>
        <v>-</v>
      </c>
      <c r="AQ401" s="329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3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3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0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7" t="str">
        <f t="shared" si="6"/>
        <v/>
      </c>
    </row>
    <row r="402" spans="1:72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7" t="str">
        <f>IF(BS_CONTROLE[[#This Row],[Local - Partida]]=0, "-", BS_CONTROLE[[#This Row],[Local - Partida]])</f>
        <v>-</v>
      </c>
      <c r="AL402" s="327" t="str">
        <f>IF(BS_CONTROLE[[#This Row],[Local - Encerramento]]=0, "-", BS_CONTROLE[[#This Row],[Local - Encerramento]])</f>
        <v>-</v>
      </c>
      <c r="AM402" s="327" t="str">
        <f>IF(BS_CONTROLE[[#This Row],[Entre - Estações]]=0, "-", BS_CONTROLE[[#This Row],[Entre - Estações]])</f>
        <v>-</v>
      </c>
      <c r="AN402" s="327" t="str">
        <f>IF(BS_CONTROLE[[#This Row],[SB]]=0, "-", BS_CONTROLE[[#This Row],[SB]])</f>
        <v>-</v>
      </c>
      <c r="AO402" s="328" t="str">
        <f>IF(BS_CONTROLE[[#This Row],[SUB]]=0, "-", BS_CONTROLE[[#This Row],[SUB]])</f>
        <v>-</v>
      </c>
      <c r="AP402" s="329" t="str">
        <f>IF(BS_CONTROLE[[#This Row],[KM - Inicio]]=0, "-", BS_CONTROLE[[#This Row],[KM - Inicio]])</f>
        <v>-</v>
      </c>
      <c r="AQ402" s="329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3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3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0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7" t="str">
        <f t="shared" si="6"/>
        <v/>
      </c>
    </row>
    <row r="403" spans="1:72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7" t="str">
        <f>IF(BS_CONTROLE[[#This Row],[Local - Partida]]=0, "-", BS_CONTROLE[[#This Row],[Local - Partida]])</f>
        <v>-</v>
      </c>
      <c r="AL403" s="327" t="str">
        <f>IF(BS_CONTROLE[[#This Row],[Local - Encerramento]]=0, "-", BS_CONTROLE[[#This Row],[Local - Encerramento]])</f>
        <v>-</v>
      </c>
      <c r="AM403" s="327" t="str">
        <f>IF(BS_CONTROLE[[#This Row],[Entre - Estações]]=0, "-", BS_CONTROLE[[#This Row],[Entre - Estações]])</f>
        <v>-</v>
      </c>
      <c r="AN403" s="327" t="str">
        <f>IF(BS_CONTROLE[[#This Row],[SB]]=0, "-", BS_CONTROLE[[#This Row],[SB]])</f>
        <v>-</v>
      </c>
      <c r="AO403" s="328" t="str">
        <f>IF(BS_CONTROLE[[#This Row],[SUB]]=0, "-", BS_CONTROLE[[#This Row],[SUB]])</f>
        <v>-</v>
      </c>
      <c r="AP403" s="329" t="str">
        <f>IF(BS_CONTROLE[[#This Row],[KM - Inicio]]=0, "-", BS_CONTROLE[[#This Row],[KM - Inicio]])</f>
        <v>-</v>
      </c>
      <c r="AQ403" s="329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3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3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0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7" t="str">
        <f t="shared" si="6"/>
        <v/>
      </c>
    </row>
    <row r="404" spans="1:72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7" t="str">
        <f>IF(BS_CONTROLE[[#This Row],[Local - Partida]]=0, "-", BS_CONTROLE[[#This Row],[Local - Partida]])</f>
        <v>-</v>
      </c>
      <c r="AL404" s="327" t="str">
        <f>IF(BS_CONTROLE[[#This Row],[Local - Encerramento]]=0, "-", BS_CONTROLE[[#This Row],[Local - Encerramento]])</f>
        <v>-</v>
      </c>
      <c r="AM404" s="327" t="str">
        <f>IF(BS_CONTROLE[[#This Row],[Entre - Estações]]=0, "-", BS_CONTROLE[[#This Row],[Entre - Estações]])</f>
        <v>-</v>
      </c>
      <c r="AN404" s="327" t="str">
        <f>IF(BS_CONTROLE[[#This Row],[SB]]=0, "-", BS_CONTROLE[[#This Row],[SB]])</f>
        <v>-</v>
      </c>
      <c r="AO404" s="328" t="str">
        <f>IF(BS_CONTROLE[[#This Row],[SUB]]=0, "-", BS_CONTROLE[[#This Row],[SUB]])</f>
        <v>-</v>
      </c>
      <c r="AP404" s="329" t="str">
        <f>IF(BS_CONTROLE[[#This Row],[KM - Inicio]]=0, "-", BS_CONTROLE[[#This Row],[KM - Inicio]])</f>
        <v>-</v>
      </c>
      <c r="AQ404" s="329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3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3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0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7" t="str">
        <f t="shared" si="6"/>
        <v/>
      </c>
    </row>
    <row r="405" spans="1:72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7" t="str">
        <f>IF(BS_CONTROLE[[#This Row],[Local - Partida]]=0, "-", BS_CONTROLE[[#This Row],[Local - Partida]])</f>
        <v>-</v>
      </c>
      <c r="AL405" s="327" t="str">
        <f>IF(BS_CONTROLE[[#This Row],[Local - Encerramento]]=0, "-", BS_CONTROLE[[#This Row],[Local - Encerramento]])</f>
        <v>-</v>
      </c>
      <c r="AM405" s="327" t="str">
        <f>IF(BS_CONTROLE[[#This Row],[Entre - Estações]]=0, "-", BS_CONTROLE[[#This Row],[Entre - Estações]])</f>
        <v>-</v>
      </c>
      <c r="AN405" s="327" t="str">
        <f>IF(BS_CONTROLE[[#This Row],[SB]]=0, "-", BS_CONTROLE[[#This Row],[SB]])</f>
        <v>-</v>
      </c>
      <c r="AO405" s="328" t="str">
        <f>IF(BS_CONTROLE[[#This Row],[SUB]]=0, "-", BS_CONTROLE[[#This Row],[SUB]])</f>
        <v>-</v>
      </c>
      <c r="AP405" s="329" t="str">
        <f>IF(BS_CONTROLE[[#This Row],[KM - Inicio]]=0, "-", BS_CONTROLE[[#This Row],[KM - Inicio]])</f>
        <v>-</v>
      </c>
      <c r="AQ405" s="329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3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3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0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7" t="str">
        <f t="shared" si="6"/>
        <v/>
      </c>
    </row>
    <row r="406" spans="1:72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7" t="str">
        <f>IF(BS_CONTROLE[[#This Row],[Local - Partida]]=0, "-", BS_CONTROLE[[#This Row],[Local - Partida]])</f>
        <v>-</v>
      </c>
      <c r="AL406" s="327" t="str">
        <f>IF(BS_CONTROLE[[#This Row],[Local - Encerramento]]=0, "-", BS_CONTROLE[[#This Row],[Local - Encerramento]])</f>
        <v>-</v>
      </c>
      <c r="AM406" s="327" t="str">
        <f>IF(BS_CONTROLE[[#This Row],[Entre - Estações]]=0, "-", BS_CONTROLE[[#This Row],[Entre - Estações]])</f>
        <v>-</v>
      </c>
      <c r="AN406" s="327" t="str">
        <f>IF(BS_CONTROLE[[#This Row],[SB]]=0, "-", BS_CONTROLE[[#This Row],[SB]])</f>
        <v>-</v>
      </c>
      <c r="AO406" s="328" t="str">
        <f>IF(BS_CONTROLE[[#This Row],[SUB]]=0, "-", BS_CONTROLE[[#This Row],[SUB]])</f>
        <v>-</v>
      </c>
      <c r="AP406" s="329" t="str">
        <f>IF(BS_CONTROLE[[#This Row],[KM - Inicio]]=0, "-", BS_CONTROLE[[#This Row],[KM - Inicio]])</f>
        <v>-</v>
      </c>
      <c r="AQ406" s="329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3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3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0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7" t="str">
        <f t="shared" si="6"/>
        <v/>
      </c>
    </row>
    <row r="407" spans="1:72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7" t="str">
        <f>IF(BS_CONTROLE[[#This Row],[Local - Partida]]=0, "-", BS_CONTROLE[[#This Row],[Local - Partida]])</f>
        <v>-</v>
      </c>
      <c r="AL407" s="327" t="str">
        <f>IF(BS_CONTROLE[[#This Row],[Local - Encerramento]]=0, "-", BS_CONTROLE[[#This Row],[Local - Encerramento]])</f>
        <v>-</v>
      </c>
      <c r="AM407" s="327" t="str">
        <f>IF(BS_CONTROLE[[#This Row],[Entre - Estações]]=0, "-", BS_CONTROLE[[#This Row],[Entre - Estações]])</f>
        <v>-</v>
      </c>
      <c r="AN407" s="327" t="str">
        <f>IF(BS_CONTROLE[[#This Row],[SB]]=0, "-", BS_CONTROLE[[#This Row],[SB]])</f>
        <v>-</v>
      </c>
      <c r="AO407" s="328" t="str">
        <f>IF(BS_CONTROLE[[#This Row],[SUB]]=0, "-", BS_CONTROLE[[#This Row],[SUB]])</f>
        <v>-</v>
      </c>
      <c r="AP407" s="329" t="str">
        <f>IF(BS_CONTROLE[[#This Row],[KM - Inicio]]=0, "-", BS_CONTROLE[[#This Row],[KM - Inicio]])</f>
        <v>-</v>
      </c>
      <c r="AQ407" s="329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3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3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0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7" t="str">
        <f t="shared" si="6"/>
        <v/>
      </c>
    </row>
    <row r="408" spans="1:72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7" t="str">
        <f>IF(BS_CONTROLE[[#This Row],[Local - Partida]]=0, "-", BS_CONTROLE[[#This Row],[Local - Partida]])</f>
        <v>-</v>
      </c>
      <c r="AL408" s="327" t="str">
        <f>IF(BS_CONTROLE[[#This Row],[Local - Encerramento]]=0, "-", BS_CONTROLE[[#This Row],[Local - Encerramento]])</f>
        <v>-</v>
      </c>
      <c r="AM408" s="327" t="str">
        <f>IF(BS_CONTROLE[[#This Row],[Entre - Estações]]=0, "-", BS_CONTROLE[[#This Row],[Entre - Estações]])</f>
        <v>-</v>
      </c>
      <c r="AN408" s="327" t="str">
        <f>IF(BS_CONTROLE[[#This Row],[SB]]=0, "-", BS_CONTROLE[[#This Row],[SB]])</f>
        <v>-</v>
      </c>
      <c r="AO408" s="328" t="str">
        <f>IF(BS_CONTROLE[[#This Row],[SUB]]=0, "-", BS_CONTROLE[[#This Row],[SUB]])</f>
        <v>-</v>
      </c>
      <c r="AP408" s="329" t="str">
        <f>IF(BS_CONTROLE[[#This Row],[KM - Inicio]]=0, "-", BS_CONTROLE[[#This Row],[KM - Inicio]])</f>
        <v>-</v>
      </c>
      <c r="AQ408" s="329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3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3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0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7" t="str">
        <f t="shared" si="6"/>
        <v/>
      </c>
    </row>
    <row r="409" spans="1:72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7" t="str">
        <f>IF(BS_CONTROLE[[#This Row],[Local - Partida]]=0, "-", BS_CONTROLE[[#This Row],[Local - Partida]])</f>
        <v>-</v>
      </c>
      <c r="AL409" s="327" t="str">
        <f>IF(BS_CONTROLE[[#This Row],[Local - Encerramento]]=0, "-", BS_CONTROLE[[#This Row],[Local - Encerramento]])</f>
        <v>-</v>
      </c>
      <c r="AM409" s="327" t="str">
        <f>IF(BS_CONTROLE[[#This Row],[Entre - Estações]]=0, "-", BS_CONTROLE[[#This Row],[Entre - Estações]])</f>
        <v>-</v>
      </c>
      <c r="AN409" s="327" t="str">
        <f>IF(BS_CONTROLE[[#This Row],[SB]]=0, "-", BS_CONTROLE[[#This Row],[SB]])</f>
        <v>-</v>
      </c>
      <c r="AO409" s="328" t="str">
        <f>IF(BS_CONTROLE[[#This Row],[SUB]]=0, "-", BS_CONTROLE[[#This Row],[SUB]])</f>
        <v>-</v>
      </c>
      <c r="AP409" s="329" t="str">
        <f>IF(BS_CONTROLE[[#This Row],[KM - Inicio]]=0, "-", BS_CONTROLE[[#This Row],[KM - Inicio]])</f>
        <v>-</v>
      </c>
      <c r="AQ409" s="329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3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3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0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7" t="str">
        <f t="shared" si="6"/>
        <v/>
      </c>
    </row>
    <row r="410" spans="1:72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7" t="str">
        <f>IF(BS_CONTROLE[[#This Row],[Local - Partida]]=0, "-", BS_CONTROLE[[#This Row],[Local - Partida]])</f>
        <v>-</v>
      </c>
      <c r="AL410" s="327" t="str">
        <f>IF(BS_CONTROLE[[#This Row],[Local - Encerramento]]=0, "-", BS_CONTROLE[[#This Row],[Local - Encerramento]])</f>
        <v>-</v>
      </c>
      <c r="AM410" s="327" t="str">
        <f>IF(BS_CONTROLE[[#This Row],[Entre - Estações]]=0, "-", BS_CONTROLE[[#This Row],[Entre - Estações]])</f>
        <v>-</v>
      </c>
      <c r="AN410" s="327" t="str">
        <f>IF(BS_CONTROLE[[#This Row],[SB]]=0, "-", BS_CONTROLE[[#This Row],[SB]])</f>
        <v>-</v>
      </c>
      <c r="AO410" s="328" t="str">
        <f>IF(BS_CONTROLE[[#This Row],[SUB]]=0, "-", BS_CONTROLE[[#This Row],[SUB]])</f>
        <v>-</v>
      </c>
      <c r="AP410" s="329" t="str">
        <f>IF(BS_CONTROLE[[#This Row],[KM - Inicio]]=0, "-", BS_CONTROLE[[#This Row],[KM - Inicio]])</f>
        <v>-</v>
      </c>
      <c r="AQ410" s="329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3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3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0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7" t="str">
        <f t="shared" si="6"/>
        <v/>
      </c>
    </row>
    <row r="411" spans="1:72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7" t="str">
        <f>IF(BS_CONTROLE[[#This Row],[Local - Partida]]=0, "-", BS_CONTROLE[[#This Row],[Local - Partida]])</f>
        <v>-</v>
      </c>
      <c r="AL411" s="327" t="str">
        <f>IF(BS_CONTROLE[[#This Row],[Local - Encerramento]]=0, "-", BS_CONTROLE[[#This Row],[Local - Encerramento]])</f>
        <v>-</v>
      </c>
      <c r="AM411" s="327" t="str">
        <f>IF(BS_CONTROLE[[#This Row],[Entre - Estações]]=0, "-", BS_CONTROLE[[#This Row],[Entre - Estações]])</f>
        <v>-</v>
      </c>
      <c r="AN411" s="327" t="str">
        <f>IF(BS_CONTROLE[[#This Row],[SB]]=0, "-", BS_CONTROLE[[#This Row],[SB]])</f>
        <v>-</v>
      </c>
      <c r="AO411" s="328" t="str">
        <f>IF(BS_CONTROLE[[#This Row],[SUB]]=0, "-", BS_CONTROLE[[#This Row],[SUB]])</f>
        <v>-</v>
      </c>
      <c r="AP411" s="329" t="str">
        <f>IF(BS_CONTROLE[[#This Row],[KM - Inicio]]=0, "-", BS_CONTROLE[[#This Row],[KM - Inicio]])</f>
        <v>-</v>
      </c>
      <c r="AQ411" s="329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3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3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0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7" t="str">
        <f t="shared" ref="BT411:BT434" si="7">IF(BN411="","",SUBSTITUTE(BM411," ","")&amp;SUBSTITUTE(BN411," ",""))</f>
        <v/>
      </c>
    </row>
    <row r="412" spans="1:72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7" t="str">
        <f>IF(BS_CONTROLE[[#This Row],[Local - Partida]]=0, "-", BS_CONTROLE[[#This Row],[Local - Partida]])</f>
        <v>-</v>
      </c>
      <c r="AL412" s="327" t="str">
        <f>IF(BS_CONTROLE[[#This Row],[Local - Encerramento]]=0, "-", BS_CONTROLE[[#This Row],[Local - Encerramento]])</f>
        <v>-</v>
      </c>
      <c r="AM412" s="327" t="str">
        <f>IF(BS_CONTROLE[[#This Row],[Entre - Estações]]=0, "-", BS_CONTROLE[[#This Row],[Entre - Estações]])</f>
        <v>-</v>
      </c>
      <c r="AN412" s="327" t="str">
        <f>IF(BS_CONTROLE[[#This Row],[SB]]=0, "-", BS_CONTROLE[[#This Row],[SB]])</f>
        <v>-</v>
      </c>
      <c r="AO412" s="328" t="str">
        <f>IF(BS_CONTROLE[[#This Row],[SUB]]=0, "-", BS_CONTROLE[[#This Row],[SUB]])</f>
        <v>-</v>
      </c>
      <c r="AP412" s="329" t="str">
        <f>IF(BS_CONTROLE[[#This Row],[KM - Inicio]]=0, "-", BS_CONTROLE[[#This Row],[KM - Inicio]])</f>
        <v>-</v>
      </c>
      <c r="AQ412" s="329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3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3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0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7" t="str">
        <f t="shared" si="7"/>
        <v/>
      </c>
    </row>
    <row r="413" spans="1:72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7" t="str">
        <f>IF(BS_CONTROLE[[#This Row],[Local - Partida]]=0, "-", BS_CONTROLE[[#This Row],[Local - Partida]])</f>
        <v>-</v>
      </c>
      <c r="AL413" s="327" t="str">
        <f>IF(BS_CONTROLE[[#This Row],[Local - Encerramento]]=0, "-", BS_CONTROLE[[#This Row],[Local - Encerramento]])</f>
        <v>-</v>
      </c>
      <c r="AM413" s="327" t="str">
        <f>IF(BS_CONTROLE[[#This Row],[Entre - Estações]]=0, "-", BS_CONTROLE[[#This Row],[Entre - Estações]])</f>
        <v>-</v>
      </c>
      <c r="AN413" s="327" t="str">
        <f>IF(BS_CONTROLE[[#This Row],[SB]]=0, "-", BS_CONTROLE[[#This Row],[SB]])</f>
        <v>-</v>
      </c>
      <c r="AO413" s="328" t="str">
        <f>IF(BS_CONTROLE[[#This Row],[SUB]]=0, "-", BS_CONTROLE[[#This Row],[SUB]])</f>
        <v>-</v>
      </c>
      <c r="AP413" s="329" t="str">
        <f>IF(BS_CONTROLE[[#This Row],[KM - Inicio]]=0, "-", BS_CONTROLE[[#This Row],[KM - Inicio]])</f>
        <v>-</v>
      </c>
      <c r="AQ413" s="329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3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3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0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7" t="str">
        <f t="shared" si="7"/>
        <v/>
      </c>
    </row>
    <row r="414" spans="1:72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7" t="str">
        <f>IF(BS_CONTROLE[[#This Row],[Local - Partida]]=0, "-", BS_CONTROLE[[#This Row],[Local - Partida]])</f>
        <v>-</v>
      </c>
      <c r="AL414" s="327" t="str">
        <f>IF(BS_CONTROLE[[#This Row],[Local - Encerramento]]=0, "-", BS_CONTROLE[[#This Row],[Local - Encerramento]])</f>
        <v>-</v>
      </c>
      <c r="AM414" s="327" t="str">
        <f>IF(BS_CONTROLE[[#This Row],[Entre - Estações]]=0, "-", BS_CONTROLE[[#This Row],[Entre - Estações]])</f>
        <v>-</v>
      </c>
      <c r="AN414" s="327" t="str">
        <f>IF(BS_CONTROLE[[#This Row],[SB]]=0, "-", BS_CONTROLE[[#This Row],[SB]])</f>
        <v>-</v>
      </c>
      <c r="AO414" s="328" t="str">
        <f>IF(BS_CONTROLE[[#This Row],[SUB]]=0, "-", BS_CONTROLE[[#This Row],[SUB]])</f>
        <v>-</v>
      </c>
      <c r="AP414" s="329" t="str">
        <f>IF(BS_CONTROLE[[#This Row],[KM - Inicio]]=0, "-", BS_CONTROLE[[#This Row],[KM - Inicio]])</f>
        <v>-</v>
      </c>
      <c r="AQ414" s="329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3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3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0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7" t="str">
        <f t="shared" si="7"/>
        <v/>
      </c>
    </row>
    <row r="415" spans="1:72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7" t="str">
        <f>IF(BS_CONTROLE[[#This Row],[Local - Partida]]=0, "-", BS_CONTROLE[[#This Row],[Local - Partida]])</f>
        <v>-</v>
      </c>
      <c r="AL415" s="327" t="str">
        <f>IF(BS_CONTROLE[[#This Row],[Local - Encerramento]]=0, "-", BS_CONTROLE[[#This Row],[Local - Encerramento]])</f>
        <v>-</v>
      </c>
      <c r="AM415" s="327" t="str">
        <f>IF(BS_CONTROLE[[#This Row],[Entre - Estações]]=0, "-", BS_CONTROLE[[#This Row],[Entre - Estações]])</f>
        <v>-</v>
      </c>
      <c r="AN415" s="327" t="str">
        <f>IF(BS_CONTROLE[[#This Row],[SB]]=0, "-", BS_CONTROLE[[#This Row],[SB]])</f>
        <v>-</v>
      </c>
      <c r="AO415" s="328" t="str">
        <f>IF(BS_CONTROLE[[#This Row],[SUB]]=0, "-", BS_CONTROLE[[#This Row],[SUB]])</f>
        <v>-</v>
      </c>
      <c r="AP415" s="329" t="str">
        <f>IF(BS_CONTROLE[[#This Row],[KM - Inicio]]=0, "-", BS_CONTROLE[[#This Row],[KM - Inicio]])</f>
        <v>-</v>
      </c>
      <c r="AQ415" s="329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3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3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0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7" t="str">
        <f t="shared" si="7"/>
        <v/>
      </c>
    </row>
    <row r="416" spans="1:72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7" t="str">
        <f>IF(BS_CONTROLE[[#This Row],[Local - Partida]]=0, "-", BS_CONTROLE[[#This Row],[Local - Partida]])</f>
        <v>-</v>
      </c>
      <c r="AL416" s="327" t="str">
        <f>IF(BS_CONTROLE[[#This Row],[Local - Encerramento]]=0, "-", BS_CONTROLE[[#This Row],[Local - Encerramento]])</f>
        <v>-</v>
      </c>
      <c r="AM416" s="327" t="str">
        <f>IF(BS_CONTROLE[[#This Row],[Entre - Estações]]=0, "-", BS_CONTROLE[[#This Row],[Entre - Estações]])</f>
        <v>-</v>
      </c>
      <c r="AN416" s="327" t="str">
        <f>IF(BS_CONTROLE[[#This Row],[SB]]=0, "-", BS_CONTROLE[[#This Row],[SB]])</f>
        <v>-</v>
      </c>
      <c r="AO416" s="328" t="str">
        <f>IF(BS_CONTROLE[[#This Row],[SUB]]=0, "-", BS_CONTROLE[[#This Row],[SUB]])</f>
        <v>-</v>
      </c>
      <c r="AP416" s="329" t="str">
        <f>IF(BS_CONTROLE[[#This Row],[KM - Inicio]]=0, "-", BS_CONTROLE[[#This Row],[KM - Inicio]])</f>
        <v>-</v>
      </c>
      <c r="AQ416" s="329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3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3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0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7" t="str">
        <f t="shared" si="7"/>
        <v/>
      </c>
    </row>
    <row r="417" spans="1:72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7" t="str">
        <f>IF(BS_CONTROLE[[#This Row],[Local - Partida]]=0, "-", BS_CONTROLE[[#This Row],[Local - Partida]])</f>
        <v>-</v>
      </c>
      <c r="AL417" s="327" t="str">
        <f>IF(BS_CONTROLE[[#This Row],[Local - Encerramento]]=0, "-", BS_CONTROLE[[#This Row],[Local - Encerramento]])</f>
        <v>-</v>
      </c>
      <c r="AM417" s="327" t="str">
        <f>IF(BS_CONTROLE[[#This Row],[Entre - Estações]]=0, "-", BS_CONTROLE[[#This Row],[Entre - Estações]])</f>
        <v>-</v>
      </c>
      <c r="AN417" s="327" t="str">
        <f>IF(BS_CONTROLE[[#This Row],[SB]]=0, "-", BS_CONTROLE[[#This Row],[SB]])</f>
        <v>-</v>
      </c>
      <c r="AO417" s="328" t="str">
        <f>IF(BS_CONTROLE[[#This Row],[SUB]]=0, "-", BS_CONTROLE[[#This Row],[SUB]])</f>
        <v>-</v>
      </c>
      <c r="AP417" s="329" t="str">
        <f>IF(BS_CONTROLE[[#This Row],[KM - Inicio]]=0, "-", BS_CONTROLE[[#This Row],[KM - Inicio]])</f>
        <v>-</v>
      </c>
      <c r="AQ417" s="329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3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3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0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7" t="str">
        <f t="shared" si="7"/>
        <v/>
      </c>
    </row>
    <row r="418" spans="1:72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7" t="str">
        <f>IF(BS_CONTROLE[[#This Row],[Local - Partida]]=0, "-", BS_CONTROLE[[#This Row],[Local - Partida]])</f>
        <v>-</v>
      </c>
      <c r="AL418" s="327" t="str">
        <f>IF(BS_CONTROLE[[#This Row],[Local - Encerramento]]=0, "-", BS_CONTROLE[[#This Row],[Local - Encerramento]])</f>
        <v>-</v>
      </c>
      <c r="AM418" s="327" t="str">
        <f>IF(BS_CONTROLE[[#This Row],[Entre - Estações]]=0, "-", BS_CONTROLE[[#This Row],[Entre - Estações]])</f>
        <v>-</v>
      </c>
      <c r="AN418" s="327" t="str">
        <f>IF(BS_CONTROLE[[#This Row],[SB]]=0, "-", BS_CONTROLE[[#This Row],[SB]])</f>
        <v>-</v>
      </c>
      <c r="AO418" s="328" t="str">
        <f>IF(BS_CONTROLE[[#This Row],[SUB]]=0, "-", BS_CONTROLE[[#This Row],[SUB]])</f>
        <v>-</v>
      </c>
      <c r="AP418" s="329" t="str">
        <f>IF(BS_CONTROLE[[#This Row],[KM - Inicio]]=0, "-", BS_CONTROLE[[#This Row],[KM - Inicio]])</f>
        <v>-</v>
      </c>
      <c r="AQ418" s="329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3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3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0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7" t="str">
        <f t="shared" si="7"/>
        <v/>
      </c>
    </row>
    <row r="419" spans="1:72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7" t="str">
        <f>IF(BS_CONTROLE[[#This Row],[Local - Partida]]=0, "-", BS_CONTROLE[[#This Row],[Local - Partida]])</f>
        <v>-</v>
      </c>
      <c r="AL419" s="327" t="str">
        <f>IF(BS_CONTROLE[[#This Row],[Local - Encerramento]]=0, "-", BS_CONTROLE[[#This Row],[Local - Encerramento]])</f>
        <v>-</v>
      </c>
      <c r="AM419" s="327" t="str">
        <f>IF(BS_CONTROLE[[#This Row],[Entre - Estações]]=0, "-", BS_CONTROLE[[#This Row],[Entre - Estações]])</f>
        <v>-</v>
      </c>
      <c r="AN419" s="327" t="str">
        <f>IF(BS_CONTROLE[[#This Row],[SB]]=0, "-", BS_CONTROLE[[#This Row],[SB]])</f>
        <v>-</v>
      </c>
      <c r="AO419" s="328" t="str">
        <f>IF(BS_CONTROLE[[#This Row],[SUB]]=0, "-", BS_CONTROLE[[#This Row],[SUB]])</f>
        <v>-</v>
      </c>
      <c r="AP419" s="329" t="str">
        <f>IF(BS_CONTROLE[[#This Row],[KM - Inicio]]=0, "-", BS_CONTROLE[[#This Row],[KM - Inicio]])</f>
        <v>-</v>
      </c>
      <c r="AQ419" s="329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3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3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0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7" t="str">
        <f t="shared" si="7"/>
        <v/>
      </c>
    </row>
    <row r="420" spans="1:72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7" t="str">
        <f>IF(BS_CONTROLE[[#This Row],[Local - Partida]]=0, "-", BS_CONTROLE[[#This Row],[Local - Partida]])</f>
        <v>-</v>
      </c>
      <c r="AL420" s="327" t="str">
        <f>IF(BS_CONTROLE[[#This Row],[Local - Encerramento]]=0, "-", BS_CONTROLE[[#This Row],[Local - Encerramento]])</f>
        <v>-</v>
      </c>
      <c r="AM420" s="327" t="str">
        <f>IF(BS_CONTROLE[[#This Row],[Entre - Estações]]=0, "-", BS_CONTROLE[[#This Row],[Entre - Estações]])</f>
        <v>-</v>
      </c>
      <c r="AN420" s="327" t="str">
        <f>IF(BS_CONTROLE[[#This Row],[SB]]=0, "-", BS_CONTROLE[[#This Row],[SB]])</f>
        <v>-</v>
      </c>
      <c r="AO420" s="328" t="str">
        <f>IF(BS_CONTROLE[[#This Row],[SUB]]=0, "-", BS_CONTROLE[[#This Row],[SUB]])</f>
        <v>-</v>
      </c>
      <c r="AP420" s="329" t="str">
        <f>IF(BS_CONTROLE[[#This Row],[KM - Inicio]]=0, "-", BS_CONTROLE[[#This Row],[KM - Inicio]])</f>
        <v>-</v>
      </c>
      <c r="AQ420" s="329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3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3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0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7" t="str">
        <f t="shared" si="7"/>
        <v/>
      </c>
    </row>
    <row r="421" spans="1:72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39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7" t="str">
        <f>IF(BS_CONTROLE[[#This Row],[Local - Partida]]=0, "-", BS_CONTROLE[[#This Row],[Local - Partida]])</f>
        <v>-</v>
      </c>
      <c r="AL421" s="327" t="str">
        <f>IF(BS_CONTROLE[[#This Row],[Local - Encerramento]]=0, "-", BS_CONTROLE[[#This Row],[Local - Encerramento]])</f>
        <v>-</v>
      </c>
      <c r="AM421" s="327" t="str">
        <f>IF(BS_CONTROLE[[#This Row],[Entre - Estações]]=0, "-", BS_CONTROLE[[#This Row],[Entre - Estações]])</f>
        <v>-</v>
      </c>
      <c r="AN421" s="327" t="str">
        <f>IF(BS_CONTROLE[[#This Row],[SB]]=0, "-", BS_CONTROLE[[#This Row],[SB]])</f>
        <v>-</v>
      </c>
      <c r="AO421" s="328" t="str">
        <f>IF(BS_CONTROLE[[#This Row],[SUB]]=0, "-", BS_CONTROLE[[#This Row],[SUB]])</f>
        <v>-</v>
      </c>
      <c r="AP421" s="329" t="str">
        <f>IF(BS_CONTROLE[[#This Row],[KM - Inicio]]=0, "-", BS_CONTROLE[[#This Row],[KM - Inicio]])</f>
        <v>-</v>
      </c>
      <c r="AQ421" s="329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3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3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0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7" t="str">
        <f t="shared" si="7"/>
        <v/>
      </c>
    </row>
    <row r="422" spans="1:72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7" t="str">
        <f>IF(BS_CONTROLE[[#This Row],[Local - Partida]]=0, "-", BS_CONTROLE[[#This Row],[Local - Partida]])</f>
        <v>-</v>
      </c>
      <c r="AL422" s="327" t="str">
        <f>IF(BS_CONTROLE[[#This Row],[Local - Encerramento]]=0, "-", BS_CONTROLE[[#This Row],[Local - Encerramento]])</f>
        <v>-</v>
      </c>
      <c r="AM422" s="327" t="str">
        <f>IF(BS_CONTROLE[[#This Row],[Entre - Estações]]=0, "-", BS_CONTROLE[[#This Row],[Entre - Estações]])</f>
        <v>-</v>
      </c>
      <c r="AN422" s="327" t="str">
        <f>IF(BS_CONTROLE[[#This Row],[SB]]=0, "-", BS_CONTROLE[[#This Row],[SB]])</f>
        <v>-</v>
      </c>
      <c r="AO422" s="328" t="str">
        <f>IF(BS_CONTROLE[[#This Row],[SUB]]=0, "-", BS_CONTROLE[[#This Row],[SUB]])</f>
        <v>-</v>
      </c>
      <c r="AP422" s="329" t="str">
        <f>IF(BS_CONTROLE[[#This Row],[KM - Inicio]]=0, "-", BS_CONTROLE[[#This Row],[KM - Inicio]])</f>
        <v>-</v>
      </c>
      <c r="AQ422" s="329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3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3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0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7" t="str">
        <f t="shared" si="7"/>
        <v/>
      </c>
    </row>
    <row r="423" spans="1:72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39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7" t="str">
        <f>IF(BS_CONTROLE[[#This Row],[Local - Partida]]=0, "-", BS_CONTROLE[[#This Row],[Local - Partida]])</f>
        <v>-</v>
      </c>
      <c r="AL423" s="327" t="str">
        <f>IF(BS_CONTROLE[[#This Row],[Local - Encerramento]]=0, "-", BS_CONTROLE[[#This Row],[Local - Encerramento]])</f>
        <v>-</v>
      </c>
      <c r="AM423" s="327" t="str">
        <f>IF(BS_CONTROLE[[#This Row],[Entre - Estações]]=0, "-", BS_CONTROLE[[#This Row],[Entre - Estações]])</f>
        <v>-</v>
      </c>
      <c r="AN423" s="327" t="str">
        <f>IF(BS_CONTROLE[[#This Row],[SB]]=0, "-", BS_CONTROLE[[#This Row],[SB]])</f>
        <v>-</v>
      </c>
      <c r="AO423" s="328" t="str">
        <f>IF(BS_CONTROLE[[#This Row],[SUB]]=0, "-", BS_CONTROLE[[#This Row],[SUB]])</f>
        <v>-</v>
      </c>
      <c r="AP423" s="329" t="str">
        <f>IF(BS_CONTROLE[[#This Row],[KM - Inicio]]=0, "-", BS_CONTROLE[[#This Row],[KM - Inicio]])</f>
        <v>-</v>
      </c>
      <c r="AQ423" s="329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3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3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0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7" t="str">
        <f t="shared" si="7"/>
        <v/>
      </c>
    </row>
    <row r="424" spans="1:72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7" t="str">
        <f>IF(BS_CONTROLE[[#This Row],[Local - Partida]]=0, "-", BS_CONTROLE[[#This Row],[Local - Partida]])</f>
        <v>-</v>
      </c>
      <c r="AL424" s="327" t="str">
        <f>IF(BS_CONTROLE[[#This Row],[Local - Encerramento]]=0, "-", BS_CONTROLE[[#This Row],[Local - Encerramento]])</f>
        <v>-</v>
      </c>
      <c r="AM424" s="327" t="str">
        <f>IF(BS_CONTROLE[[#This Row],[Entre - Estações]]=0, "-", BS_CONTROLE[[#This Row],[Entre - Estações]])</f>
        <v>-</v>
      </c>
      <c r="AN424" s="327" t="str">
        <f>IF(BS_CONTROLE[[#This Row],[SB]]=0, "-", BS_CONTROLE[[#This Row],[SB]])</f>
        <v>-</v>
      </c>
      <c r="AO424" s="328" t="str">
        <f>IF(BS_CONTROLE[[#This Row],[SUB]]=0, "-", BS_CONTROLE[[#This Row],[SUB]])</f>
        <v>-</v>
      </c>
      <c r="AP424" s="329" t="str">
        <f>IF(BS_CONTROLE[[#This Row],[KM - Inicio]]=0, "-", BS_CONTROLE[[#This Row],[KM - Inicio]])</f>
        <v>-</v>
      </c>
      <c r="AQ424" s="329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3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3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0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7" t="str">
        <f t="shared" si="7"/>
        <v/>
      </c>
    </row>
    <row r="425" spans="1:72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7" t="str">
        <f>IF(BS_CONTROLE[[#This Row],[Local - Partida]]=0, "-", BS_CONTROLE[[#This Row],[Local - Partida]])</f>
        <v>-</v>
      </c>
      <c r="AL425" s="327" t="str">
        <f>IF(BS_CONTROLE[[#This Row],[Local - Encerramento]]=0, "-", BS_CONTROLE[[#This Row],[Local - Encerramento]])</f>
        <v>-</v>
      </c>
      <c r="AM425" s="327" t="str">
        <f>IF(BS_CONTROLE[[#This Row],[Entre - Estações]]=0, "-", BS_CONTROLE[[#This Row],[Entre - Estações]])</f>
        <v>-</v>
      </c>
      <c r="AN425" s="327" t="str">
        <f>IF(BS_CONTROLE[[#This Row],[SB]]=0, "-", BS_CONTROLE[[#This Row],[SB]])</f>
        <v>-</v>
      </c>
      <c r="AO425" s="328" t="str">
        <f>IF(BS_CONTROLE[[#This Row],[SUB]]=0, "-", BS_CONTROLE[[#This Row],[SUB]])</f>
        <v>-</v>
      </c>
      <c r="AP425" s="329" t="str">
        <f>IF(BS_CONTROLE[[#This Row],[KM - Inicio]]=0, "-", BS_CONTROLE[[#This Row],[KM - Inicio]])</f>
        <v>-</v>
      </c>
      <c r="AQ425" s="329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3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3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0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7" t="str">
        <f t="shared" si="7"/>
        <v/>
      </c>
    </row>
    <row r="426" spans="1:72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7" t="str">
        <f>IF(BS_CONTROLE[[#This Row],[Local - Partida]]=0, "-", BS_CONTROLE[[#This Row],[Local - Partida]])</f>
        <v>-</v>
      </c>
      <c r="AL426" s="327" t="str">
        <f>IF(BS_CONTROLE[[#This Row],[Local - Encerramento]]=0, "-", BS_CONTROLE[[#This Row],[Local - Encerramento]])</f>
        <v>-</v>
      </c>
      <c r="AM426" s="327" t="str">
        <f>IF(BS_CONTROLE[[#This Row],[Entre - Estações]]=0, "-", BS_CONTROLE[[#This Row],[Entre - Estações]])</f>
        <v>-</v>
      </c>
      <c r="AN426" s="327" t="str">
        <f>IF(BS_CONTROLE[[#This Row],[SB]]=0, "-", BS_CONTROLE[[#This Row],[SB]])</f>
        <v>-</v>
      </c>
      <c r="AO426" s="328" t="str">
        <f>IF(BS_CONTROLE[[#This Row],[SUB]]=0, "-", BS_CONTROLE[[#This Row],[SUB]])</f>
        <v>-</v>
      </c>
      <c r="AP426" s="329" t="str">
        <f>IF(BS_CONTROLE[[#This Row],[KM - Inicio]]=0, "-", BS_CONTROLE[[#This Row],[KM - Inicio]])</f>
        <v>-</v>
      </c>
      <c r="AQ426" s="329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3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3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0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7" t="str">
        <f t="shared" si="7"/>
        <v/>
      </c>
    </row>
    <row r="427" spans="1:72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7" t="str">
        <f>IF(BS_CONTROLE[[#This Row],[Local - Partida]]=0, "-", BS_CONTROLE[[#This Row],[Local - Partida]])</f>
        <v>-</v>
      </c>
      <c r="AL427" s="327" t="str">
        <f>IF(BS_CONTROLE[[#This Row],[Local - Encerramento]]=0, "-", BS_CONTROLE[[#This Row],[Local - Encerramento]])</f>
        <v>-</v>
      </c>
      <c r="AM427" s="327" t="str">
        <f>IF(BS_CONTROLE[[#This Row],[Entre - Estações]]=0, "-", BS_CONTROLE[[#This Row],[Entre - Estações]])</f>
        <v>-</v>
      </c>
      <c r="AN427" s="327" t="str">
        <f>IF(BS_CONTROLE[[#This Row],[SB]]=0, "-", BS_CONTROLE[[#This Row],[SB]])</f>
        <v>-</v>
      </c>
      <c r="AO427" s="328" t="str">
        <f>IF(BS_CONTROLE[[#This Row],[SUB]]=0, "-", BS_CONTROLE[[#This Row],[SUB]])</f>
        <v>-</v>
      </c>
      <c r="AP427" s="329" t="str">
        <f>IF(BS_CONTROLE[[#This Row],[KM - Inicio]]=0, "-", BS_CONTROLE[[#This Row],[KM - Inicio]])</f>
        <v>-</v>
      </c>
      <c r="AQ427" s="329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3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3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0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7" t="str">
        <f t="shared" si="7"/>
        <v/>
      </c>
    </row>
    <row r="428" spans="1:72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7" t="str">
        <f>IF(BS_CONTROLE[[#This Row],[Local - Partida]]=0, "-", BS_CONTROLE[[#This Row],[Local - Partida]])</f>
        <v>-</v>
      </c>
      <c r="AL428" s="327" t="str">
        <f>IF(BS_CONTROLE[[#This Row],[Local - Encerramento]]=0, "-", BS_CONTROLE[[#This Row],[Local - Encerramento]])</f>
        <v>-</v>
      </c>
      <c r="AM428" s="327" t="str">
        <f>IF(BS_CONTROLE[[#This Row],[Entre - Estações]]=0, "-", BS_CONTROLE[[#This Row],[Entre - Estações]])</f>
        <v>-</v>
      </c>
      <c r="AN428" s="327" t="str">
        <f>IF(BS_CONTROLE[[#This Row],[SB]]=0, "-", BS_CONTROLE[[#This Row],[SB]])</f>
        <v>-</v>
      </c>
      <c r="AO428" s="328" t="str">
        <f>IF(BS_CONTROLE[[#This Row],[SUB]]=0, "-", BS_CONTROLE[[#This Row],[SUB]])</f>
        <v>-</v>
      </c>
      <c r="AP428" s="329" t="str">
        <f>IF(BS_CONTROLE[[#This Row],[KM - Inicio]]=0, "-", BS_CONTROLE[[#This Row],[KM - Inicio]])</f>
        <v>-</v>
      </c>
      <c r="AQ428" s="329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3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3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0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7" t="str">
        <f t="shared" si="7"/>
        <v/>
      </c>
    </row>
    <row r="429" spans="1:72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7" t="str">
        <f>IF(BS_CONTROLE[[#This Row],[Local - Partida]]=0, "-", BS_CONTROLE[[#This Row],[Local - Partida]])</f>
        <v>-</v>
      </c>
      <c r="AL429" s="327" t="str">
        <f>IF(BS_CONTROLE[[#This Row],[Local - Encerramento]]=0, "-", BS_CONTROLE[[#This Row],[Local - Encerramento]])</f>
        <v>-</v>
      </c>
      <c r="AM429" s="327" t="str">
        <f>IF(BS_CONTROLE[[#This Row],[Entre - Estações]]=0, "-", BS_CONTROLE[[#This Row],[Entre - Estações]])</f>
        <v>-</v>
      </c>
      <c r="AN429" s="327" t="str">
        <f>IF(BS_CONTROLE[[#This Row],[SB]]=0, "-", BS_CONTROLE[[#This Row],[SB]])</f>
        <v>-</v>
      </c>
      <c r="AO429" s="328" t="str">
        <f>IF(BS_CONTROLE[[#This Row],[SUB]]=0, "-", BS_CONTROLE[[#This Row],[SUB]])</f>
        <v>-</v>
      </c>
      <c r="AP429" s="329" t="str">
        <f>IF(BS_CONTROLE[[#This Row],[KM - Inicio]]=0, "-", BS_CONTROLE[[#This Row],[KM - Inicio]])</f>
        <v>-</v>
      </c>
      <c r="AQ429" s="329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3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3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0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7" t="str">
        <f t="shared" si="7"/>
        <v/>
      </c>
    </row>
    <row r="430" spans="1:72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7" t="str">
        <f>IF(BS_CONTROLE[[#This Row],[Local - Partida]]=0, "-", BS_CONTROLE[[#This Row],[Local - Partida]])</f>
        <v>-</v>
      </c>
      <c r="AL430" s="327" t="str">
        <f>IF(BS_CONTROLE[[#This Row],[Local - Encerramento]]=0, "-", BS_CONTROLE[[#This Row],[Local - Encerramento]])</f>
        <v>-</v>
      </c>
      <c r="AM430" s="327" t="str">
        <f>IF(BS_CONTROLE[[#This Row],[Entre - Estações]]=0, "-", BS_CONTROLE[[#This Row],[Entre - Estações]])</f>
        <v>-</v>
      </c>
      <c r="AN430" s="327" t="str">
        <f>IF(BS_CONTROLE[[#This Row],[SB]]=0, "-", BS_CONTROLE[[#This Row],[SB]])</f>
        <v>-</v>
      </c>
      <c r="AO430" s="328" t="str">
        <f>IF(BS_CONTROLE[[#This Row],[SUB]]=0, "-", BS_CONTROLE[[#This Row],[SUB]])</f>
        <v>-</v>
      </c>
      <c r="AP430" s="329" t="str">
        <f>IF(BS_CONTROLE[[#This Row],[KM - Inicio]]=0, "-", BS_CONTROLE[[#This Row],[KM - Inicio]])</f>
        <v>-</v>
      </c>
      <c r="AQ430" s="329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3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3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0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7" t="str">
        <f t="shared" si="7"/>
        <v/>
      </c>
    </row>
    <row r="431" spans="1:72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7" t="str">
        <f>IF(BS_CONTROLE[[#This Row],[Local - Partida]]=0, "-", BS_CONTROLE[[#This Row],[Local - Partida]])</f>
        <v>-</v>
      </c>
      <c r="AL431" s="327" t="str">
        <f>IF(BS_CONTROLE[[#This Row],[Local - Encerramento]]=0, "-", BS_CONTROLE[[#This Row],[Local - Encerramento]])</f>
        <v>-</v>
      </c>
      <c r="AM431" s="327" t="str">
        <f>IF(BS_CONTROLE[[#This Row],[Entre - Estações]]=0, "-", BS_CONTROLE[[#This Row],[Entre - Estações]])</f>
        <v>-</v>
      </c>
      <c r="AN431" s="327" t="str">
        <f>IF(BS_CONTROLE[[#This Row],[SB]]=0, "-", BS_CONTROLE[[#This Row],[SB]])</f>
        <v>-</v>
      </c>
      <c r="AO431" s="328" t="str">
        <f>IF(BS_CONTROLE[[#This Row],[SUB]]=0, "-", BS_CONTROLE[[#This Row],[SUB]])</f>
        <v>-</v>
      </c>
      <c r="AP431" s="329" t="str">
        <f>IF(BS_CONTROLE[[#This Row],[KM - Inicio]]=0, "-", BS_CONTROLE[[#This Row],[KM - Inicio]])</f>
        <v>-</v>
      </c>
      <c r="AQ431" s="329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3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3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0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7" t="str">
        <f t="shared" si="7"/>
        <v/>
      </c>
    </row>
    <row r="432" spans="1:72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7" t="str">
        <f>IF(BS_CONTROLE[[#This Row],[Local - Partida]]=0, "-", BS_CONTROLE[[#This Row],[Local - Partida]])</f>
        <v>-</v>
      </c>
      <c r="AL432" s="327" t="str">
        <f>IF(BS_CONTROLE[[#This Row],[Local - Encerramento]]=0, "-", BS_CONTROLE[[#This Row],[Local - Encerramento]])</f>
        <v>-</v>
      </c>
      <c r="AM432" s="327" t="str">
        <f>IF(BS_CONTROLE[[#This Row],[Entre - Estações]]=0, "-", BS_CONTROLE[[#This Row],[Entre - Estações]])</f>
        <v>-</v>
      </c>
      <c r="AN432" s="327" t="str">
        <f>IF(BS_CONTROLE[[#This Row],[SB]]=0, "-", BS_CONTROLE[[#This Row],[SB]])</f>
        <v>-</v>
      </c>
      <c r="AO432" s="328" t="str">
        <f>IF(BS_CONTROLE[[#This Row],[SUB]]=0, "-", BS_CONTROLE[[#This Row],[SUB]])</f>
        <v>-</v>
      </c>
      <c r="AP432" s="329" t="str">
        <f>IF(BS_CONTROLE[[#This Row],[KM - Inicio]]=0, "-", BS_CONTROLE[[#This Row],[KM - Inicio]])</f>
        <v>-</v>
      </c>
      <c r="AQ432" s="329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3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3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0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7"/>
    </row>
    <row r="433" spans="1:72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7" t="str">
        <f>IF(BS_CONTROLE[[#This Row],[Local - Partida]]=0, "-", BS_CONTROLE[[#This Row],[Local - Partida]])</f>
        <v>-</v>
      </c>
      <c r="AL433" s="327" t="str">
        <f>IF(BS_CONTROLE[[#This Row],[Local - Encerramento]]=0, "-", BS_CONTROLE[[#This Row],[Local - Encerramento]])</f>
        <v>-</v>
      </c>
      <c r="AM433" s="327" t="str">
        <f>IF(BS_CONTROLE[[#This Row],[Entre - Estações]]=0, "-", BS_CONTROLE[[#This Row],[Entre - Estações]])</f>
        <v>-</v>
      </c>
      <c r="AN433" s="327" t="str">
        <f>IF(BS_CONTROLE[[#This Row],[SB]]=0, "-", BS_CONTROLE[[#This Row],[SB]])</f>
        <v>-</v>
      </c>
      <c r="AO433" s="328" t="str">
        <f>IF(BS_CONTROLE[[#This Row],[SUB]]=0, "-", BS_CONTROLE[[#This Row],[SUB]])</f>
        <v>-</v>
      </c>
      <c r="AP433" s="329" t="str">
        <f>IF(BS_CONTROLE[[#This Row],[KM - Inicio]]=0, "-", BS_CONTROLE[[#This Row],[KM - Inicio]])</f>
        <v>-</v>
      </c>
      <c r="AQ433" s="329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3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3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0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7" t="str">
        <f t="shared" si="7"/>
        <v/>
      </c>
    </row>
    <row r="434" spans="1:72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7" t="str">
        <f>IF(BS_CONTROLE[[#This Row],[Local - Partida]]=0, "-", BS_CONTROLE[[#This Row],[Local - Partida]])</f>
        <v>-</v>
      </c>
      <c r="AL434" s="327" t="str">
        <f>IF(BS_CONTROLE[[#This Row],[Local - Encerramento]]=0, "-", BS_CONTROLE[[#This Row],[Local - Encerramento]])</f>
        <v>-</v>
      </c>
      <c r="AM434" s="327" t="str">
        <f>IF(BS_CONTROLE[[#This Row],[Entre - Estações]]=0, "-", BS_CONTROLE[[#This Row],[Entre - Estações]])</f>
        <v>-</v>
      </c>
      <c r="AN434" s="327" t="str">
        <f>IF(BS_CONTROLE[[#This Row],[SB]]=0, "-", BS_CONTROLE[[#This Row],[SB]])</f>
        <v>-</v>
      </c>
      <c r="AO434" s="328" t="str">
        <f>IF(BS_CONTROLE[[#This Row],[SUB]]=0, "-", BS_CONTROLE[[#This Row],[SUB]])</f>
        <v>-</v>
      </c>
      <c r="AP434" s="329" t="str">
        <f>IF(BS_CONTROLE[[#This Row],[KM - Inicio]]=0, "-", BS_CONTROLE[[#This Row],[KM - Inicio]])</f>
        <v>-</v>
      </c>
      <c r="AQ434" s="329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3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3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0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7" t="str">
        <f t="shared" si="7"/>
        <v/>
      </c>
    </row>
    <row r="435" spans="1:72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7" t="str">
        <f>IF(BS_CONTROLE[[#This Row],[Local - Partida]]=0, "-", BS_CONTROLE[[#This Row],[Local - Partida]])</f>
        <v>-</v>
      </c>
      <c r="AL435" s="327" t="str">
        <f>IF(BS_CONTROLE[[#This Row],[Local - Encerramento]]=0, "-", BS_CONTROLE[[#This Row],[Local - Encerramento]])</f>
        <v>-</v>
      </c>
      <c r="AM435" s="327" t="str">
        <f>IF(BS_CONTROLE[[#This Row],[Entre - Estações]]=0, "-", BS_CONTROLE[[#This Row],[Entre - Estações]])</f>
        <v>-</v>
      </c>
      <c r="AN435" s="327" t="str">
        <f>IF(BS_CONTROLE[[#This Row],[SB]]=0, "-", BS_CONTROLE[[#This Row],[SB]])</f>
        <v>-</v>
      </c>
      <c r="AO435" s="328" t="str">
        <f>IF(BS_CONTROLE[[#This Row],[SUB]]=0, "-", BS_CONTROLE[[#This Row],[SUB]])</f>
        <v>-</v>
      </c>
      <c r="AP435" s="329" t="str">
        <f>IF(BS_CONTROLE[[#This Row],[KM - Inicio]]=0, "-", BS_CONTROLE[[#This Row],[KM - Inicio]])</f>
        <v>-</v>
      </c>
      <c r="AQ435" s="329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3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3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0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7" t="str">
        <f t="shared" ref="BT435:BT475" si="8">IF(BN435="","",SUBSTITUTE(BM435," ","")&amp;SUBSTITUTE(BN435," ",""))</f>
        <v/>
      </c>
    </row>
    <row r="436" spans="1:72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7" t="str">
        <f>IF(BS_CONTROLE[[#This Row],[Local - Partida]]=0, "-", BS_CONTROLE[[#This Row],[Local - Partida]])</f>
        <v>-</v>
      </c>
      <c r="AL436" s="327" t="str">
        <f>IF(BS_CONTROLE[[#This Row],[Local - Encerramento]]=0, "-", BS_CONTROLE[[#This Row],[Local - Encerramento]])</f>
        <v>-</v>
      </c>
      <c r="AM436" s="327" t="str">
        <f>IF(BS_CONTROLE[[#This Row],[Entre - Estações]]=0, "-", BS_CONTROLE[[#This Row],[Entre - Estações]])</f>
        <v>-</v>
      </c>
      <c r="AN436" s="327" t="str">
        <f>IF(BS_CONTROLE[[#This Row],[SB]]=0, "-", BS_CONTROLE[[#This Row],[SB]])</f>
        <v>-</v>
      </c>
      <c r="AO436" s="328" t="str">
        <f>IF(BS_CONTROLE[[#This Row],[SUB]]=0, "-", BS_CONTROLE[[#This Row],[SUB]])</f>
        <v>-</v>
      </c>
      <c r="AP436" s="329" t="str">
        <f>IF(BS_CONTROLE[[#This Row],[KM - Inicio]]=0, "-", BS_CONTROLE[[#This Row],[KM - Inicio]])</f>
        <v>-</v>
      </c>
      <c r="AQ436" s="329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3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3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0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7" t="str">
        <f t="shared" si="8"/>
        <v/>
      </c>
    </row>
    <row r="437" spans="1:72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7" t="str">
        <f>IF(BS_CONTROLE[[#This Row],[Local - Partida]]=0, "-", BS_CONTROLE[[#This Row],[Local - Partida]])</f>
        <v>-</v>
      </c>
      <c r="AL437" s="327" t="str">
        <f>IF(BS_CONTROLE[[#This Row],[Local - Encerramento]]=0, "-", BS_CONTROLE[[#This Row],[Local - Encerramento]])</f>
        <v>-</v>
      </c>
      <c r="AM437" s="327" t="str">
        <f>IF(BS_CONTROLE[[#This Row],[Entre - Estações]]=0, "-", BS_CONTROLE[[#This Row],[Entre - Estações]])</f>
        <v>-</v>
      </c>
      <c r="AN437" s="327" t="str">
        <f>IF(BS_CONTROLE[[#This Row],[SB]]=0, "-", BS_CONTROLE[[#This Row],[SB]])</f>
        <v>-</v>
      </c>
      <c r="AO437" s="328" t="str">
        <f>IF(BS_CONTROLE[[#This Row],[SUB]]=0, "-", BS_CONTROLE[[#This Row],[SUB]])</f>
        <v>-</v>
      </c>
      <c r="AP437" s="329" t="str">
        <f>IF(BS_CONTROLE[[#This Row],[KM - Inicio]]=0, "-", BS_CONTROLE[[#This Row],[KM - Inicio]])</f>
        <v>-</v>
      </c>
      <c r="AQ437" s="329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3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3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0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7" t="str">
        <f t="shared" si="8"/>
        <v/>
      </c>
    </row>
    <row r="438" spans="1:72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7" t="str">
        <f>IF(BS_CONTROLE[[#This Row],[Local - Partida]]=0, "-", BS_CONTROLE[[#This Row],[Local - Partida]])</f>
        <v>-</v>
      </c>
      <c r="AL438" s="327" t="str">
        <f>IF(BS_CONTROLE[[#This Row],[Local - Encerramento]]=0, "-", BS_CONTROLE[[#This Row],[Local - Encerramento]])</f>
        <v>-</v>
      </c>
      <c r="AM438" s="327" t="str">
        <f>IF(BS_CONTROLE[[#This Row],[Entre - Estações]]=0, "-", BS_CONTROLE[[#This Row],[Entre - Estações]])</f>
        <v>-</v>
      </c>
      <c r="AN438" s="327" t="str">
        <f>IF(BS_CONTROLE[[#This Row],[SB]]=0, "-", BS_CONTROLE[[#This Row],[SB]])</f>
        <v>-</v>
      </c>
      <c r="AO438" s="328" t="str">
        <f>IF(BS_CONTROLE[[#This Row],[SUB]]=0, "-", BS_CONTROLE[[#This Row],[SUB]])</f>
        <v>-</v>
      </c>
      <c r="AP438" s="329" t="str">
        <f>IF(BS_CONTROLE[[#This Row],[KM - Inicio]]=0, "-", BS_CONTROLE[[#This Row],[KM - Inicio]])</f>
        <v>-</v>
      </c>
      <c r="AQ438" s="329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3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3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0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7" t="str">
        <f t="shared" si="8"/>
        <v/>
      </c>
    </row>
    <row r="439" spans="1:72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7" t="str">
        <f>IF(BS_CONTROLE[[#This Row],[Local - Partida]]=0, "-", BS_CONTROLE[[#This Row],[Local - Partida]])</f>
        <v>-</v>
      </c>
      <c r="AL439" s="327" t="str">
        <f>IF(BS_CONTROLE[[#This Row],[Local - Encerramento]]=0, "-", BS_CONTROLE[[#This Row],[Local - Encerramento]])</f>
        <v>-</v>
      </c>
      <c r="AM439" s="327" t="str">
        <f>IF(BS_CONTROLE[[#This Row],[Entre - Estações]]=0, "-", BS_CONTROLE[[#This Row],[Entre - Estações]])</f>
        <v>-</v>
      </c>
      <c r="AN439" s="327" t="str">
        <f>IF(BS_CONTROLE[[#This Row],[SB]]=0, "-", BS_CONTROLE[[#This Row],[SB]])</f>
        <v>-</v>
      </c>
      <c r="AO439" s="328" t="str">
        <f>IF(BS_CONTROLE[[#This Row],[SUB]]=0, "-", BS_CONTROLE[[#This Row],[SUB]])</f>
        <v>-</v>
      </c>
      <c r="AP439" s="329" t="str">
        <f>IF(BS_CONTROLE[[#This Row],[KM - Inicio]]=0, "-", BS_CONTROLE[[#This Row],[KM - Inicio]])</f>
        <v>-</v>
      </c>
      <c r="AQ439" s="329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3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3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0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7" t="str">
        <f t="shared" si="8"/>
        <v/>
      </c>
    </row>
    <row r="440" spans="1:72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7" t="str">
        <f>IF(BS_CONTROLE[[#This Row],[Local - Partida]]=0, "-", BS_CONTROLE[[#This Row],[Local - Partida]])</f>
        <v>-</v>
      </c>
      <c r="AL440" s="327" t="str">
        <f>IF(BS_CONTROLE[[#This Row],[Local - Encerramento]]=0, "-", BS_CONTROLE[[#This Row],[Local - Encerramento]])</f>
        <v>-</v>
      </c>
      <c r="AM440" s="327" t="str">
        <f>IF(BS_CONTROLE[[#This Row],[Entre - Estações]]=0, "-", BS_CONTROLE[[#This Row],[Entre - Estações]])</f>
        <v>-</v>
      </c>
      <c r="AN440" s="327" t="str">
        <f>IF(BS_CONTROLE[[#This Row],[SB]]=0, "-", BS_CONTROLE[[#This Row],[SB]])</f>
        <v>-</v>
      </c>
      <c r="AO440" s="328" t="str">
        <f>IF(BS_CONTROLE[[#This Row],[SUB]]=0, "-", BS_CONTROLE[[#This Row],[SUB]])</f>
        <v>-</v>
      </c>
      <c r="AP440" s="329" t="str">
        <f>IF(BS_CONTROLE[[#This Row],[KM - Inicio]]=0, "-", BS_CONTROLE[[#This Row],[KM - Inicio]])</f>
        <v>-</v>
      </c>
      <c r="AQ440" s="329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3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3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0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7" t="str">
        <f t="shared" si="8"/>
        <v/>
      </c>
    </row>
    <row r="441" spans="1:72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7" t="str">
        <f>IF(BS_CONTROLE[[#This Row],[Local - Partida]]=0, "-", BS_CONTROLE[[#This Row],[Local - Partida]])</f>
        <v>-</v>
      </c>
      <c r="AL441" s="327" t="str">
        <f>IF(BS_CONTROLE[[#This Row],[Local - Encerramento]]=0, "-", BS_CONTROLE[[#This Row],[Local - Encerramento]])</f>
        <v>-</v>
      </c>
      <c r="AM441" s="327" t="str">
        <f>IF(BS_CONTROLE[[#This Row],[Entre - Estações]]=0, "-", BS_CONTROLE[[#This Row],[Entre - Estações]])</f>
        <v>-</v>
      </c>
      <c r="AN441" s="327" t="str">
        <f>IF(BS_CONTROLE[[#This Row],[SB]]=0, "-", BS_CONTROLE[[#This Row],[SB]])</f>
        <v>-</v>
      </c>
      <c r="AO441" s="328" t="str">
        <f>IF(BS_CONTROLE[[#This Row],[SUB]]=0, "-", BS_CONTROLE[[#This Row],[SUB]])</f>
        <v>-</v>
      </c>
      <c r="AP441" s="329" t="str">
        <f>IF(BS_CONTROLE[[#This Row],[KM - Inicio]]=0, "-", BS_CONTROLE[[#This Row],[KM - Inicio]])</f>
        <v>-</v>
      </c>
      <c r="AQ441" s="329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3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3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0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7" t="str">
        <f t="shared" si="8"/>
        <v/>
      </c>
    </row>
    <row r="442" spans="1:72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7" t="str">
        <f>IF(BS_CONTROLE[[#This Row],[Local - Partida]]=0, "-", BS_CONTROLE[[#This Row],[Local - Partida]])</f>
        <v>-</v>
      </c>
      <c r="AL442" s="327" t="str">
        <f>IF(BS_CONTROLE[[#This Row],[Local - Encerramento]]=0, "-", BS_CONTROLE[[#This Row],[Local - Encerramento]])</f>
        <v>-</v>
      </c>
      <c r="AM442" s="327" t="str">
        <f>IF(BS_CONTROLE[[#This Row],[Entre - Estações]]=0, "-", BS_CONTROLE[[#This Row],[Entre - Estações]])</f>
        <v>-</v>
      </c>
      <c r="AN442" s="327" t="str">
        <f>IF(BS_CONTROLE[[#This Row],[SB]]=0, "-", BS_CONTROLE[[#This Row],[SB]])</f>
        <v>-</v>
      </c>
      <c r="AO442" s="328" t="str">
        <f>IF(BS_CONTROLE[[#This Row],[SUB]]=0, "-", BS_CONTROLE[[#This Row],[SUB]])</f>
        <v>-</v>
      </c>
      <c r="AP442" s="329" t="str">
        <f>IF(BS_CONTROLE[[#This Row],[KM - Inicio]]=0, "-", BS_CONTROLE[[#This Row],[KM - Inicio]])</f>
        <v>-</v>
      </c>
      <c r="AQ442" s="329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0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7" t="str">
        <f t="shared" si="8"/>
        <v/>
      </c>
    </row>
    <row r="443" spans="1:72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7" t="str">
        <f>IF(BS_CONTROLE[[#This Row],[Local - Partida]]=0, "-", BS_CONTROLE[[#This Row],[Local - Partida]])</f>
        <v>-</v>
      </c>
      <c r="AL443" s="327" t="str">
        <f>IF(BS_CONTROLE[[#This Row],[Local - Encerramento]]=0, "-", BS_CONTROLE[[#This Row],[Local - Encerramento]])</f>
        <v>-</v>
      </c>
      <c r="AM443" s="327" t="str">
        <f>IF(BS_CONTROLE[[#This Row],[Entre - Estações]]=0, "-", BS_CONTROLE[[#This Row],[Entre - Estações]])</f>
        <v>-</v>
      </c>
      <c r="AN443" s="327" t="str">
        <f>IF(BS_CONTROLE[[#This Row],[SB]]=0, "-", BS_CONTROLE[[#This Row],[SB]])</f>
        <v>-</v>
      </c>
      <c r="AO443" s="328" t="str">
        <f>IF(BS_CONTROLE[[#This Row],[SUB]]=0, "-", BS_CONTROLE[[#This Row],[SUB]])</f>
        <v>-</v>
      </c>
      <c r="AP443" s="329" t="str">
        <f>IF(BS_CONTROLE[[#This Row],[KM - Inicio]]=0, "-", BS_CONTROLE[[#This Row],[KM - Inicio]])</f>
        <v>-</v>
      </c>
      <c r="AQ443" s="329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0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7" t="str">
        <f t="shared" si="8"/>
        <v/>
      </c>
    </row>
    <row r="444" spans="1:72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7" t="str">
        <f>IF(BS_CONTROLE[[#This Row],[Local - Partida]]=0, "-", BS_CONTROLE[[#This Row],[Local - Partida]])</f>
        <v>-</v>
      </c>
      <c r="AL444" s="327" t="str">
        <f>IF(BS_CONTROLE[[#This Row],[Local - Encerramento]]=0, "-", BS_CONTROLE[[#This Row],[Local - Encerramento]])</f>
        <v>-</v>
      </c>
      <c r="AM444" s="327" t="str">
        <f>IF(BS_CONTROLE[[#This Row],[Entre - Estações]]=0, "-", BS_CONTROLE[[#This Row],[Entre - Estações]])</f>
        <v>-</v>
      </c>
      <c r="AN444" s="327" t="str">
        <f>IF(BS_CONTROLE[[#This Row],[SB]]=0, "-", BS_CONTROLE[[#This Row],[SB]])</f>
        <v>-</v>
      </c>
      <c r="AO444" s="328" t="str">
        <f>IF(BS_CONTROLE[[#This Row],[SUB]]=0, "-", BS_CONTROLE[[#This Row],[SUB]])</f>
        <v>-</v>
      </c>
      <c r="AP444" s="329" t="str">
        <f>IF(BS_CONTROLE[[#This Row],[KM - Inicio]]=0, "-", BS_CONTROLE[[#This Row],[KM - Inicio]])</f>
        <v>-</v>
      </c>
      <c r="AQ444" s="329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0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7" t="str">
        <f t="shared" si="8"/>
        <v/>
      </c>
    </row>
    <row r="445" spans="1:72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7" t="str">
        <f>IF(BS_CONTROLE[[#This Row],[Local - Partida]]=0, "-", BS_CONTROLE[[#This Row],[Local - Partida]])</f>
        <v>-</v>
      </c>
      <c r="AL445" s="327" t="str">
        <f>IF(BS_CONTROLE[[#This Row],[Local - Encerramento]]=0, "-", BS_CONTROLE[[#This Row],[Local - Encerramento]])</f>
        <v>-</v>
      </c>
      <c r="AM445" s="327" t="str">
        <f>IF(BS_CONTROLE[[#This Row],[Entre - Estações]]=0, "-", BS_CONTROLE[[#This Row],[Entre - Estações]])</f>
        <v>-</v>
      </c>
      <c r="AN445" s="327" t="str">
        <f>IF(BS_CONTROLE[[#This Row],[SB]]=0, "-", BS_CONTROLE[[#This Row],[SB]])</f>
        <v>-</v>
      </c>
      <c r="AO445" s="328" t="str">
        <f>IF(BS_CONTROLE[[#This Row],[SUB]]=0, "-", BS_CONTROLE[[#This Row],[SUB]])</f>
        <v>-</v>
      </c>
      <c r="AP445" s="329" t="str">
        <f>IF(BS_CONTROLE[[#This Row],[KM - Inicio]]=0, "-", BS_CONTROLE[[#This Row],[KM - Inicio]])</f>
        <v>-</v>
      </c>
      <c r="AQ445" s="329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0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7" t="str">
        <f t="shared" si="8"/>
        <v/>
      </c>
    </row>
    <row r="446" spans="1:72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7" t="str">
        <f>IF(BS_CONTROLE[[#This Row],[Local - Partida]]=0, "-", BS_CONTROLE[[#This Row],[Local - Partida]])</f>
        <v>-</v>
      </c>
      <c r="AL446" s="327" t="str">
        <f>IF(BS_CONTROLE[[#This Row],[Local - Encerramento]]=0, "-", BS_CONTROLE[[#This Row],[Local - Encerramento]])</f>
        <v>-</v>
      </c>
      <c r="AM446" s="327" t="str">
        <f>IF(BS_CONTROLE[[#This Row],[Entre - Estações]]=0, "-", BS_CONTROLE[[#This Row],[Entre - Estações]])</f>
        <v>-</v>
      </c>
      <c r="AN446" s="327" t="str">
        <f>IF(BS_CONTROLE[[#This Row],[SB]]=0, "-", BS_CONTROLE[[#This Row],[SB]])</f>
        <v>-</v>
      </c>
      <c r="AO446" s="328" t="str">
        <f>IF(BS_CONTROLE[[#This Row],[SUB]]=0, "-", BS_CONTROLE[[#This Row],[SUB]])</f>
        <v>-</v>
      </c>
      <c r="AP446" s="329" t="str">
        <f>IF(BS_CONTROLE[[#This Row],[KM - Inicio]]=0, "-", BS_CONTROLE[[#This Row],[KM - Inicio]])</f>
        <v>-</v>
      </c>
      <c r="AQ446" s="329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0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7" t="str">
        <f t="shared" si="8"/>
        <v/>
      </c>
    </row>
    <row r="447" spans="1:72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7" t="str">
        <f>IF(BS_CONTROLE[[#This Row],[Local - Partida]]=0, "-", BS_CONTROLE[[#This Row],[Local - Partida]])</f>
        <v>-</v>
      </c>
      <c r="AL447" s="327" t="str">
        <f>IF(BS_CONTROLE[[#This Row],[Local - Encerramento]]=0, "-", BS_CONTROLE[[#This Row],[Local - Encerramento]])</f>
        <v>-</v>
      </c>
      <c r="AM447" s="327" t="str">
        <f>IF(BS_CONTROLE[[#This Row],[Entre - Estações]]=0, "-", BS_CONTROLE[[#This Row],[Entre - Estações]])</f>
        <v>-</v>
      </c>
      <c r="AN447" s="327" t="str">
        <f>IF(BS_CONTROLE[[#This Row],[SB]]=0, "-", BS_CONTROLE[[#This Row],[SB]])</f>
        <v>-</v>
      </c>
      <c r="AO447" s="328" t="str">
        <f>IF(BS_CONTROLE[[#This Row],[SUB]]=0, "-", BS_CONTROLE[[#This Row],[SUB]])</f>
        <v>-</v>
      </c>
      <c r="AP447" s="329" t="str">
        <f>IF(BS_CONTROLE[[#This Row],[KM - Inicio]]=0, "-", BS_CONTROLE[[#This Row],[KM - Inicio]])</f>
        <v>-</v>
      </c>
      <c r="AQ447" s="329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0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7" t="str">
        <f t="shared" si="8"/>
        <v/>
      </c>
    </row>
    <row r="448" spans="1:72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7" t="str">
        <f>IF(BS_CONTROLE[[#This Row],[Local - Partida]]=0, "-", BS_CONTROLE[[#This Row],[Local - Partida]])</f>
        <v>-</v>
      </c>
      <c r="AL448" s="327" t="str">
        <f>IF(BS_CONTROLE[[#This Row],[Local - Encerramento]]=0, "-", BS_CONTROLE[[#This Row],[Local - Encerramento]])</f>
        <v>-</v>
      </c>
      <c r="AM448" s="327" t="str">
        <f>IF(BS_CONTROLE[[#This Row],[Entre - Estações]]=0, "-", BS_CONTROLE[[#This Row],[Entre - Estações]])</f>
        <v>-</v>
      </c>
      <c r="AN448" s="327" t="str">
        <f>IF(BS_CONTROLE[[#This Row],[SB]]=0, "-", BS_CONTROLE[[#This Row],[SB]])</f>
        <v>-</v>
      </c>
      <c r="AO448" s="328" t="str">
        <f>IF(BS_CONTROLE[[#This Row],[SUB]]=0, "-", BS_CONTROLE[[#This Row],[SUB]])</f>
        <v>-</v>
      </c>
      <c r="AP448" s="329" t="str">
        <f>IF(BS_CONTROLE[[#This Row],[KM - Inicio]]=0, "-", BS_CONTROLE[[#This Row],[KM - Inicio]])</f>
        <v>-</v>
      </c>
      <c r="AQ448" s="329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0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7" t="str">
        <f t="shared" si="8"/>
        <v/>
      </c>
    </row>
    <row r="449" spans="1:72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39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7" t="str">
        <f>IF(BS_CONTROLE[[#This Row],[Local - Partida]]=0, "-", BS_CONTROLE[[#This Row],[Local - Partida]])</f>
        <v>-</v>
      </c>
      <c r="AL449" s="327" t="str">
        <f>IF(BS_CONTROLE[[#This Row],[Local - Encerramento]]=0, "-", BS_CONTROLE[[#This Row],[Local - Encerramento]])</f>
        <v>-</v>
      </c>
      <c r="AM449" s="327" t="str">
        <f>IF(BS_CONTROLE[[#This Row],[Entre - Estações]]=0, "-", BS_CONTROLE[[#This Row],[Entre - Estações]])</f>
        <v>-</v>
      </c>
      <c r="AN449" s="327" t="str">
        <f>IF(BS_CONTROLE[[#This Row],[SB]]=0, "-", BS_CONTROLE[[#This Row],[SB]])</f>
        <v>-</v>
      </c>
      <c r="AO449" s="328" t="str">
        <f>IF(BS_CONTROLE[[#This Row],[SUB]]=0, "-", BS_CONTROLE[[#This Row],[SUB]])</f>
        <v>-</v>
      </c>
      <c r="AP449" s="329" t="str">
        <f>IF(BS_CONTROLE[[#This Row],[KM - Inicio]]=0, "-", BS_CONTROLE[[#This Row],[KM - Inicio]])</f>
        <v>-</v>
      </c>
      <c r="AQ449" s="329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0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7" t="str">
        <f t="shared" si="8"/>
        <v/>
      </c>
    </row>
    <row r="450" spans="1:72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7" t="str">
        <f>IF(BS_CONTROLE[[#This Row],[Local - Partida]]=0, "-", BS_CONTROLE[[#This Row],[Local - Partida]])</f>
        <v>-</v>
      </c>
      <c r="AL450" s="327" t="str">
        <f>IF(BS_CONTROLE[[#This Row],[Local - Encerramento]]=0, "-", BS_CONTROLE[[#This Row],[Local - Encerramento]])</f>
        <v>-</v>
      </c>
      <c r="AM450" s="327" t="str">
        <f>IF(BS_CONTROLE[[#This Row],[Entre - Estações]]=0, "-", BS_CONTROLE[[#This Row],[Entre - Estações]])</f>
        <v>-</v>
      </c>
      <c r="AN450" s="327" t="str">
        <f>IF(BS_CONTROLE[[#This Row],[SB]]=0, "-", BS_CONTROLE[[#This Row],[SB]])</f>
        <v>-</v>
      </c>
      <c r="AO450" s="328" t="str">
        <f>IF(BS_CONTROLE[[#This Row],[SUB]]=0, "-", BS_CONTROLE[[#This Row],[SUB]])</f>
        <v>-</v>
      </c>
      <c r="AP450" s="329" t="str">
        <f>IF(BS_CONTROLE[[#This Row],[KM - Inicio]]=0, "-", BS_CONTROLE[[#This Row],[KM - Inicio]])</f>
        <v>-</v>
      </c>
      <c r="AQ450" s="329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0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7" t="str">
        <f t="shared" si="8"/>
        <v/>
      </c>
    </row>
    <row r="451" spans="1:72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39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7" t="str">
        <f>IF(BS_CONTROLE[[#This Row],[Local - Partida]]=0, "-", BS_CONTROLE[[#This Row],[Local - Partida]])</f>
        <v>-</v>
      </c>
      <c r="AL451" s="327" t="str">
        <f>IF(BS_CONTROLE[[#This Row],[Local - Encerramento]]=0, "-", BS_CONTROLE[[#This Row],[Local - Encerramento]])</f>
        <v>-</v>
      </c>
      <c r="AM451" s="327" t="str">
        <f>IF(BS_CONTROLE[[#This Row],[Entre - Estações]]=0, "-", BS_CONTROLE[[#This Row],[Entre - Estações]])</f>
        <v>-</v>
      </c>
      <c r="AN451" s="327" t="str">
        <f>IF(BS_CONTROLE[[#This Row],[SB]]=0, "-", BS_CONTROLE[[#This Row],[SB]])</f>
        <v>-</v>
      </c>
      <c r="AO451" s="328" t="str">
        <f>IF(BS_CONTROLE[[#This Row],[SUB]]=0, "-", BS_CONTROLE[[#This Row],[SUB]])</f>
        <v>-</v>
      </c>
      <c r="AP451" s="329" t="str">
        <f>IF(BS_CONTROLE[[#This Row],[KM - Inicio]]=0, "-", BS_CONTROLE[[#This Row],[KM - Inicio]])</f>
        <v>-</v>
      </c>
      <c r="AQ451" s="329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0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7" t="str">
        <f t="shared" si="8"/>
        <v/>
      </c>
    </row>
    <row r="452" spans="1:72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7" t="str">
        <f>IF(BS_CONTROLE[[#This Row],[Local - Partida]]=0, "-", BS_CONTROLE[[#This Row],[Local - Partida]])</f>
        <v>-</v>
      </c>
      <c r="AL452" s="327" t="str">
        <f>IF(BS_CONTROLE[[#This Row],[Local - Encerramento]]=0, "-", BS_CONTROLE[[#This Row],[Local - Encerramento]])</f>
        <v>-</v>
      </c>
      <c r="AM452" s="327" t="str">
        <f>IF(BS_CONTROLE[[#This Row],[Entre - Estações]]=0, "-", BS_CONTROLE[[#This Row],[Entre - Estações]])</f>
        <v>-</v>
      </c>
      <c r="AN452" s="327" t="str">
        <f>IF(BS_CONTROLE[[#This Row],[SB]]=0, "-", BS_CONTROLE[[#This Row],[SB]])</f>
        <v>-</v>
      </c>
      <c r="AO452" s="328" t="str">
        <f>IF(BS_CONTROLE[[#This Row],[SUB]]=0, "-", BS_CONTROLE[[#This Row],[SUB]])</f>
        <v>-</v>
      </c>
      <c r="AP452" s="329" t="str">
        <f>IF(BS_CONTROLE[[#This Row],[KM - Inicio]]=0, "-", BS_CONTROLE[[#This Row],[KM - Inicio]])</f>
        <v>-</v>
      </c>
      <c r="AQ452" s="329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0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7" t="str">
        <f t="shared" si="8"/>
        <v/>
      </c>
    </row>
    <row r="453" spans="1:72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7" t="str">
        <f>IF(BS_CONTROLE[[#This Row],[Local - Partida]]=0, "-", BS_CONTROLE[[#This Row],[Local - Partida]])</f>
        <v>-</v>
      </c>
      <c r="AL453" s="327" t="str">
        <f>IF(BS_CONTROLE[[#This Row],[Local - Encerramento]]=0, "-", BS_CONTROLE[[#This Row],[Local - Encerramento]])</f>
        <v>-</v>
      </c>
      <c r="AM453" s="327" t="str">
        <f>IF(BS_CONTROLE[[#This Row],[Entre - Estações]]=0, "-", BS_CONTROLE[[#This Row],[Entre - Estações]])</f>
        <v>-</v>
      </c>
      <c r="AN453" s="327" t="str">
        <f>IF(BS_CONTROLE[[#This Row],[SB]]=0, "-", BS_CONTROLE[[#This Row],[SB]])</f>
        <v>-</v>
      </c>
      <c r="AO453" s="328" t="str">
        <f>IF(BS_CONTROLE[[#This Row],[SUB]]=0, "-", BS_CONTROLE[[#This Row],[SUB]])</f>
        <v>-</v>
      </c>
      <c r="AP453" s="329" t="str">
        <f>IF(BS_CONTROLE[[#This Row],[KM - Inicio]]=0, "-", BS_CONTROLE[[#This Row],[KM - Inicio]])</f>
        <v>-</v>
      </c>
      <c r="AQ453" s="329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0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7" t="str">
        <f t="shared" si="8"/>
        <v/>
      </c>
    </row>
    <row r="454" spans="1:72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7" t="str">
        <f>IF(BS_CONTROLE[[#This Row],[Local - Partida]]=0, "-", BS_CONTROLE[[#This Row],[Local - Partida]])</f>
        <v>-</v>
      </c>
      <c r="AL454" s="327" t="str">
        <f>IF(BS_CONTROLE[[#This Row],[Local - Encerramento]]=0, "-", BS_CONTROLE[[#This Row],[Local - Encerramento]])</f>
        <v>-</v>
      </c>
      <c r="AM454" s="327" t="str">
        <f>IF(BS_CONTROLE[[#This Row],[Entre - Estações]]=0, "-", BS_CONTROLE[[#This Row],[Entre - Estações]])</f>
        <v>-</v>
      </c>
      <c r="AN454" s="327" t="str">
        <f>IF(BS_CONTROLE[[#This Row],[SB]]=0, "-", BS_CONTROLE[[#This Row],[SB]])</f>
        <v>-</v>
      </c>
      <c r="AO454" s="328" t="str">
        <f>IF(BS_CONTROLE[[#This Row],[SUB]]=0, "-", BS_CONTROLE[[#This Row],[SUB]])</f>
        <v>-</v>
      </c>
      <c r="AP454" s="329" t="str">
        <f>IF(BS_CONTROLE[[#This Row],[KM - Inicio]]=0, "-", BS_CONTROLE[[#This Row],[KM - Inicio]])</f>
        <v>-</v>
      </c>
      <c r="AQ454" s="329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0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7" t="str">
        <f t="shared" si="8"/>
        <v/>
      </c>
    </row>
    <row r="455" spans="1:72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7" t="str">
        <f>IF(BS_CONTROLE[[#This Row],[Local - Partida]]=0, "-", BS_CONTROLE[[#This Row],[Local - Partida]])</f>
        <v>-</v>
      </c>
      <c r="AL455" s="327" t="str">
        <f>IF(BS_CONTROLE[[#This Row],[Local - Encerramento]]=0, "-", BS_CONTROLE[[#This Row],[Local - Encerramento]])</f>
        <v>-</v>
      </c>
      <c r="AM455" s="327" t="str">
        <f>IF(BS_CONTROLE[[#This Row],[Entre - Estações]]=0, "-", BS_CONTROLE[[#This Row],[Entre - Estações]])</f>
        <v>-</v>
      </c>
      <c r="AN455" s="327" t="str">
        <f>IF(BS_CONTROLE[[#This Row],[SB]]=0, "-", BS_CONTROLE[[#This Row],[SB]])</f>
        <v>-</v>
      </c>
      <c r="AO455" s="328" t="str">
        <f>IF(BS_CONTROLE[[#This Row],[SUB]]=0, "-", BS_CONTROLE[[#This Row],[SUB]])</f>
        <v>-</v>
      </c>
      <c r="AP455" s="329" t="str">
        <f>IF(BS_CONTROLE[[#This Row],[KM - Inicio]]=0, "-", BS_CONTROLE[[#This Row],[KM - Inicio]])</f>
        <v>-</v>
      </c>
      <c r="AQ455" s="329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0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7" t="str">
        <f t="shared" si="8"/>
        <v/>
      </c>
    </row>
    <row r="456" spans="1:72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7" t="str">
        <f>IF(BS_CONTROLE[[#This Row],[Local - Partida]]=0, "-", BS_CONTROLE[[#This Row],[Local - Partida]])</f>
        <v>-</v>
      </c>
      <c r="AL456" s="327" t="str">
        <f>IF(BS_CONTROLE[[#This Row],[Local - Encerramento]]=0, "-", BS_CONTROLE[[#This Row],[Local - Encerramento]])</f>
        <v>-</v>
      </c>
      <c r="AM456" s="327" t="str">
        <f>IF(BS_CONTROLE[[#This Row],[Entre - Estações]]=0, "-", BS_CONTROLE[[#This Row],[Entre - Estações]])</f>
        <v>-</v>
      </c>
      <c r="AN456" s="327" t="str">
        <f>IF(BS_CONTROLE[[#This Row],[SB]]=0, "-", BS_CONTROLE[[#This Row],[SB]])</f>
        <v>-</v>
      </c>
      <c r="AO456" s="328" t="str">
        <f>IF(BS_CONTROLE[[#This Row],[SUB]]=0, "-", BS_CONTROLE[[#This Row],[SUB]])</f>
        <v>-</v>
      </c>
      <c r="AP456" s="329" t="str">
        <f>IF(BS_CONTROLE[[#This Row],[KM - Inicio]]=0, "-", BS_CONTROLE[[#This Row],[KM - Inicio]])</f>
        <v>-</v>
      </c>
      <c r="AQ456" s="329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0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7" t="str">
        <f t="shared" si="8"/>
        <v/>
      </c>
    </row>
    <row r="457" spans="1:72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7" t="str">
        <f>IF(BS_CONTROLE[[#This Row],[Local - Partida]]=0, "-", BS_CONTROLE[[#This Row],[Local - Partida]])</f>
        <v>-</v>
      </c>
      <c r="AL457" s="327" t="str">
        <f>IF(BS_CONTROLE[[#This Row],[Local - Encerramento]]=0, "-", BS_CONTROLE[[#This Row],[Local - Encerramento]])</f>
        <v>-</v>
      </c>
      <c r="AM457" s="327" t="str">
        <f>IF(BS_CONTROLE[[#This Row],[Entre - Estações]]=0, "-", BS_CONTROLE[[#This Row],[Entre - Estações]])</f>
        <v>-</v>
      </c>
      <c r="AN457" s="327" t="str">
        <f>IF(BS_CONTROLE[[#This Row],[SB]]=0, "-", BS_CONTROLE[[#This Row],[SB]])</f>
        <v>-</v>
      </c>
      <c r="AO457" s="328" t="str">
        <f>IF(BS_CONTROLE[[#This Row],[SUB]]=0, "-", BS_CONTROLE[[#This Row],[SUB]])</f>
        <v>-</v>
      </c>
      <c r="AP457" s="329" t="str">
        <f>IF(BS_CONTROLE[[#This Row],[KM - Inicio]]=0, "-", BS_CONTROLE[[#This Row],[KM - Inicio]])</f>
        <v>-</v>
      </c>
      <c r="AQ457" s="329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0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7" t="str">
        <f t="shared" si="8"/>
        <v/>
      </c>
    </row>
    <row r="458" spans="1:72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7" t="str">
        <f>IF(BS_CONTROLE[[#This Row],[Local - Partida]]=0, "-", BS_CONTROLE[[#This Row],[Local - Partida]])</f>
        <v>-</v>
      </c>
      <c r="AL458" s="327" t="str">
        <f>IF(BS_CONTROLE[[#This Row],[Local - Encerramento]]=0, "-", BS_CONTROLE[[#This Row],[Local - Encerramento]])</f>
        <v>-</v>
      </c>
      <c r="AM458" s="327" t="str">
        <f>IF(BS_CONTROLE[[#This Row],[Entre - Estações]]=0, "-", BS_CONTROLE[[#This Row],[Entre - Estações]])</f>
        <v>-</v>
      </c>
      <c r="AN458" s="327" t="str">
        <f>IF(BS_CONTROLE[[#This Row],[SB]]=0, "-", BS_CONTROLE[[#This Row],[SB]])</f>
        <v>-</v>
      </c>
      <c r="AO458" s="328" t="str">
        <f>IF(BS_CONTROLE[[#This Row],[SUB]]=0, "-", BS_CONTROLE[[#This Row],[SUB]])</f>
        <v>-</v>
      </c>
      <c r="AP458" s="329" t="str">
        <f>IF(BS_CONTROLE[[#This Row],[KM - Inicio]]=0, "-", BS_CONTROLE[[#This Row],[KM - Inicio]])</f>
        <v>-</v>
      </c>
      <c r="AQ458" s="329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0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7" t="str">
        <f t="shared" si="8"/>
        <v/>
      </c>
    </row>
    <row r="459" spans="1:72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7" t="str">
        <f>IF(BS_CONTROLE[[#This Row],[Local - Partida]]=0, "-", BS_CONTROLE[[#This Row],[Local - Partida]])</f>
        <v>-</v>
      </c>
      <c r="AL459" s="327" t="str">
        <f>IF(BS_CONTROLE[[#This Row],[Local - Encerramento]]=0, "-", BS_CONTROLE[[#This Row],[Local - Encerramento]])</f>
        <v>-</v>
      </c>
      <c r="AM459" s="327" t="str">
        <f>IF(BS_CONTROLE[[#This Row],[Entre - Estações]]=0, "-", BS_CONTROLE[[#This Row],[Entre - Estações]])</f>
        <v>-</v>
      </c>
      <c r="AN459" s="327" t="str">
        <f>IF(BS_CONTROLE[[#This Row],[SB]]=0, "-", BS_CONTROLE[[#This Row],[SB]])</f>
        <v>-</v>
      </c>
      <c r="AO459" s="328" t="str">
        <f>IF(BS_CONTROLE[[#This Row],[SUB]]=0, "-", BS_CONTROLE[[#This Row],[SUB]])</f>
        <v>-</v>
      </c>
      <c r="AP459" s="329" t="str">
        <f>IF(BS_CONTROLE[[#This Row],[KM - Inicio]]=0, "-", BS_CONTROLE[[#This Row],[KM - Inicio]])</f>
        <v>-</v>
      </c>
      <c r="AQ459" s="329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0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7" t="str">
        <f t="shared" si="8"/>
        <v/>
      </c>
    </row>
    <row r="460" spans="1:72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7" t="str">
        <f>IF(BS_CONTROLE[[#This Row],[Local - Partida]]=0, "-", BS_CONTROLE[[#This Row],[Local - Partida]])</f>
        <v>-</v>
      </c>
      <c r="AL460" s="327" t="str">
        <f>IF(BS_CONTROLE[[#This Row],[Local - Encerramento]]=0, "-", BS_CONTROLE[[#This Row],[Local - Encerramento]])</f>
        <v>-</v>
      </c>
      <c r="AM460" s="327" t="str">
        <f>IF(BS_CONTROLE[[#This Row],[Entre - Estações]]=0, "-", BS_CONTROLE[[#This Row],[Entre - Estações]])</f>
        <v>-</v>
      </c>
      <c r="AN460" s="327" t="str">
        <f>IF(BS_CONTROLE[[#This Row],[SB]]=0, "-", BS_CONTROLE[[#This Row],[SB]])</f>
        <v>-</v>
      </c>
      <c r="AO460" s="328" t="str">
        <f>IF(BS_CONTROLE[[#This Row],[SUB]]=0, "-", BS_CONTROLE[[#This Row],[SUB]])</f>
        <v>-</v>
      </c>
      <c r="AP460" s="329" t="str">
        <f>IF(BS_CONTROLE[[#This Row],[KM - Inicio]]=0, "-", BS_CONTROLE[[#This Row],[KM - Inicio]])</f>
        <v>-</v>
      </c>
      <c r="AQ460" s="329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0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7" t="str">
        <f t="shared" si="8"/>
        <v/>
      </c>
    </row>
    <row r="461" spans="1:72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7" t="str">
        <f>IF(BS_CONTROLE[[#This Row],[Local - Partida]]=0, "-", BS_CONTROLE[[#This Row],[Local - Partida]])</f>
        <v>-</v>
      </c>
      <c r="AL461" s="327" t="str">
        <f>IF(BS_CONTROLE[[#This Row],[Local - Encerramento]]=0, "-", BS_CONTROLE[[#This Row],[Local - Encerramento]])</f>
        <v>-</v>
      </c>
      <c r="AM461" s="327" t="str">
        <f>IF(BS_CONTROLE[[#This Row],[Entre - Estações]]=0, "-", BS_CONTROLE[[#This Row],[Entre - Estações]])</f>
        <v>-</v>
      </c>
      <c r="AN461" s="327" t="str">
        <f>IF(BS_CONTROLE[[#This Row],[SB]]=0, "-", BS_CONTROLE[[#This Row],[SB]])</f>
        <v>-</v>
      </c>
      <c r="AO461" s="328" t="str">
        <f>IF(BS_CONTROLE[[#This Row],[SUB]]=0, "-", BS_CONTROLE[[#This Row],[SUB]])</f>
        <v>-</v>
      </c>
      <c r="AP461" s="329" t="str">
        <f>IF(BS_CONTROLE[[#This Row],[KM - Inicio]]=0, "-", BS_CONTROLE[[#This Row],[KM - Inicio]])</f>
        <v>-</v>
      </c>
      <c r="AQ461" s="329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0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7" t="str">
        <f t="shared" si="8"/>
        <v/>
      </c>
    </row>
    <row r="462" spans="1:72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7" t="str">
        <f>IF(BS_CONTROLE[[#This Row],[Local - Partida]]=0, "-", BS_CONTROLE[[#This Row],[Local - Partida]])</f>
        <v>-</v>
      </c>
      <c r="AL462" s="327" t="str">
        <f>IF(BS_CONTROLE[[#This Row],[Local - Encerramento]]=0, "-", BS_CONTROLE[[#This Row],[Local - Encerramento]])</f>
        <v>-</v>
      </c>
      <c r="AM462" s="327" t="str">
        <f>IF(BS_CONTROLE[[#This Row],[Entre - Estações]]=0, "-", BS_CONTROLE[[#This Row],[Entre - Estações]])</f>
        <v>-</v>
      </c>
      <c r="AN462" s="327" t="str">
        <f>IF(BS_CONTROLE[[#This Row],[SB]]=0, "-", BS_CONTROLE[[#This Row],[SB]])</f>
        <v>-</v>
      </c>
      <c r="AO462" s="328" t="str">
        <f>IF(BS_CONTROLE[[#This Row],[SUB]]=0, "-", BS_CONTROLE[[#This Row],[SUB]])</f>
        <v>-</v>
      </c>
      <c r="AP462" s="329" t="str">
        <f>IF(BS_CONTROLE[[#This Row],[KM - Inicio]]=0, "-", BS_CONTROLE[[#This Row],[KM - Inicio]])</f>
        <v>-</v>
      </c>
      <c r="AQ462" s="329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0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7" t="str">
        <f t="shared" si="8"/>
        <v/>
      </c>
    </row>
    <row r="463" spans="1:72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7" t="str">
        <f>IF(BS_CONTROLE[[#This Row],[Local - Partida]]=0, "-", BS_CONTROLE[[#This Row],[Local - Partida]])</f>
        <v>-</v>
      </c>
      <c r="AL463" s="327" t="str">
        <f>IF(BS_CONTROLE[[#This Row],[Local - Encerramento]]=0, "-", BS_CONTROLE[[#This Row],[Local - Encerramento]])</f>
        <v>-</v>
      </c>
      <c r="AM463" s="327" t="str">
        <f>IF(BS_CONTROLE[[#This Row],[Entre - Estações]]=0, "-", BS_CONTROLE[[#This Row],[Entre - Estações]])</f>
        <v>-</v>
      </c>
      <c r="AN463" s="327" t="str">
        <f>IF(BS_CONTROLE[[#This Row],[SB]]=0, "-", BS_CONTROLE[[#This Row],[SB]])</f>
        <v>-</v>
      </c>
      <c r="AO463" s="328" t="str">
        <f>IF(BS_CONTROLE[[#This Row],[SUB]]=0, "-", BS_CONTROLE[[#This Row],[SUB]])</f>
        <v>-</v>
      </c>
      <c r="AP463" s="329" t="str">
        <f>IF(BS_CONTROLE[[#This Row],[KM - Inicio]]=0, "-", BS_CONTROLE[[#This Row],[KM - Inicio]])</f>
        <v>-</v>
      </c>
      <c r="AQ463" s="329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0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7" t="str">
        <f t="shared" si="8"/>
        <v/>
      </c>
    </row>
    <row r="464" spans="1:72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7" t="str">
        <f>IF(BS_CONTROLE[[#This Row],[Local - Partida]]=0, "-", BS_CONTROLE[[#This Row],[Local - Partida]])</f>
        <v>-</v>
      </c>
      <c r="AL464" s="327" t="str">
        <f>IF(BS_CONTROLE[[#This Row],[Local - Encerramento]]=0, "-", BS_CONTROLE[[#This Row],[Local - Encerramento]])</f>
        <v>-</v>
      </c>
      <c r="AM464" s="327" t="str">
        <f>IF(BS_CONTROLE[[#This Row],[Entre - Estações]]=0, "-", BS_CONTROLE[[#This Row],[Entre - Estações]])</f>
        <v>-</v>
      </c>
      <c r="AN464" s="327" t="str">
        <f>IF(BS_CONTROLE[[#This Row],[SB]]=0, "-", BS_CONTROLE[[#This Row],[SB]])</f>
        <v>-</v>
      </c>
      <c r="AO464" s="328" t="str">
        <f>IF(BS_CONTROLE[[#This Row],[SUB]]=0, "-", BS_CONTROLE[[#This Row],[SUB]])</f>
        <v>-</v>
      </c>
      <c r="AP464" s="329" t="str">
        <f>IF(BS_CONTROLE[[#This Row],[KM - Inicio]]=0, "-", BS_CONTROLE[[#This Row],[KM - Inicio]])</f>
        <v>-</v>
      </c>
      <c r="AQ464" s="329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0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7" t="str">
        <f t="shared" si="8"/>
        <v/>
      </c>
    </row>
    <row r="465" spans="1:72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7" t="str">
        <f>IF(BS_CONTROLE[[#This Row],[Local - Partida]]=0, "-", BS_CONTROLE[[#This Row],[Local - Partida]])</f>
        <v>-</v>
      </c>
      <c r="AL465" s="327" t="str">
        <f>IF(BS_CONTROLE[[#This Row],[Local - Encerramento]]=0, "-", BS_CONTROLE[[#This Row],[Local - Encerramento]])</f>
        <v>-</v>
      </c>
      <c r="AM465" s="327" t="str">
        <f>IF(BS_CONTROLE[[#This Row],[Entre - Estações]]=0, "-", BS_CONTROLE[[#This Row],[Entre - Estações]])</f>
        <v>-</v>
      </c>
      <c r="AN465" s="327" t="str">
        <f>IF(BS_CONTROLE[[#This Row],[SB]]=0, "-", BS_CONTROLE[[#This Row],[SB]])</f>
        <v>-</v>
      </c>
      <c r="AO465" s="328" t="str">
        <f>IF(BS_CONTROLE[[#This Row],[SUB]]=0, "-", BS_CONTROLE[[#This Row],[SUB]])</f>
        <v>-</v>
      </c>
      <c r="AP465" s="329" t="str">
        <f>IF(BS_CONTROLE[[#This Row],[KM - Inicio]]=0, "-", BS_CONTROLE[[#This Row],[KM - Inicio]])</f>
        <v>-</v>
      </c>
      <c r="AQ465" s="329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0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7" t="str">
        <f t="shared" si="8"/>
        <v/>
      </c>
    </row>
    <row r="466" spans="1:72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7" t="str">
        <f>IF(BS_CONTROLE[[#This Row],[Local - Partida]]=0, "-", BS_CONTROLE[[#This Row],[Local - Partida]])</f>
        <v>-</v>
      </c>
      <c r="AL466" s="327" t="str">
        <f>IF(BS_CONTROLE[[#This Row],[Local - Encerramento]]=0, "-", BS_CONTROLE[[#This Row],[Local - Encerramento]])</f>
        <v>-</v>
      </c>
      <c r="AM466" s="327" t="str">
        <f>IF(BS_CONTROLE[[#This Row],[Entre - Estações]]=0, "-", BS_CONTROLE[[#This Row],[Entre - Estações]])</f>
        <v>-</v>
      </c>
      <c r="AN466" s="327" t="str">
        <f>IF(BS_CONTROLE[[#This Row],[SB]]=0, "-", BS_CONTROLE[[#This Row],[SB]])</f>
        <v>-</v>
      </c>
      <c r="AO466" s="328" t="str">
        <f>IF(BS_CONTROLE[[#This Row],[SUB]]=0, "-", BS_CONTROLE[[#This Row],[SUB]])</f>
        <v>-</v>
      </c>
      <c r="AP466" s="329" t="str">
        <f>IF(BS_CONTROLE[[#This Row],[KM - Inicio]]=0, "-", BS_CONTROLE[[#This Row],[KM - Inicio]])</f>
        <v>-</v>
      </c>
      <c r="AQ466" s="329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0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7" t="str">
        <f t="shared" si="8"/>
        <v/>
      </c>
    </row>
    <row r="467" spans="1:72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7" t="str">
        <f>IF(BS_CONTROLE[[#This Row],[Local - Partida]]=0, "-", BS_CONTROLE[[#This Row],[Local - Partida]])</f>
        <v>-</v>
      </c>
      <c r="AL467" s="327" t="str">
        <f>IF(BS_CONTROLE[[#This Row],[Local - Encerramento]]=0, "-", BS_CONTROLE[[#This Row],[Local - Encerramento]])</f>
        <v>-</v>
      </c>
      <c r="AM467" s="327" t="str">
        <f>IF(BS_CONTROLE[[#This Row],[Entre - Estações]]=0, "-", BS_CONTROLE[[#This Row],[Entre - Estações]])</f>
        <v>-</v>
      </c>
      <c r="AN467" s="327" t="str">
        <f>IF(BS_CONTROLE[[#This Row],[SB]]=0, "-", BS_CONTROLE[[#This Row],[SB]])</f>
        <v>-</v>
      </c>
      <c r="AO467" s="328" t="str">
        <f>IF(BS_CONTROLE[[#This Row],[SUB]]=0, "-", BS_CONTROLE[[#This Row],[SUB]])</f>
        <v>-</v>
      </c>
      <c r="AP467" s="329" t="str">
        <f>IF(BS_CONTROLE[[#This Row],[KM - Inicio]]=0, "-", BS_CONTROLE[[#This Row],[KM - Inicio]])</f>
        <v>-</v>
      </c>
      <c r="AQ467" s="329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0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7" t="str">
        <f t="shared" si="8"/>
        <v/>
      </c>
    </row>
    <row r="468" spans="1:72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7" t="str">
        <f>IF(BS_CONTROLE[[#This Row],[Local - Partida]]=0, "-", BS_CONTROLE[[#This Row],[Local - Partida]])</f>
        <v>-</v>
      </c>
      <c r="AL468" s="327" t="str">
        <f>IF(BS_CONTROLE[[#This Row],[Local - Encerramento]]=0, "-", BS_CONTROLE[[#This Row],[Local - Encerramento]])</f>
        <v>-</v>
      </c>
      <c r="AM468" s="327" t="str">
        <f>IF(BS_CONTROLE[[#This Row],[Entre - Estações]]=0, "-", BS_CONTROLE[[#This Row],[Entre - Estações]])</f>
        <v>-</v>
      </c>
      <c r="AN468" s="327" t="str">
        <f>IF(BS_CONTROLE[[#This Row],[SB]]=0, "-", BS_CONTROLE[[#This Row],[SB]])</f>
        <v>-</v>
      </c>
      <c r="AO468" s="328" t="str">
        <f>IF(BS_CONTROLE[[#This Row],[SUB]]=0, "-", BS_CONTROLE[[#This Row],[SUB]])</f>
        <v>-</v>
      </c>
      <c r="AP468" s="329" t="str">
        <f>IF(BS_CONTROLE[[#This Row],[KM - Inicio]]=0, "-", BS_CONTROLE[[#This Row],[KM - Inicio]])</f>
        <v>-</v>
      </c>
      <c r="AQ468" s="329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0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7" t="str">
        <f t="shared" si="8"/>
        <v/>
      </c>
    </row>
    <row r="469" spans="1:72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7" t="str">
        <f>IF(BS_CONTROLE[[#This Row],[Local - Partida]]=0, "-", BS_CONTROLE[[#This Row],[Local - Partida]])</f>
        <v>-</v>
      </c>
      <c r="AL469" s="327" t="str">
        <f>IF(BS_CONTROLE[[#This Row],[Local - Encerramento]]=0, "-", BS_CONTROLE[[#This Row],[Local - Encerramento]])</f>
        <v>-</v>
      </c>
      <c r="AM469" s="327" t="str">
        <f>IF(BS_CONTROLE[[#This Row],[Entre - Estações]]=0, "-", BS_CONTROLE[[#This Row],[Entre - Estações]])</f>
        <v>-</v>
      </c>
      <c r="AN469" s="327" t="str">
        <f>IF(BS_CONTROLE[[#This Row],[SB]]=0, "-", BS_CONTROLE[[#This Row],[SB]])</f>
        <v>-</v>
      </c>
      <c r="AO469" s="328" t="str">
        <f>IF(BS_CONTROLE[[#This Row],[SUB]]=0, "-", BS_CONTROLE[[#This Row],[SUB]])</f>
        <v>-</v>
      </c>
      <c r="AP469" s="329" t="str">
        <f>IF(BS_CONTROLE[[#This Row],[KM - Inicio]]=0, "-", BS_CONTROLE[[#This Row],[KM - Inicio]])</f>
        <v>-</v>
      </c>
      <c r="AQ469" s="329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0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7" t="str">
        <f t="shared" si="8"/>
        <v/>
      </c>
    </row>
    <row r="470" spans="1:72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7" t="str">
        <f>IF(BS_CONTROLE[[#This Row],[Local - Partida]]=0, "-", BS_CONTROLE[[#This Row],[Local - Partida]])</f>
        <v>-</v>
      </c>
      <c r="AL470" s="327" t="str">
        <f>IF(BS_CONTROLE[[#This Row],[Local - Encerramento]]=0, "-", BS_CONTROLE[[#This Row],[Local - Encerramento]])</f>
        <v>-</v>
      </c>
      <c r="AM470" s="327" t="str">
        <f>IF(BS_CONTROLE[[#This Row],[Entre - Estações]]=0, "-", BS_CONTROLE[[#This Row],[Entre - Estações]])</f>
        <v>-</v>
      </c>
      <c r="AN470" s="327" t="str">
        <f>IF(BS_CONTROLE[[#This Row],[SB]]=0, "-", BS_CONTROLE[[#This Row],[SB]])</f>
        <v>-</v>
      </c>
      <c r="AO470" s="328" t="str">
        <f>IF(BS_CONTROLE[[#This Row],[SUB]]=0, "-", BS_CONTROLE[[#This Row],[SUB]])</f>
        <v>-</v>
      </c>
      <c r="AP470" s="329" t="str">
        <f>IF(BS_CONTROLE[[#This Row],[KM - Inicio]]=0, "-", BS_CONTROLE[[#This Row],[KM - Inicio]])</f>
        <v>-</v>
      </c>
      <c r="AQ470" s="329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0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7" t="str">
        <f t="shared" si="8"/>
        <v/>
      </c>
    </row>
    <row r="471" spans="1:72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7" t="str">
        <f>IF(BS_CONTROLE[[#This Row],[Local - Partida]]=0, "-", BS_CONTROLE[[#This Row],[Local - Partida]])</f>
        <v>-</v>
      </c>
      <c r="AL471" s="327" t="str">
        <f>IF(BS_CONTROLE[[#This Row],[Local - Encerramento]]=0, "-", BS_CONTROLE[[#This Row],[Local - Encerramento]])</f>
        <v>-</v>
      </c>
      <c r="AM471" s="327" t="str">
        <f>IF(BS_CONTROLE[[#This Row],[Entre - Estações]]=0, "-", BS_CONTROLE[[#This Row],[Entre - Estações]])</f>
        <v>-</v>
      </c>
      <c r="AN471" s="327" t="str">
        <f>IF(BS_CONTROLE[[#This Row],[SB]]=0, "-", BS_CONTROLE[[#This Row],[SB]])</f>
        <v>-</v>
      </c>
      <c r="AO471" s="328" t="str">
        <f>IF(BS_CONTROLE[[#This Row],[SUB]]=0, "-", BS_CONTROLE[[#This Row],[SUB]])</f>
        <v>-</v>
      </c>
      <c r="AP471" s="329" t="str">
        <f>IF(BS_CONTROLE[[#This Row],[KM - Inicio]]=0, "-", BS_CONTROLE[[#This Row],[KM - Inicio]])</f>
        <v>-</v>
      </c>
      <c r="AQ471" s="329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0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7" t="str">
        <f t="shared" si="8"/>
        <v/>
      </c>
    </row>
    <row r="472" spans="1:72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7" t="str">
        <f>IF(BS_CONTROLE[[#This Row],[Local - Partida]]=0, "-", BS_CONTROLE[[#This Row],[Local - Partida]])</f>
        <v>-</v>
      </c>
      <c r="AL472" s="327" t="str">
        <f>IF(BS_CONTROLE[[#This Row],[Local - Encerramento]]=0, "-", BS_CONTROLE[[#This Row],[Local - Encerramento]])</f>
        <v>-</v>
      </c>
      <c r="AM472" s="327" t="str">
        <f>IF(BS_CONTROLE[[#This Row],[Entre - Estações]]=0, "-", BS_CONTROLE[[#This Row],[Entre - Estações]])</f>
        <v>-</v>
      </c>
      <c r="AN472" s="327" t="str">
        <f>IF(BS_CONTROLE[[#This Row],[SB]]=0, "-", BS_CONTROLE[[#This Row],[SB]])</f>
        <v>-</v>
      </c>
      <c r="AO472" s="328" t="str">
        <f>IF(BS_CONTROLE[[#This Row],[SUB]]=0, "-", BS_CONTROLE[[#This Row],[SUB]])</f>
        <v>-</v>
      </c>
      <c r="AP472" s="329" t="str">
        <f>IF(BS_CONTROLE[[#This Row],[KM - Inicio]]=0, "-", BS_CONTROLE[[#This Row],[KM - Inicio]])</f>
        <v>-</v>
      </c>
      <c r="AQ472" s="329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0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7" t="str">
        <f t="shared" si="8"/>
        <v/>
      </c>
    </row>
    <row r="473" spans="1:72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7" t="str">
        <f>IF(BS_CONTROLE[[#This Row],[Local - Partida]]=0, "-", BS_CONTROLE[[#This Row],[Local - Partida]])</f>
        <v>-</v>
      </c>
      <c r="AL473" s="327" t="str">
        <f>IF(BS_CONTROLE[[#This Row],[Local - Encerramento]]=0, "-", BS_CONTROLE[[#This Row],[Local - Encerramento]])</f>
        <v>-</v>
      </c>
      <c r="AM473" s="327" t="str">
        <f>IF(BS_CONTROLE[[#This Row],[Entre - Estações]]=0, "-", BS_CONTROLE[[#This Row],[Entre - Estações]])</f>
        <v>-</v>
      </c>
      <c r="AN473" s="327" t="str">
        <f>IF(BS_CONTROLE[[#This Row],[SB]]=0, "-", BS_CONTROLE[[#This Row],[SB]])</f>
        <v>-</v>
      </c>
      <c r="AO473" s="328" t="str">
        <f>IF(BS_CONTROLE[[#This Row],[SUB]]=0, "-", BS_CONTROLE[[#This Row],[SUB]])</f>
        <v>-</v>
      </c>
      <c r="AP473" s="329" t="str">
        <f>IF(BS_CONTROLE[[#This Row],[KM - Inicio]]=0, "-", BS_CONTROLE[[#This Row],[KM - Inicio]])</f>
        <v>-</v>
      </c>
      <c r="AQ473" s="329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0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7" t="str">
        <f t="shared" si="8"/>
        <v/>
      </c>
    </row>
    <row r="474" spans="1:72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7" t="str">
        <f>IF(BS_CONTROLE[[#This Row],[Local - Partida]]=0, "-", BS_CONTROLE[[#This Row],[Local - Partida]])</f>
        <v>-</v>
      </c>
      <c r="AL474" s="327" t="str">
        <f>IF(BS_CONTROLE[[#This Row],[Local - Encerramento]]=0, "-", BS_CONTROLE[[#This Row],[Local - Encerramento]])</f>
        <v>-</v>
      </c>
      <c r="AM474" s="327" t="str">
        <f>IF(BS_CONTROLE[[#This Row],[Entre - Estações]]=0, "-", BS_CONTROLE[[#This Row],[Entre - Estações]])</f>
        <v>-</v>
      </c>
      <c r="AN474" s="327" t="str">
        <f>IF(BS_CONTROLE[[#This Row],[SB]]=0, "-", BS_CONTROLE[[#This Row],[SB]])</f>
        <v>-</v>
      </c>
      <c r="AO474" s="328" t="str">
        <f>IF(BS_CONTROLE[[#This Row],[SUB]]=0, "-", BS_CONTROLE[[#This Row],[SUB]])</f>
        <v>-</v>
      </c>
      <c r="AP474" s="329" t="str">
        <f>IF(BS_CONTROLE[[#This Row],[KM - Inicio]]=0, "-", BS_CONTROLE[[#This Row],[KM - Inicio]])</f>
        <v>-</v>
      </c>
      <c r="AQ474" s="329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0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7" t="str">
        <f t="shared" si="8"/>
        <v/>
      </c>
    </row>
    <row r="475" spans="1:72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7" t="str">
        <f>IF(BS_CONTROLE[[#This Row],[Local - Partida]]=0, "-", BS_CONTROLE[[#This Row],[Local - Partida]])</f>
        <v>-</v>
      </c>
      <c r="AL475" s="327" t="str">
        <f>IF(BS_CONTROLE[[#This Row],[Local - Encerramento]]=0, "-", BS_CONTROLE[[#This Row],[Local - Encerramento]])</f>
        <v>-</v>
      </c>
      <c r="AM475" s="327" t="str">
        <f>IF(BS_CONTROLE[[#This Row],[Entre - Estações]]=0, "-", BS_CONTROLE[[#This Row],[Entre - Estações]])</f>
        <v>-</v>
      </c>
      <c r="AN475" s="327" t="str">
        <f>IF(BS_CONTROLE[[#This Row],[SB]]=0, "-", BS_CONTROLE[[#This Row],[SB]])</f>
        <v>-</v>
      </c>
      <c r="AO475" s="328" t="str">
        <f>IF(BS_CONTROLE[[#This Row],[SUB]]=0, "-", BS_CONTROLE[[#This Row],[SUB]])</f>
        <v>-</v>
      </c>
      <c r="AP475" s="329" t="str">
        <f>IF(BS_CONTROLE[[#This Row],[KM - Inicio]]=0, "-", BS_CONTROLE[[#This Row],[KM - Inicio]])</f>
        <v>-</v>
      </c>
      <c r="AQ475" s="329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0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7" t="str">
        <f t="shared" si="8"/>
        <v/>
      </c>
    </row>
    <row r="476" spans="1:72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7" t="str">
        <f>IF(BS_CONTROLE[[#This Row],[Local - Partida]]=0, "-", BS_CONTROLE[[#This Row],[Local - Partida]])</f>
        <v>-</v>
      </c>
      <c r="AL476" s="327" t="str">
        <f>IF(BS_CONTROLE[[#This Row],[Local - Encerramento]]=0, "-", BS_CONTROLE[[#This Row],[Local - Encerramento]])</f>
        <v>-</v>
      </c>
      <c r="AM476" s="327" t="str">
        <f>IF(BS_CONTROLE[[#This Row],[Entre - Estações]]=0, "-", BS_CONTROLE[[#This Row],[Entre - Estações]])</f>
        <v>-</v>
      </c>
      <c r="AN476" s="327" t="str">
        <f>IF(BS_CONTROLE[[#This Row],[SB]]=0, "-", BS_CONTROLE[[#This Row],[SB]])</f>
        <v>-</v>
      </c>
      <c r="AO476" s="328" t="str">
        <f>IF(BS_CONTROLE[[#This Row],[SUB]]=0, "-", BS_CONTROLE[[#This Row],[SUB]])</f>
        <v>-</v>
      </c>
      <c r="AP476" s="329" t="str">
        <f>IF(BS_CONTROLE[[#This Row],[KM - Inicio]]=0, "-", BS_CONTROLE[[#This Row],[KM - Inicio]])</f>
        <v>-</v>
      </c>
      <c r="AQ476" s="329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0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7" t="str">
        <f t="shared" ref="BT476" si="9">IF(BN476="","",SUBSTITUTE(BM476," ","")&amp;SUBSTITUTE(BN476," ",""))</f>
        <v/>
      </c>
    </row>
    <row r="477" spans="1:72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39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7" t="str">
        <f>IF(BS_CONTROLE[[#This Row],[Local - Partida]]=0, "-", BS_CONTROLE[[#This Row],[Local - Partida]])</f>
        <v>-</v>
      </c>
      <c r="AL477" s="327" t="str">
        <f>IF(BS_CONTROLE[[#This Row],[Local - Encerramento]]=0, "-", BS_CONTROLE[[#This Row],[Local - Encerramento]])</f>
        <v>-</v>
      </c>
      <c r="AM477" s="327" t="str">
        <f>IF(BS_CONTROLE[[#This Row],[Entre - Estações]]=0, "-", BS_CONTROLE[[#This Row],[Entre - Estações]])</f>
        <v>-</v>
      </c>
      <c r="AN477" s="327" t="str">
        <f>IF(BS_CONTROLE[[#This Row],[SB]]=0, "-", BS_CONTROLE[[#This Row],[SB]])</f>
        <v>-</v>
      </c>
      <c r="AO477" s="328" t="str">
        <f>IF(BS_CONTROLE[[#This Row],[SUB]]=0, "-", BS_CONTROLE[[#This Row],[SUB]])</f>
        <v>-</v>
      </c>
      <c r="AP477" s="329" t="str">
        <f>IF(BS_CONTROLE[[#This Row],[KM - Inicio]]=0, "-", BS_CONTROLE[[#This Row],[KM - Inicio]])</f>
        <v>-</v>
      </c>
      <c r="AQ477" s="329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0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7" t="str">
        <f t="shared" ref="BT477:BT522" si="10">IF(BN477="","",SUBSTITUTE(BM477," ","")&amp;SUBSTITUTE(BN477," ",""))</f>
        <v/>
      </c>
    </row>
    <row r="478" spans="1:72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7" t="str">
        <f>IF(BS_CONTROLE[[#This Row],[Local - Partida]]=0, "-", BS_CONTROLE[[#This Row],[Local - Partida]])</f>
        <v>-</v>
      </c>
      <c r="AL478" s="327" t="str">
        <f>IF(BS_CONTROLE[[#This Row],[Local - Encerramento]]=0, "-", BS_CONTROLE[[#This Row],[Local - Encerramento]])</f>
        <v>-</v>
      </c>
      <c r="AM478" s="327" t="str">
        <f>IF(BS_CONTROLE[[#This Row],[Entre - Estações]]=0, "-", BS_CONTROLE[[#This Row],[Entre - Estações]])</f>
        <v>-</v>
      </c>
      <c r="AN478" s="327" t="str">
        <f>IF(BS_CONTROLE[[#This Row],[SB]]=0, "-", BS_CONTROLE[[#This Row],[SB]])</f>
        <v>-</v>
      </c>
      <c r="AO478" s="328" t="str">
        <f>IF(BS_CONTROLE[[#This Row],[SUB]]=0, "-", BS_CONTROLE[[#This Row],[SUB]])</f>
        <v>-</v>
      </c>
      <c r="AP478" s="329" t="str">
        <f>IF(BS_CONTROLE[[#This Row],[KM - Inicio]]=0, "-", BS_CONTROLE[[#This Row],[KM - Inicio]])</f>
        <v>-</v>
      </c>
      <c r="AQ478" s="329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0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7" t="str">
        <f t="shared" si="10"/>
        <v/>
      </c>
    </row>
    <row r="479" spans="1:72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39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7" t="str">
        <f>IF(BS_CONTROLE[[#This Row],[Local - Partida]]=0, "-", BS_CONTROLE[[#This Row],[Local - Partida]])</f>
        <v>-</v>
      </c>
      <c r="AL479" s="327" t="str">
        <f>IF(BS_CONTROLE[[#This Row],[Local - Encerramento]]=0, "-", BS_CONTROLE[[#This Row],[Local - Encerramento]])</f>
        <v>-</v>
      </c>
      <c r="AM479" s="327" t="str">
        <f>IF(BS_CONTROLE[[#This Row],[Entre - Estações]]=0, "-", BS_CONTROLE[[#This Row],[Entre - Estações]])</f>
        <v>-</v>
      </c>
      <c r="AN479" s="327" t="str">
        <f>IF(BS_CONTROLE[[#This Row],[SB]]=0, "-", BS_CONTROLE[[#This Row],[SB]])</f>
        <v>-</v>
      </c>
      <c r="AO479" s="328" t="str">
        <f>IF(BS_CONTROLE[[#This Row],[SUB]]=0, "-", BS_CONTROLE[[#This Row],[SUB]])</f>
        <v>-</v>
      </c>
      <c r="AP479" s="329" t="str">
        <f>IF(BS_CONTROLE[[#This Row],[KM - Inicio]]=0, "-", BS_CONTROLE[[#This Row],[KM - Inicio]])</f>
        <v>-</v>
      </c>
      <c r="AQ479" s="329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0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7" t="str">
        <f t="shared" si="10"/>
        <v/>
      </c>
    </row>
    <row r="480" spans="1:72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7" t="str">
        <f>IF(BS_CONTROLE[[#This Row],[Local - Partida]]=0, "-", BS_CONTROLE[[#This Row],[Local - Partida]])</f>
        <v>-</v>
      </c>
      <c r="AL480" s="327" t="str">
        <f>IF(BS_CONTROLE[[#This Row],[Local - Encerramento]]=0, "-", BS_CONTROLE[[#This Row],[Local - Encerramento]])</f>
        <v>-</v>
      </c>
      <c r="AM480" s="327" t="str">
        <f>IF(BS_CONTROLE[[#This Row],[Entre - Estações]]=0, "-", BS_CONTROLE[[#This Row],[Entre - Estações]])</f>
        <v>-</v>
      </c>
      <c r="AN480" s="327" t="str">
        <f>IF(BS_CONTROLE[[#This Row],[SB]]=0, "-", BS_CONTROLE[[#This Row],[SB]])</f>
        <v>-</v>
      </c>
      <c r="AO480" s="328" t="str">
        <f>IF(BS_CONTROLE[[#This Row],[SUB]]=0, "-", BS_CONTROLE[[#This Row],[SUB]])</f>
        <v>-</v>
      </c>
      <c r="AP480" s="329" t="str">
        <f>IF(BS_CONTROLE[[#This Row],[KM - Inicio]]=0, "-", BS_CONTROLE[[#This Row],[KM - Inicio]])</f>
        <v>-</v>
      </c>
      <c r="AQ480" s="329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0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7" t="str">
        <f t="shared" si="10"/>
        <v/>
      </c>
    </row>
    <row r="481" spans="1:72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7" t="str">
        <f>IF(BS_CONTROLE[[#This Row],[Local - Partida]]=0, "-", BS_CONTROLE[[#This Row],[Local - Partida]])</f>
        <v>-</v>
      </c>
      <c r="AL481" s="327" t="str">
        <f>IF(BS_CONTROLE[[#This Row],[Local - Encerramento]]=0, "-", BS_CONTROLE[[#This Row],[Local - Encerramento]])</f>
        <v>-</v>
      </c>
      <c r="AM481" s="327" t="str">
        <f>IF(BS_CONTROLE[[#This Row],[Entre - Estações]]=0, "-", BS_CONTROLE[[#This Row],[Entre - Estações]])</f>
        <v>-</v>
      </c>
      <c r="AN481" s="327" t="str">
        <f>IF(BS_CONTROLE[[#This Row],[SB]]=0, "-", BS_CONTROLE[[#This Row],[SB]])</f>
        <v>-</v>
      </c>
      <c r="AO481" s="328" t="str">
        <f>IF(BS_CONTROLE[[#This Row],[SUB]]=0, "-", BS_CONTROLE[[#This Row],[SUB]])</f>
        <v>-</v>
      </c>
      <c r="AP481" s="329" t="str">
        <f>IF(BS_CONTROLE[[#This Row],[KM - Inicio]]=0, "-", BS_CONTROLE[[#This Row],[KM - Inicio]])</f>
        <v>-</v>
      </c>
      <c r="AQ481" s="329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0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7" t="str">
        <f t="shared" si="10"/>
        <v/>
      </c>
    </row>
    <row r="482" spans="1:72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7" t="str">
        <f>IF(BS_CONTROLE[[#This Row],[Local - Partida]]=0, "-", BS_CONTROLE[[#This Row],[Local - Partida]])</f>
        <v>-</v>
      </c>
      <c r="AL482" s="327" t="str">
        <f>IF(BS_CONTROLE[[#This Row],[Local - Encerramento]]=0, "-", BS_CONTROLE[[#This Row],[Local - Encerramento]])</f>
        <v>-</v>
      </c>
      <c r="AM482" s="327" t="str">
        <f>IF(BS_CONTROLE[[#This Row],[Entre - Estações]]=0, "-", BS_CONTROLE[[#This Row],[Entre - Estações]])</f>
        <v>-</v>
      </c>
      <c r="AN482" s="327" t="str">
        <f>IF(BS_CONTROLE[[#This Row],[SB]]=0, "-", BS_CONTROLE[[#This Row],[SB]])</f>
        <v>-</v>
      </c>
      <c r="AO482" s="328" t="str">
        <f>IF(BS_CONTROLE[[#This Row],[SUB]]=0, "-", BS_CONTROLE[[#This Row],[SUB]])</f>
        <v>-</v>
      </c>
      <c r="AP482" s="329" t="str">
        <f>IF(BS_CONTROLE[[#This Row],[KM - Inicio]]=0, "-", BS_CONTROLE[[#This Row],[KM - Inicio]])</f>
        <v>-</v>
      </c>
      <c r="AQ482" s="329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0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7" t="str">
        <f t="shared" si="10"/>
        <v/>
      </c>
    </row>
    <row r="483" spans="1:72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7" t="str">
        <f>IF(BS_CONTROLE[[#This Row],[Local - Partida]]=0, "-", BS_CONTROLE[[#This Row],[Local - Partida]])</f>
        <v>-</v>
      </c>
      <c r="AL483" s="327" t="str">
        <f>IF(BS_CONTROLE[[#This Row],[Local - Encerramento]]=0, "-", BS_CONTROLE[[#This Row],[Local - Encerramento]])</f>
        <v>-</v>
      </c>
      <c r="AM483" s="327" t="str">
        <f>IF(BS_CONTROLE[[#This Row],[Entre - Estações]]=0, "-", BS_CONTROLE[[#This Row],[Entre - Estações]])</f>
        <v>-</v>
      </c>
      <c r="AN483" s="327" t="str">
        <f>IF(BS_CONTROLE[[#This Row],[SB]]=0, "-", BS_CONTROLE[[#This Row],[SB]])</f>
        <v>-</v>
      </c>
      <c r="AO483" s="328" t="str">
        <f>IF(BS_CONTROLE[[#This Row],[SUB]]=0, "-", BS_CONTROLE[[#This Row],[SUB]])</f>
        <v>-</v>
      </c>
      <c r="AP483" s="329" t="str">
        <f>IF(BS_CONTROLE[[#This Row],[KM - Inicio]]=0, "-", BS_CONTROLE[[#This Row],[KM - Inicio]])</f>
        <v>-</v>
      </c>
      <c r="AQ483" s="329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0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7" t="str">
        <f t="shared" si="10"/>
        <v/>
      </c>
    </row>
    <row r="484" spans="1:72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7" t="str">
        <f>IF(BS_CONTROLE[[#This Row],[Local - Partida]]=0, "-", BS_CONTROLE[[#This Row],[Local - Partida]])</f>
        <v>-</v>
      </c>
      <c r="AL484" s="327" t="str">
        <f>IF(BS_CONTROLE[[#This Row],[Local - Encerramento]]=0, "-", BS_CONTROLE[[#This Row],[Local - Encerramento]])</f>
        <v>-</v>
      </c>
      <c r="AM484" s="327" t="str">
        <f>IF(BS_CONTROLE[[#This Row],[Entre - Estações]]=0, "-", BS_CONTROLE[[#This Row],[Entre - Estações]])</f>
        <v>-</v>
      </c>
      <c r="AN484" s="327" t="str">
        <f>IF(BS_CONTROLE[[#This Row],[SB]]=0, "-", BS_CONTROLE[[#This Row],[SB]])</f>
        <v>-</v>
      </c>
      <c r="AO484" s="328" t="str">
        <f>IF(BS_CONTROLE[[#This Row],[SUB]]=0, "-", BS_CONTROLE[[#This Row],[SUB]])</f>
        <v>-</v>
      </c>
      <c r="AP484" s="329" t="str">
        <f>IF(BS_CONTROLE[[#This Row],[KM - Inicio]]=0, "-", BS_CONTROLE[[#This Row],[KM - Inicio]])</f>
        <v>-</v>
      </c>
      <c r="AQ484" s="329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0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7" t="str">
        <f t="shared" si="10"/>
        <v/>
      </c>
    </row>
    <row r="485" spans="1:72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7" t="str">
        <f>IF(BS_CONTROLE[[#This Row],[Local - Partida]]=0, "-", BS_CONTROLE[[#This Row],[Local - Partida]])</f>
        <v>-</v>
      </c>
      <c r="AL485" s="327" t="str">
        <f>IF(BS_CONTROLE[[#This Row],[Local - Encerramento]]=0, "-", BS_CONTROLE[[#This Row],[Local - Encerramento]])</f>
        <v>-</v>
      </c>
      <c r="AM485" s="327" t="str">
        <f>IF(BS_CONTROLE[[#This Row],[Entre - Estações]]=0, "-", BS_CONTROLE[[#This Row],[Entre - Estações]])</f>
        <v>-</v>
      </c>
      <c r="AN485" s="327" t="str">
        <f>IF(BS_CONTROLE[[#This Row],[SB]]=0, "-", BS_CONTROLE[[#This Row],[SB]])</f>
        <v>-</v>
      </c>
      <c r="AO485" s="328" t="str">
        <f>IF(BS_CONTROLE[[#This Row],[SUB]]=0, "-", BS_CONTROLE[[#This Row],[SUB]])</f>
        <v>-</v>
      </c>
      <c r="AP485" s="329" t="str">
        <f>IF(BS_CONTROLE[[#This Row],[KM - Inicio]]=0, "-", BS_CONTROLE[[#This Row],[KM - Inicio]])</f>
        <v>-</v>
      </c>
      <c r="AQ485" s="329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0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7" t="str">
        <f t="shared" si="10"/>
        <v/>
      </c>
    </row>
    <row r="486" spans="1:72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7" t="str">
        <f>IF(BS_CONTROLE[[#This Row],[Local - Partida]]=0, "-", BS_CONTROLE[[#This Row],[Local - Partida]])</f>
        <v>-</v>
      </c>
      <c r="AL486" s="327" t="str">
        <f>IF(BS_CONTROLE[[#This Row],[Local - Encerramento]]=0, "-", BS_CONTROLE[[#This Row],[Local - Encerramento]])</f>
        <v>-</v>
      </c>
      <c r="AM486" s="327" t="str">
        <f>IF(BS_CONTROLE[[#This Row],[Entre - Estações]]=0, "-", BS_CONTROLE[[#This Row],[Entre - Estações]])</f>
        <v>-</v>
      </c>
      <c r="AN486" s="327" t="str">
        <f>IF(BS_CONTROLE[[#This Row],[SB]]=0, "-", BS_CONTROLE[[#This Row],[SB]])</f>
        <v>-</v>
      </c>
      <c r="AO486" s="328" t="str">
        <f>IF(BS_CONTROLE[[#This Row],[SUB]]=0, "-", BS_CONTROLE[[#This Row],[SUB]])</f>
        <v>-</v>
      </c>
      <c r="AP486" s="329" t="str">
        <f>IF(BS_CONTROLE[[#This Row],[KM - Inicio]]=0, "-", BS_CONTROLE[[#This Row],[KM - Inicio]])</f>
        <v>-</v>
      </c>
      <c r="AQ486" s="329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0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7" t="str">
        <f t="shared" si="10"/>
        <v/>
      </c>
    </row>
    <row r="487" spans="1:72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7" t="str">
        <f>IF(BS_CONTROLE[[#This Row],[Local - Partida]]=0, "-", BS_CONTROLE[[#This Row],[Local - Partida]])</f>
        <v>-</v>
      </c>
      <c r="AL487" s="327" t="str">
        <f>IF(BS_CONTROLE[[#This Row],[Local - Encerramento]]=0, "-", BS_CONTROLE[[#This Row],[Local - Encerramento]])</f>
        <v>-</v>
      </c>
      <c r="AM487" s="327" t="str">
        <f>IF(BS_CONTROLE[[#This Row],[Entre - Estações]]=0, "-", BS_CONTROLE[[#This Row],[Entre - Estações]])</f>
        <v>-</v>
      </c>
      <c r="AN487" s="327" t="str">
        <f>IF(BS_CONTROLE[[#This Row],[SB]]=0, "-", BS_CONTROLE[[#This Row],[SB]])</f>
        <v>-</v>
      </c>
      <c r="AO487" s="328" t="str">
        <f>IF(BS_CONTROLE[[#This Row],[SUB]]=0, "-", BS_CONTROLE[[#This Row],[SUB]])</f>
        <v>-</v>
      </c>
      <c r="AP487" s="329" t="str">
        <f>IF(BS_CONTROLE[[#This Row],[KM - Inicio]]=0, "-", BS_CONTROLE[[#This Row],[KM - Inicio]])</f>
        <v>-</v>
      </c>
      <c r="AQ487" s="329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0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7" t="str">
        <f t="shared" si="10"/>
        <v/>
      </c>
    </row>
    <row r="488" spans="1:72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7" t="str">
        <f>IF(BS_CONTROLE[[#This Row],[Local - Partida]]=0, "-", BS_CONTROLE[[#This Row],[Local - Partida]])</f>
        <v>-</v>
      </c>
      <c r="AL488" s="327" t="str">
        <f>IF(BS_CONTROLE[[#This Row],[Local - Encerramento]]=0, "-", BS_CONTROLE[[#This Row],[Local - Encerramento]])</f>
        <v>-</v>
      </c>
      <c r="AM488" s="327" t="str">
        <f>IF(BS_CONTROLE[[#This Row],[Entre - Estações]]=0, "-", BS_CONTROLE[[#This Row],[Entre - Estações]])</f>
        <v>-</v>
      </c>
      <c r="AN488" s="327" t="str">
        <f>IF(BS_CONTROLE[[#This Row],[SB]]=0, "-", BS_CONTROLE[[#This Row],[SB]])</f>
        <v>-</v>
      </c>
      <c r="AO488" s="328" t="str">
        <f>IF(BS_CONTROLE[[#This Row],[SUB]]=0, "-", BS_CONTROLE[[#This Row],[SUB]])</f>
        <v>-</v>
      </c>
      <c r="AP488" s="329" t="str">
        <f>IF(BS_CONTROLE[[#This Row],[KM - Inicio]]=0, "-", BS_CONTROLE[[#This Row],[KM - Inicio]])</f>
        <v>-</v>
      </c>
      <c r="AQ488" s="329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0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7" t="str">
        <f t="shared" si="10"/>
        <v/>
      </c>
    </row>
    <row r="489" spans="1:72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7" t="str">
        <f>IF(BS_CONTROLE[[#This Row],[Local - Partida]]=0, "-", BS_CONTROLE[[#This Row],[Local - Partida]])</f>
        <v>-</v>
      </c>
      <c r="AL489" s="327" t="str">
        <f>IF(BS_CONTROLE[[#This Row],[Local - Encerramento]]=0, "-", BS_CONTROLE[[#This Row],[Local - Encerramento]])</f>
        <v>-</v>
      </c>
      <c r="AM489" s="327" t="str">
        <f>IF(BS_CONTROLE[[#This Row],[Entre - Estações]]=0, "-", BS_CONTROLE[[#This Row],[Entre - Estações]])</f>
        <v>-</v>
      </c>
      <c r="AN489" s="327" t="str">
        <f>IF(BS_CONTROLE[[#This Row],[SB]]=0, "-", BS_CONTROLE[[#This Row],[SB]])</f>
        <v>-</v>
      </c>
      <c r="AO489" s="328" t="str">
        <f>IF(BS_CONTROLE[[#This Row],[SUB]]=0, "-", BS_CONTROLE[[#This Row],[SUB]])</f>
        <v>-</v>
      </c>
      <c r="AP489" s="329" t="str">
        <f>IF(BS_CONTROLE[[#This Row],[KM - Inicio]]=0, "-", BS_CONTROLE[[#This Row],[KM - Inicio]])</f>
        <v>-</v>
      </c>
      <c r="AQ489" s="329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0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7" t="str">
        <f t="shared" si="10"/>
        <v/>
      </c>
    </row>
    <row r="490" spans="1:72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7" t="str">
        <f>IF(BS_CONTROLE[[#This Row],[Local - Partida]]=0, "-", BS_CONTROLE[[#This Row],[Local - Partida]])</f>
        <v>-</v>
      </c>
      <c r="AL490" s="327" t="str">
        <f>IF(BS_CONTROLE[[#This Row],[Local - Encerramento]]=0, "-", BS_CONTROLE[[#This Row],[Local - Encerramento]])</f>
        <v>-</v>
      </c>
      <c r="AM490" s="327" t="str">
        <f>IF(BS_CONTROLE[[#This Row],[Entre - Estações]]=0, "-", BS_CONTROLE[[#This Row],[Entre - Estações]])</f>
        <v>-</v>
      </c>
      <c r="AN490" s="327" t="str">
        <f>IF(BS_CONTROLE[[#This Row],[SB]]=0, "-", BS_CONTROLE[[#This Row],[SB]])</f>
        <v>-</v>
      </c>
      <c r="AO490" s="328" t="str">
        <f>IF(BS_CONTROLE[[#This Row],[SUB]]=0, "-", BS_CONTROLE[[#This Row],[SUB]])</f>
        <v>-</v>
      </c>
      <c r="AP490" s="329" t="str">
        <f>IF(BS_CONTROLE[[#This Row],[KM - Inicio]]=0, "-", BS_CONTROLE[[#This Row],[KM - Inicio]])</f>
        <v>-</v>
      </c>
      <c r="AQ490" s="329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0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7" t="str">
        <f t="shared" si="10"/>
        <v/>
      </c>
    </row>
    <row r="491" spans="1:72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7" t="str">
        <f>IF(BS_CONTROLE[[#This Row],[Local - Partida]]=0, "-", BS_CONTROLE[[#This Row],[Local - Partida]])</f>
        <v>-</v>
      </c>
      <c r="AL491" s="327" t="str">
        <f>IF(BS_CONTROLE[[#This Row],[Local - Encerramento]]=0, "-", BS_CONTROLE[[#This Row],[Local - Encerramento]])</f>
        <v>-</v>
      </c>
      <c r="AM491" s="327" t="str">
        <f>IF(BS_CONTROLE[[#This Row],[Entre - Estações]]=0, "-", BS_CONTROLE[[#This Row],[Entre - Estações]])</f>
        <v>-</v>
      </c>
      <c r="AN491" s="327" t="str">
        <f>IF(BS_CONTROLE[[#This Row],[SB]]=0, "-", BS_CONTROLE[[#This Row],[SB]])</f>
        <v>-</v>
      </c>
      <c r="AO491" s="328" t="str">
        <f>IF(BS_CONTROLE[[#This Row],[SUB]]=0, "-", BS_CONTROLE[[#This Row],[SUB]])</f>
        <v>-</v>
      </c>
      <c r="AP491" s="329" t="str">
        <f>IF(BS_CONTROLE[[#This Row],[KM - Inicio]]=0, "-", BS_CONTROLE[[#This Row],[KM - Inicio]])</f>
        <v>-</v>
      </c>
      <c r="AQ491" s="329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0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7" t="str">
        <f t="shared" si="10"/>
        <v/>
      </c>
    </row>
    <row r="492" spans="1:72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7" t="str">
        <f>IF(BS_CONTROLE[[#This Row],[Local - Partida]]=0, "-", BS_CONTROLE[[#This Row],[Local - Partida]])</f>
        <v>-</v>
      </c>
      <c r="AL492" s="327" t="str">
        <f>IF(BS_CONTROLE[[#This Row],[Local - Encerramento]]=0, "-", BS_CONTROLE[[#This Row],[Local - Encerramento]])</f>
        <v>-</v>
      </c>
      <c r="AM492" s="327" t="str">
        <f>IF(BS_CONTROLE[[#This Row],[Entre - Estações]]=0, "-", BS_CONTROLE[[#This Row],[Entre - Estações]])</f>
        <v>-</v>
      </c>
      <c r="AN492" s="327" t="str">
        <f>IF(BS_CONTROLE[[#This Row],[SB]]=0, "-", BS_CONTROLE[[#This Row],[SB]])</f>
        <v>-</v>
      </c>
      <c r="AO492" s="328" t="str">
        <f>IF(BS_CONTROLE[[#This Row],[SUB]]=0, "-", BS_CONTROLE[[#This Row],[SUB]])</f>
        <v>-</v>
      </c>
      <c r="AP492" s="329" t="str">
        <f>IF(BS_CONTROLE[[#This Row],[KM - Inicio]]=0, "-", BS_CONTROLE[[#This Row],[KM - Inicio]])</f>
        <v>-</v>
      </c>
      <c r="AQ492" s="329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0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7" t="str">
        <f t="shared" si="10"/>
        <v/>
      </c>
    </row>
    <row r="493" spans="1:72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7" t="str">
        <f>IF(BS_CONTROLE[[#This Row],[Local - Partida]]=0, "-", BS_CONTROLE[[#This Row],[Local - Partida]])</f>
        <v>-</v>
      </c>
      <c r="AL493" s="327" t="str">
        <f>IF(BS_CONTROLE[[#This Row],[Local - Encerramento]]=0, "-", BS_CONTROLE[[#This Row],[Local - Encerramento]])</f>
        <v>-</v>
      </c>
      <c r="AM493" s="327" t="str">
        <f>IF(BS_CONTROLE[[#This Row],[Entre - Estações]]=0, "-", BS_CONTROLE[[#This Row],[Entre - Estações]])</f>
        <v>-</v>
      </c>
      <c r="AN493" s="327" t="str">
        <f>IF(BS_CONTROLE[[#This Row],[SB]]=0, "-", BS_CONTROLE[[#This Row],[SB]])</f>
        <v>-</v>
      </c>
      <c r="AO493" s="328" t="str">
        <f>IF(BS_CONTROLE[[#This Row],[SUB]]=0, "-", BS_CONTROLE[[#This Row],[SUB]])</f>
        <v>-</v>
      </c>
      <c r="AP493" s="329" t="str">
        <f>IF(BS_CONTROLE[[#This Row],[KM - Inicio]]=0, "-", BS_CONTROLE[[#This Row],[KM - Inicio]])</f>
        <v>-</v>
      </c>
      <c r="AQ493" s="329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0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7" t="str">
        <f t="shared" si="10"/>
        <v/>
      </c>
    </row>
    <row r="494" spans="1:72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7" t="str">
        <f>IF(BS_CONTROLE[[#This Row],[Local - Partida]]=0, "-", BS_CONTROLE[[#This Row],[Local - Partida]])</f>
        <v>-</v>
      </c>
      <c r="AL494" s="327" t="str">
        <f>IF(BS_CONTROLE[[#This Row],[Local - Encerramento]]=0, "-", BS_CONTROLE[[#This Row],[Local - Encerramento]])</f>
        <v>-</v>
      </c>
      <c r="AM494" s="327" t="str">
        <f>IF(BS_CONTROLE[[#This Row],[Entre - Estações]]=0, "-", BS_CONTROLE[[#This Row],[Entre - Estações]])</f>
        <v>-</v>
      </c>
      <c r="AN494" s="327" t="str">
        <f>IF(BS_CONTROLE[[#This Row],[SB]]=0, "-", BS_CONTROLE[[#This Row],[SB]])</f>
        <v>-</v>
      </c>
      <c r="AO494" s="328" t="str">
        <f>IF(BS_CONTROLE[[#This Row],[SUB]]=0, "-", BS_CONTROLE[[#This Row],[SUB]])</f>
        <v>-</v>
      </c>
      <c r="AP494" s="329" t="str">
        <f>IF(BS_CONTROLE[[#This Row],[KM - Inicio]]=0, "-", BS_CONTROLE[[#This Row],[KM - Inicio]])</f>
        <v>-</v>
      </c>
      <c r="AQ494" s="329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0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7" t="str">
        <f t="shared" si="10"/>
        <v/>
      </c>
    </row>
    <row r="495" spans="1:72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7" t="str">
        <f>IF(BS_CONTROLE[[#This Row],[Local - Partida]]=0, "-", BS_CONTROLE[[#This Row],[Local - Partida]])</f>
        <v>-</v>
      </c>
      <c r="AL495" s="327" t="str">
        <f>IF(BS_CONTROLE[[#This Row],[Local - Encerramento]]=0, "-", BS_CONTROLE[[#This Row],[Local - Encerramento]])</f>
        <v>-</v>
      </c>
      <c r="AM495" s="327" t="str">
        <f>IF(BS_CONTROLE[[#This Row],[Entre - Estações]]=0, "-", BS_CONTROLE[[#This Row],[Entre - Estações]])</f>
        <v>-</v>
      </c>
      <c r="AN495" s="327" t="str">
        <f>IF(BS_CONTROLE[[#This Row],[SB]]=0, "-", BS_CONTROLE[[#This Row],[SB]])</f>
        <v>-</v>
      </c>
      <c r="AO495" s="328" t="str">
        <f>IF(BS_CONTROLE[[#This Row],[SUB]]=0, "-", BS_CONTROLE[[#This Row],[SUB]])</f>
        <v>-</v>
      </c>
      <c r="AP495" s="329" t="str">
        <f>IF(BS_CONTROLE[[#This Row],[KM - Inicio]]=0, "-", BS_CONTROLE[[#This Row],[KM - Inicio]])</f>
        <v>-</v>
      </c>
      <c r="AQ495" s="329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0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7" t="str">
        <f t="shared" si="10"/>
        <v/>
      </c>
    </row>
    <row r="496" spans="1:72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7" t="str">
        <f>IF(BS_CONTROLE[[#This Row],[Local - Partida]]=0, "-", BS_CONTROLE[[#This Row],[Local - Partida]])</f>
        <v>-</v>
      </c>
      <c r="AL496" s="327" t="str">
        <f>IF(BS_CONTROLE[[#This Row],[Local - Encerramento]]=0, "-", BS_CONTROLE[[#This Row],[Local - Encerramento]])</f>
        <v>-</v>
      </c>
      <c r="AM496" s="327" t="str">
        <f>IF(BS_CONTROLE[[#This Row],[Entre - Estações]]=0, "-", BS_CONTROLE[[#This Row],[Entre - Estações]])</f>
        <v>-</v>
      </c>
      <c r="AN496" s="327" t="str">
        <f>IF(BS_CONTROLE[[#This Row],[SB]]=0, "-", BS_CONTROLE[[#This Row],[SB]])</f>
        <v>-</v>
      </c>
      <c r="AO496" s="328" t="str">
        <f>IF(BS_CONTROLE[[#This Row],[SUB]]=0, "-", BS_CONTROLE[[#This Row],[SUB]])</f>
        <v>-</v>
      </c>
      <c r="AP496" s="329" t="str">
        <f>IF(BS_CONTROLE[[#This Row],[KM - Inicio]]=0, "-", BS_CONTROLE[[#This Row],[KM - Inicio]])</f>
        <v>-</v>
      </c>
      <c r="AQ496" s="329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0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7" t="str">
        <f t="shared" si="10"/>
        <v/>
      </c>
    </row>
    <row r="497" spans="1:72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7" t="str">
        <f>IF(BS_CONTROLE[[#This Row],[Local - Partida]]=0, "-", BS_CONTROLE[[#This Row],[Local - Partida]])</f>
        <v>-</v>
      </c>
      <c r="AL497" s="327" t="str">
        <f>IF(BS_CONTROLE[[#This Row],[Local - Encerramento]]=0, "-", BS_CONTROLE[[#This Row],[Local - Encerramento]])</f>
        <v>-</v>
      </c>
      <c r="AM497" s="327" t="str">
        <f>IF(BS_CONTROLE[[#This Row],[Entre - Estações]]=0, "-", BS_CONTROLE[[#This Row],[Entre - Estações]])</f>
        <v>-</v>
      </c>
      <c r="AN497" s="327" t="str">
        <f>IF(BS_CONTROLE[[#This Row],[SB]]=0, "-", BS_CONTROLE[[#This Row],[SB]])</f>
        <v>-</v>
      </c>
      <c r="AO497" s="328" t="str">
        <f>IF(BS_CONTROLE[[#This Row],[SUB]]=0, "-", BS_CONTROLE[[#This Row],[SUB]])</f>
        <v>-</v>
      </c>
      <c r="AP497" s="329" t="str">
        <f>IF(BS_CONTROLE[[#This Row],[KM - Inicio]]=0, "-", BS_CONTROLE[[#This Row],[KM - Inicio]])</f>
        <v>-</v>
      </c>
      <c r="AQ497" s="329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0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7" t="str">
        <f t="shared" si="10"/>
        <v/>
      </c>
    </row>
    <row r="498" spans="1:72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7" t="str">
        <f>IF(BS_CONTROLE[[#This Row],[Local - Partida]]=0, "-", BS_CONTROLE[[#This Row],[Local - Partida]])</f>
        <v>-</v>
      </c>
      <c r="AL498" s="327" t="str">
        <f>IF(BS_CONTROLE[[#This Row],[Local - Encerramento]]=0, "-", BS_CONTROLE[[#This Row],[Local - Encerramento]])</f>
        <v>-</v>
      </c>
      <c r="AM498" s="327" t="str">
        <f>IF(BS_CONTROLE[[#This Row],[Entre - Estações]]=0, "-", BS_CONTROLE[[#This Row],[Entre - Estações]])</f>
        <v>-</v>
      </c>
      <c r="AN498" s="327" t="str">
        <f>IF(BS_CONTROLE[[#This Row],[SB]]=0, "-", BS_CONTROLE[[#This Row],[SB]])</f>
        <v>-</v>
      </c>
      <c r="AO498" s="328" t="str">
        <f>IF(BS_CONTROLE[[#This Row],[SUB]]=0, "-", BS_CONTROLE[[#This Row],[SUB]])</f>
        <v>-</v>
      </c>
      <c r="AP498" s="329" t="str">
        <f>IF(BS_CONTROLE[[#This Row],[KM - Inicio]]=0, "-", BS_CONTROLE[[#This Row],[KM - Inicio]])</f>
        <v>-</v>
      </c>
      <c r="AQ498" s="329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0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7" t="str">
        <f t="shared" si="10"/>
        <v/>
      </c>
    </row>
    <row r="499" spans="1:72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7" t="str">
        <f>IF(BS_CONTROLE[[#This Row],[Local - Partida]]=0, "-", BS_CONTROLE[[#This Row],[Local - Partida]])</f>
        <v>-</v>
      </c>
      <c r="AL499" s="327" t="str">
        <f>IF(BS_CONTROLE[[#This Row],[Local - Encerramento]]=0, "-", BS_CONTROLE[[#This Row],[Local - Encerramento]])</f>
        <v>-</v>
      </c>
      <c r="AM499" s="327" t="str">
        <f>IF(BS_CONTROLE[[#This Row],[Entre - Estações]]=0, "-", BS_CONTROLE[[#This Row],[Entre - Estações]])</f>
        <v>-</v>
      </c>
      <c r="AN499" s="327" t="str">
        <f>IF(BS_CONTROLE[[#This Row],[SB]]=0, "-", BS_CONTROLE[[#This Row],[SB]])</f>
        <v>-</v>
      </c>
      <c r="AO499" s="328" t="str">
        <f>IF(BS_CONTROLE[[#This Row],[SUB]]=0, "-", BS_CONTROLE[[#This Row],[SUB]])</f>
        <v>-</v>
      </c>
      <c r="AP499" s="329" t="str">
        <f>IF(BS_CONTROLE[[#This Row],[KM - Inicio]]=0, "-", BS_CONTROLE[[#This Row],[KM - Inicio]])</f>
        <v>-</v>
      </c>
      <c r="AQ499" s="329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0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7" t="str">
        <f t="shared" si="10"/>
        <v/>
      </c>
    </row>
    <row r="500" spans="1:72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7" t="str">
        <f>IF(BS_CONTROLE[[#This Row],[Local - Partida]]=0, "-", BS_CONTROLE[[#This Row],[Local - Partida]])</f>
        <v>-</v>
      </c>
      <c r="AL500" s="327" t="str">
        <f>IF(BS_CONTROLE[[#This Row],[Local - Encerramento]]=0, "-", BS_CONTROLE[[#This Row],[Local - Encerramento]])</f>
        <v>-</v>
      </c>
      <c r="AM500" s="327" t="str">
        <f>IF(BS_CONTROLE[[#This Row],[Entre - Estações]]=0, "-", BS_CONTROLE[[#This Row],[Entre - Estações]])</f>
        <v>-</v>
      </c>
      <c r="AN500" s="327" t="str">
        <f>IF(BS_CONTROLE[[#This Row],[SB]]=0, "-", BS_CONTROLE[[#This Row],[SB]])</f>
        <v>-</v>
      </c>
      <c r="AO500" s="328" t="str">
        <f>IF(BS_CONTROLE[[#This Row],[SUB]]=0, "-", BS_CONTROLE[[#This Row],[SUB]])</f>
        <v>-</v>
      </c>
      <c r="AP500" s="329" t="str">
        <f>IF(BS_CONTROLE[[#This Row],[KM - Inicio]]=0, "-", BS_CONTROLE[[#This Row],[KM - Inicio]])</f>
        <v>-</v>
      </c>
      <c r="AQ500" s="329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0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7" t="str">
        <f t="shared" si="10"/>
        <v/>
      </c>
    </row>
    <row r="501" spans="1:72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7" t="str">
        <f>IF(BS_CONTROLE[[#This Row],[Local - Partida]]=0, "-", BS_CONTROLE[[#This Row],[Local - Partida]])</f>
        <v>-</v>
      </c>
      <c r="AL501" s="327" t="str">
        <f>IF(BS_CONTROLE[[#This Row],[Local - Encerramento]]=0, "-", BS_CONTROLE[[#This Row],[Local - Encerramento]])</f>
        <v>-</v>
      </c>
      <c r="AM501" s="327" t="str">
        <f>IF(BS_CONTROLE[[#This Row],[Entre - Estações]]=0, "-", BS_CONTROLE[[#This Row],[Entre - Estações]])</f>
        <v>-</v>
      </c>
      <c r="AN501" s="327" t="str">
        <f>IF(BS_CONTROLE[[#This Row],[SB]]=0, "-", BS_CONTROLE[[#This Row],[SB]])</f>
        <v>-</v>
      </c>
      <c r="AO501" s="328" t="str">
        <f>IF(BS_CONTROLE[[#This Row],[SUB]]=0, "-", BS_CONTROLE[[#This Row],[SUB]])</f>
        <v>-</v>
      </c>
      <c r="AP501" s="329" t="str">
        <f>IF(BS_CONTROLE[[#This Row],[KM - Inicio]]=0, "-", BS_CONTROLE[[#This Row],[KM - Inicio]])</f>
        <v>-</v>
      </c>
      <c r="AQ501" s="329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0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7" t="str">
        <f t="shared" si="10"/>
        <v/>
      </c>
    </row>
    <row r="502" spans="1:72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7" t="str">
        <f>IF(BS_CONTROLE[[#This Row],[Local - Partida]]=0, "-", BS_CONTROLE[[#This Row],[Local - Partida]])</f>
        <v>-</v>
      </c>
      <c r="AL502" s="327" t="str">
        <f>IF(BS_CONTROLE[[#This Row],[Local - Encerramento]]=0, "-", BS_CONTROLE[[#This Row],[Local - Encerramento]])</f>
        <v>-</v>
      </c>
      <c r="AM502" s="327" t="str">
        <f>IF(BS_CONTROLE[[#This Row],[Entre - Estações]]=0, "-", BS_CONTROLE[[#This Row],[Entre - Estações]])</f>
        <v>-</v>
      </c>
      <c r="AN502" s="327" t="str">
        <f>IF(BS_CONTROLE[[#This Row],[SB]]=0, "-", BS_CONTROLE[[#This Row],[SB]])</f>
        <v>-</v>
      </c>
      <c r="AO502" s="328" t="str">
        <f>IF(BS_CONTROLE[[#This Row],[SUB]]=0, "-", BS_CONTROLE[[#This Row],[SUB]])</f>
        <v>-</v>
      </c>
      <c r="AP502" s="329" t="str">
        <f>IF(BS_CONTROLE[[#This Row],[KM - Inicio]]=0, "-", BS_CONTROLE[[#This Row],[KM - Inicio]])</f>
        <v>-</v>
      </c>
      <c r="AQ502" s="329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0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7" t="str">
        <f t="shared" si="10"/>
        <v/>
      </c>
    </row>
    <row r="503" spans="1:72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7" t="str">
        <f>IF(BS_CONTROLE[[#This Row],[Local - Partida]]=0, "-", BS_CONTROLE[[#This Row],[Local - Partida]])</f>
        <v>-</v>
      </c>
      <c r="AL503" s="327" t="str">
        <f>IF(BS_CONTROLE[[#This Row],[Local - Encerramento]]=0, "-", BS_CONTROLE[[#This Row],[Local - Encerramento]])</f>
        <v>-</v>
      </c>
      <c r="AM503" s="327" t="str">
        <f>IF(BS_CONTROLE[[#This Row],[Entre - Estações]]=0, "-", BS_CONTROLE[[#This Row],[Entre - Estações]])</f>
        <v>-</v>
      </c>
      <c r="AN503" s="327" t="str">
        <f>IF(BS_CONTROLE[[#This Row],[SB]]=0, "-", BS_CONTROLE[[#This Row],[SB]])</f>
        <v>-</v>
      </c>
      <c r="AO503" s="328" t="str">
        <f>IF(BS_CONTROLE[[#This Row],[SUB]]=0, "-", BS_CONTROLE[[#This Row],[SUB]])</f>
        <v>-</v>
      </c>
      <c r="AP503" s="329" t="str">
        <f>IF(BS_CONTROLE[[#This Row],[KM - Inicio]]=0, "-", BS_CONTROLE[[#This Row],[KM - Inicio]])</f>
        <v>-</v>
      </c>
      <c r="AQ503" s="329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0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7" t="str">
        <f t="shared" si="10"/>
        <v/>
      </c>
    </row>
    <row r="504" spans="1:72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7" t="str">
        <f>IF(BS_CONTROLE[[#This Row],[Local - Partida]]=0, "-", BS_CONTROLE[[#This Row],[Local - Partida]])</f>
        <v>-</v>
      </c>
      <c r="AL504" s="327" t="str">
        <f>IF(BS_CONTROLE[[#This Row],[Local - Encerramento]]=0, "-", BS_CONTROLE[[#This Row],[Local - Encerramento]])</f>
        <v>-</v>
      </c>
      <c r="AM504" s="327" t="str">
        <f>IF(BS_CONTROLE[[#This Row],[Entre - Estações]]=0, "-", BS_CONTROLE[[#This Row],[Entre - Estações]])</f>
        <v>-</v>
      </c>
      <c r="AN504" s="327" t="str">
        <f>IF(BS_CONTROLE[[#This Row],[SB]]=0, "-", BS_CONTROLE[[#This Row],[SB]])</f>
        <v>-</v>
      </c>
      <c r="AO504" s="328" t="str">
        <f>IF(BS_CONTROLE[[#This Row],[SUB]]=0, "-", BS_CONTROLE[[#This Row],[SUB]])</f>
        <v>-</v>
      </c>
      <c r="AP504" s="329" t="str">
        <f>IF(BS_CONTROLE[[#This Row],[KM - Inicio]]=0, "-", BS_CONTROLE[[#This Row],[KM - Inicio]])</f>
        <v>-</v>
      </c>
      <c r="AQ504" s="329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0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7" t="str">
        <f t="shared" si="10"/>
        <v/>
      </c>
    </row>
    <row r="505" spans="1:72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39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7" t="str">
        <f>IF(BS_CONTROLE[[#This Row],[Local - Partida]]=0, "-", BS_CONTROLE[[#This Row],[Local - Partida]])</f>
        <v>-</v>
      </c>
      <c r="AL505" s="327" t="str">
        <f>IF(BS_CONTROLE[[#This Row],[Local - Encerramento]]=0, "-", BS_CONTROLE[[#This Row],[Local - Encerramento]])</f>
        <v>-</v>
      </c>
      <c r="AM505" s="327" t="str">
        <f>IF(BS_CONTROLE[[#This Row],[Entre - Estações]]=0, "-", BS_CONTROLE[[#This Row],[Entre - Estações]])</f>
        <v>-</v>
      </c>
      <c r="AN505" s="327" t="str">
        <f>IF(BS_CONTROLE[[#This Row],[SB]]=0, "-", BS_CONTROLE[[#This Row],[SB]])</f>
        <v>-</v>
      </c>
      <c r="AO505" s="328" t="str">
        <f>IF(BS_CONTROLE[[#This Row],[SUB]]=0, "-", BS_CONTROLE[[#This Row],[SUB]])</f>
        <v>-</v>
      </c>
      <c r="AP505" s="329" t="str">
        <f>IF(BS_CONTROLE[[#This Row],[KM - Inicio]]=0, "-", BS_CONTROLE[[#This Row],[KM - Inicio]])</f>
        <v>-</v>
      </c>
      <c r="AQ505" s="329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0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7" t="str">
        <f t="shared" si="10"/>
        <v/>
      </c>
    </row>
    <row r="506" spans="1:72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7" t="str">
        <f>IF(BS_CONTROLE[[#This Row],[Local - Partida]]=0, "-", BS_CONTROLE[[#This Row],[Local - Partida]])</f>
        <v>-</v>
      </c>
      <c r="AL506" s="327" t="str">
        <f>IF(BS_CONTROLE[[#This Row],[Local - Encerramento]]=0, "-", BS_CONTROLE[[#This Row],[Local - Encerramento]])</f>
        <v>-</v>
      </c>
      <c r="AM506" s="327" t="str">
        <f>IF(BS_CONTROLE[[#This Row],[Entre - Estações]]=0, "-", BS_CONTROLE[[#This Row],[Entre - Estações]])</f>
        <v>-</v>
      </c>
      <c r="AN506" s="327" t="str">
        <f>IF(BS_CONTROLE[[#This Row],[SB]]=0, "-", BS_CONTROLE[[#This Row],[SB]])</f>
        <v>-</v>
      </c>
      <c r="AO506" s="328" t="str">
        <f>IF(BS_CONTROLE[[#This Row],[SUB]]=0, "-", BS_CONTROLE[[#This Row],[SUB]])</f>
        <v>-</v>
      </c>
      <c r="AP506" s="329" t="str">
        <f>IF(BS_CONTROLE[[#This Row],[KM - Inicio]]=0, "-", BS_CONTROLE[[#This Row],[KM - Inicio]])</f>
        <v>-</v>
      </c>
      <c r="AQ506" s="329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0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7" t="str">
        <f t="shared" si="10"/>
        <v/>
      </c>
    </row>
    <row r="507" spans="1:72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39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7" t="str">
        <f>IF(BS_CONTROLE[[#This Row],[Local - Partida]]=0, "-", BS_CONTROLE[[#This Row],[Local - Partida]])</f>
        <v>-</v>
      </c>
      <c r="AL507" s="327" t="str">
        <f>IF(BS_CONTROLE[[#This Row],[Local - Encerramento]]=0, "-", BS_CONTROLE[[#This Row],[Local - Encerramento]])</f>
        <v>-</v>
      </c>
      <c r="AM507" s="327" t="str">
        <f>IF(BS_CONTROLE[[#This Row],[Entre - Estações]]=0, "-", BS_CONTROLE[[#This Row],[Entre - Estações]])</f>
        <v>-</v>
      </c>
      <c r="AN507" s="327" t="str">
        <f>IF(BS_CONTROLE[[#This Row],[SB]]=0, "-", BS_CONTROLE[[#This Row],[SB]])</f>
        <v>-</v>
      </c>
      <c r="AO507" s="328" t="str">
        <f>IF(BS_CONTROLE[[#This Row],[SUB]]=0, "-", BS_CONTROLE[[#This Row],[SUB]])</f>
        <v>-</v>
      </c>
      <c r="AP507" s="329" t="str">
        <f>IF(BS_CONTROLE[[#This Row],[KM - Inicio]]=0, "-", BS_CONTROLE[[#This Row],[KM - Inicio]])</f>
        <v>-</v>
      </c>
      <c r="AQ507" s="329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0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7" t="str">
        <f t="shared" si="10"/>
        <v/>
      </c>
    </row>
    <row r="508" spans="1:72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7" t="str">
        <f>IF(BS_CONTROLE[[#This Row],[Local - Partida]]=0, "-", BS_CONTROLE[[#This Row],[Local - Partida]])</f>
        <v>-</v>
      </c>
      <c r="AL508" s="327" t="str">
        <f>IF(BS_CONTROLE[[#This Row],[Local - Encerramento]]=0, "-", BS_CONTROLE[[#This Row],[Local - Encerramento]])</f>
        <v>-</v>
      </c>
      <c r="AM508" s="327" t="str">
        <f>IF(BS_CONTROLE[[#This Row],[Entre - Estações]]=0, "-", BS_CONTROLE[[#This Row],[Entre - Estações]])</f>
        <v>-</v>
      </c>
      <c r="AN508" s="327" t="str">
        <f>IF(BS_CONTROLE[[#This Row],[SB]]=0, "-", BS_CONTROLE[[#This Row],[SB]])</f>
        <v>-</v>
      </c>
      <c r="AO508" s="328" t="str">
        <f>IF(BS_CONTROLE[[#This Row],[SUB]]=0, "-", BS_CONTROLE[[#This Row],[SUB]])</f>
        <v>-</v>
      </c>
      <c r="AP508" s="329" t="str">
        <f>IF(BS_CONTROLE[[#This Row],[KM - Inicio]]=0, "-", BS_CONTROLE[[#This Row],[KM - Inicio]])</f>
        <v>-</v>
      </c>
      <c r="AQ508" s="329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0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7" t="str">
        <f t="shared" si="10"/>
        <v/>
      </c>
    </row>
    <row r="509" spans="1:72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7" t="str">
        <f>IF(BS_CONTROLE[[#This Row],[Local - Partida]]=0, "-", BS_CONTROLE[[#This Row],[Local - Partida]])</f>
        <v>-</v>
      </c>
      <c r="AL509" s="327" t="str">
        <f>IF(BS_CONTROLE[[#This Row],[Local - Encerramento]]=0, "-", BS_CONTROLE[[#This Row],[Local - Encerramento]])</f>
        <v>-</v>
      </c>
      <c r="AM509" s="327" t="str">
        <f>IF(BS_CONTROLE[[#This Row],[Entre - Estações]]=0, "-", BS_CONTROLE[[#This Row],[Entre - Estações]])</f>
        <v>-</v>
      </c>
      <c r="AN509" s="327" t="str">
        <f>IF(BS_CONTROLE[[#This Row],[SB]]=0, "-", BS_CONTROLE[[#This Row],[SB]])</f>
        <v>-</v>
      </c>
      <c r="AO509" s="328" t="str">
        <f>IF(BS_CONTROLE[[#This Row],[SUB]]=0, "-", BS_CONTROLE[[#This Row],[SUB]])</f>
        <v>-</v>
      </c>
      <c r="AP509" s="329" t="str">
        <f>IF(BS_CONTROLE[[#This Row],[KM - Inicio]]=0, "-", BS_CONTROLE[[#This Row],[KM - Inicio]])</f>
        <v>-</v>
      </c>
      <c r="AQ509" s="329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0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7" t="str">
        <f t="shared" si="10"/>
        <v/>
      </c>
    </row>
    <row r="510" spans="1:72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7" t="str">
        <f>IF(BS_CONTROLE[[#This Row],[Local - Partida]]=0, "-", BS_CONTROLE[[#This Row],[Local - Partida]])</f>
        <v>-</v>
      </c>
      <c r="AL510" s="327" t="str">
        <f>IF(BS_CONTROLE[[#This Row],[Local - Encerramento]]=0, "-", BS_CONTROLE[[#This Row],[Local - Encerramento]])</f>
        <v>-</v>
      </c>
      <c r="AM510" s="327" t="str">
        <f>IF(BS_CONTROLE[[#This Row],[Entre - Estações]]=0, "-", BS_CONTROLE[[#This Row],[Entre - Estações]])</f>
        <v>-</v>
      </c>
      <c r="AN510" s="327" t="str">
        <f>IF(BS_CONTROLE[[#This Row],[SB]]=0, "-", BS_CONTROLE[[#This Row],[SB]])</f>
        <v>-</v>
      </c>
      <c r="AO510" s="328" t="str">
        <f>IF(BS_CONTROLE[[#This Row],[SUB]]=0, "-", BS_CONTROLE[[#This Row],[SUB]])</f>
        <v>-</v>
      </c>
      <c r="AP510" s="329" t="str">
        <f>IF(BS_CONTROLE[[#This Row],[KM - Inicio]]=0, "-", BS_CONTROLE[[#This Row],[KM - Inicio]])</f>
        <v>-</v>
      </c>
      <c r="AQ510" s="329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0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7" t="str">
        <f t="shared" si="10"/>
        <v/>
      </c>
    </row>
    <row r="511" spans="1:72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7" t="str">
        <f>IF(BS_CONTROLE[[#This Row],[Local - Partida]]=0, "-", BS_CONTROLE[[#This Row],[Local - Partida]])</f>
        <v>-</v>
      </c>
      <c r="AL511" s="327" t="str">
        <f>IF(BS_CONTROLE[[#This Row],[Local - Encerramento]]=0, "-", BS_CONTROLE[[#This Row],[Local - Encerramento]])</f>
        <v>-</v>
      </c>
      <c r="AM511" s="327" t="str">
        <f>IF(BS_CONTROLE[[#This Row],[Entre - Estações]]=0, "-", BS_CONTROLE[[#This Row],[Entre - Estações]])</f>
        <v>-</v>
      </c>
      <c r="AN511" s="327" t="str">
        <f>IF(BS_CONTROLE[[#This Row],[SB]]=0, "-", BS_CONTROLE[[#This Row],[SB]])</f>
        <v>-</v>
      </c>
      <c r="AO511" s="328" t="str">
        <f>IF(BS_CONTROLE[[#This Row],[SUB]]=0, "-", BS_CONTROLE[[#This Row],[SUB]])</f>
        <v>-</v>
      </c>
      <c r="AP511" s="329" t="str">
        <f>IF(BS_CONTROLE[[#This Row],[KM - Inicio]]=0, "-", BS_CONTROLE[[#This Row],[KM - Inicio]])</f>
        <v>-</v>
      </c>
      <c r="AQ511" s="329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0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7" t="str">
        <f t="shared" si="10"/>
        <v/>
      </c>
    </row>
    <row r="512" spans="1:72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7" t="str">
        <f>IF(BS_CONTROLE[[#This Row],[Local - Partida]]=0, "-", BS_CONTROLE[[#This Row],[Local - Partida]])</f>
        <v>-</v>
      </c>
      <c r="AL512" s="327" t="str">
        <f>IF(BS_CONTROLE[[#This Row],[Local - Encerramento]]=0, "-", BS_CONTROLE[[#This Row],[Local - Encerramento]])</f>
        <v>-</v>
      </c>
      <c r="AM512" s="327" t="str">
        <f>IF(BS_CONTROLE[[#This Row],[Entre - Estações]]=0, "-", BS_CONTROLE[[#This Row],[Entre - Estações]])</f>
        <v>-</v>
      </c>
      <c r="AN512" s="327" t="str">
        <f>IF(BS_CONTROLE[[#This Row],[SB]]=0, "-", BS_CONTROLE[[#This Row],[SB]])</f>
        <v>-</v>
      </c>
      <c r="AO512" s="328" t="str">
        <f>IF(BS_CONTROLE[[#This Row],[SUB]]=0, "-", BS_CONTROLE[[#This Row],[SUB]])</f>
        <v>-</v>
      </c>
      <c r="AP512" s="329" t="str">
        <f>IF(BS_CONTROLE[[#This Row],[KM - Inicio]]=0, "-", BS_CONTROLE[[#This Row],[KM - Inicio]])</f>
        <v>-</v>
      </c>
      <c r="AQ512" s="329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0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7" t="str">
        <f t="shared" si="10"/>
        <v/>
      </c>
    </row>
    <row r="513" spans="1:72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7" t="str">
        <f>IF(BS_CONTROLE[[#This Row],[Local - Partida]]=0, "-", BS_CONTROLE[[#This Row],[Local - Partida]])</f>
        <v>-</v>
      </c>
      <c r="AL513" s="327" t="str">
        <f>IF(BS_CONTROLE[[#This Row],[Local - Encerramento]]=0, "-", BS_CONTROLE[[#This Row],[Local - Encerramento]])</f>
        <v>-</v>
      </c>
      <c r="AM513" s="327" t="str">
        <f>IF(BS_CONTROLE[[#This Row],[Entre - Estações]]=0, "-", BS_CONTROLE[[#This Row],[Entre - Estações]])</f>
        <v>-</v>
      </c>
      <c r="AN513" s="327" t="str">
        <f>IF(BS_CONTROLE[[#This Row],[SB]]=0, "-", BS_CONTROLE[[#This Row],[SB]])</f>
        <v>-</v>
      </c>
      <c r="AO513" s="328" t="str">
        <f>IF(BS_CONTROLE[[#This Row],[SUB]]=0, "-", BS_CONTROLE[[#This Row],[SUB]])</f>
        <v>-</v>
      </c>
      <c r="AP513" s="329" t="str">
        <f>IF(BS_CONTROLE[[#This Row],[KM - Inicio]]=0, "-", BS_CONTROLE[[#This Row],[KM - Inicio]])</f>
        <v>-</v>
      </c>
      <c r="AQ513" s="329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0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7" t="str">
        <f t="shared" si="10"/>
        <v/>
      </c>
    </row>
    <row r="514" spans="1:72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7" t="str">
        <f>IF(BS_CONTROLE[[#This Row],[Local - Partida]]=0, "-", BS_CONTROLE[[#This Row],[Local - Partida]])</f>
        <v>-</v>
      </c>
      <c r="AL514" s="327" t="str">
        <f>IF(BS_CONTROLE[[#This Row],[Local - Encerramento]]=0, "-", BS_CONTROLE[[#This Row],[Local - Encerramento]])</f>
        <v>-</v>
      </c>
      <c r="AM514" s="327" t="str">
        <f>IF(BS_CONTROLE[[#This Row],[Entre - Estações]]=0, "-", BS_CONTROLE[[#This Row],[Entre - Estações]])</f>
        <v>-</v>
      </c>
      <c r="AN514" s="327" t="str">
        <f>IF(BS_CONTROLE[[#This Row],[SB]]=0, "-", BS_CONTROLE[[#This Row],[SB]])</f>
        <v>-</v>
      </c>
      <c r="AO514" s="328" t="str">
        <f>IF(BS_CONTROLE[[#This Row],[SUB]]=0, "-", BS_CONTROLE[[#This Row],[SUB]])</f>
        <v>-</v>
      </c>
      <c r="AP514" s="329" t="str">
        <f>IF(BS_CONTROLE[[#This Row],[KM - Inicio]]=0, "-", BS_CONTROLE[[#This Row],[KM - Inicio]])</f>
        <v>-</v>
      </c>
      <c r="AQ514" s="329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0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7" t="str">
        <f t="shared" si="10"/>
        <v/>
      </c>
    </row>
    <row r="515" spans="1:72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7" t="str">
        <f>IF(BS_CONTROLE[[#This Row],[Local - Partida]]=0, "-", BS_CONTROLE[[#This Row],[Local - Partida]])</f>
        <v>-</v>
      </c>
      <c r="AL515" s="327" t="str">
        <f>IF(BS_CONTROLE[[#This Row],[Local - Encerramento]]=0, "-", BS_CONTROLE[[#This Row],[Local - Encerramento]])</f>
        <v>-</v>
      </c>
      <c r="AM515" s="327" t="str">
        <f>IF(BS_CONTROLE[[#This Row],[Entre - Estações]]=0, "-", BS_CONTROLE[[#This Row],[Entre - Estações]])</f>
        <v>-</v>
      </c>
      <c r="AN515" s="327" t="str">
        <f>IF(BS_CONTROLE[[#This Row],[SB]]=0, "-", BS_CONTROLE[[#This Row],[SB]])</f>
        <v>-</v>
      </c>
      <c r="AO515" s="328" t="str">
        <f>IF(BS_CONTROLE[[#This Row],[SUB]]=0, "-", BS_CONTROLE[[#This Row],[SUB]])</f>
        <v>-</v>
      </c>
      <c r="AP515" s="329" t="str">
        <f>IF(BS_CONTROLE[[#This Row],[KM - Inicio]]=0, "-", BS_CONTROLE[[#This Row],[KM - Inicio]])</f>
        <v>-</v>
      </c>
      <c r="AQ515" s="329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0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7" t="str">
        <f t="shared" si="10"/>
        <v/>
      </c>
    </row>
    <row r="516" spans="1:72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7" t="str">
        <f>IF(BS_CONTROLE[[#This Row],[Local - Partida]]=0, "-", BS_CONTROLE[[#This Row],[Local - Partida]])</f>
        <v>-</v>
      </c>
      <c r="AL516" s="327" t="str">
        <f>IF(BS_CONTROLE[[#This Row],[Local - Encerramento]]=0, "-", BS_CONTROLE[[#This Row],[Local - Encerramento]])</f>
        <v>-</v>
      </c>
      <c r="AM516" s="327" t="str">
        <f>IF(BS_CONTROLE[[#This Row],[Entre - Estações]]=0, "-", BS_CONTROLE[[#This Row],[Entre - Estações]])</f>
        <v>-</v>
      </c>
      <c r="AN516" s="327" t="str">
        <f>IF(BS_CONTROLE[[#This Row],[SB]]=0, "-", BS_CONTROLE[[#This Row],[SB]])</f>
        <v>-</v>
      </c>
      <c r="AO516" s="328" t="str">
        <f>IF(BS_CONTROLE[[#This Row],[SUB]]=0, "-", BS_CONTROLE[[#This Row],[SUB]])</f>
        <v>-</v>
      </c>
      <c r="AP516" s="329" t="str">
        <f>IF(BS_CONTROLE[[#This Row],[KM - Inicio]]=0, "-", BS_CONTROLE[[#This Row],[KM - Inicio]])</f>
        <v>-</v>
      </c>
      <c r="AQ516" s="329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0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7" t="str">
        <f t="shared" si="10"/>
        <v/>
      </c>
    </row>
    <row r="517" spans="1:72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7" t="str">
        <f>IF(BS_CONTROLE[[#This Row],[Local - Partida]]=0, "-", BS_CONTROLE[[#This Row],[Local - Partida]])</f>
        <v>-</v>
      </c>
      <c r="AL517" s="327" t="str">
        <f>IF(BS_CONTROLE[[#This Row],[Local - Encerramento]]=0, "-", BS_CONTROLE[[#This Row],[Local - Encerramento]])</f>
        <v>-</v>
      </c>
      <c r="AM517" s="327" t="str">
        <f>IF(BS_CONTROLE[[#This Row],[Entre - Estações]]=0, "-", BS_CONTROLE[[#This Row],[Entre - Estações]])</f>
        <v>-</v>
      </c>
      <c r="AN517" s="327" t="str">
        <f>IF(BS_CONTROLE[[#This Row],[SB]]=0, "-", BS_CONTROLE[[#This Row],[SB]])</f>
        <v>-</v>
      </c>
      <c r="AO517" s="328" t="str">
        <f>IF(BS_CONTROLE[[#This Row],[SUB]]=0, "-", BS_CONTROLE[[#This Row],[SUB]])</f>
        <v>-</v>
      </c>
      <c r="AP517" s="329" t="str">
        <f>IF(BS_CONTROLE[[#This Row],[KM - Inicio]]=0, "-", BS_CONTROLE[[#This Row],[KM - Inicio]])</f>
        <v>-</v>
      </c>
      <c r="AQ517" s="329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0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7" t="str">
        <f t="shared" si="10"/>
        <v/>
      </c>
    </row>
    <row r="518" spans="1:72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7" t="str">
        <f>IF(BS_CONTROLE[[#This Row],[Local - Partida]]=0, "-", BS_CONTROLE[[#This Row],[Local - Partida]])</f>
        <v>-</v>
      </c>
      <c r="AL518" s="327" t="str">
        <f>IF(BS_CONTROLE[[#This Row],[Local - Encerramento]]=0, "-", BS_CONTROLE[[#This Row],[Local - Encerramento]])</f>
        <v>-</v>
      </c>
      <c r="AM518" s="327" t="str">
        <f>IF(BS_CONTROLE[[#This Row],[Entre - Estações]]=0, "-", BS_CONTROLE[[#This Row],[Entre - Estações]])</f>
        <v>-</v>
      </c>
      <c r="AN518" s="327" t="str">
        <f>IF(BS_CONTROLE[[#This Row],[SB]]=0, "-", BS_CONTROLE[[#This Row],[SB]])</f>
        <v>-</v>
      </c>
      <c r="AO518" s="328" t="str">
        <f>IF(BS_CONTROLE[[#This Row],[SUB]]=0, "-", BS_CONTROLE[[#This Row],[SUB]])</f>
        <v>-</v>
      </c>
      <c r="AP518" s="329" t="str">
        <f>IF(BS_CONTROLE[[#This Row],[KM - Inicio]]=0, "-", BS_CONTROLE[[#This Row],[KM - Inicio]])</f>
        <v>-</v>
      </c>
      <c r="AQ518" s="329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0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7" t="str">
        <f t="shared" si="10"/>
        <v/>
      </c>
    </row>
    <row r="519" spans="1:72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7" t="str">
        <f>IF(BS_CONTROLE[[#This Row],[Local - Partida]]=0, "-", BS_CONTROLE[[#This Row],[Local - Partida]])</f>
        <v>-</v>
      </c>
      <c r="AL519" s="327" t="str">
        <f>IF(BS_CONTROLE[[#This Row],[Local - Encerramento]]=0, "-", BS_CONTROLE[[#This Row],[Local - Encerramento]])</f>
        <v>-</v>
      </c>
      <c r="AM519" s="327" t="str">
        <f>IF(BS_CONTROLE[[#This Row],[Entre - Estações]]=0, "-", BS_CONTROLE[[#This Row],[Entre - Estações]])</f>
        <v>-</v>
      </c>
      <c r="AN519" s="327" t="str">
        <f>IF(BS_CONTROLE[[#This Row],[SB]]=0, "-", BS_CONTROLE[[#This Row],[SB]])</f>
        <v>-</v>
      </c>
      <c r="AO519" s="328" t="str">
        <f>IF(BS_CONTROLE[[#This Row],[SUB]]=0, "-", BS_CONTROLE[[#This Row],[SUB]])</f>
        <v>-</v>
      </c>
      <c r="AP519" s="329" t="str">
        <f>IF(BS_CONTROLE[[#This Row],[KM - Inicio]]=0, "-", BS_CONTROLE[[#This Row],[KM - Inicio]])</f>
        <v>-</v>
      </c>
      <c r="AQ519" s="329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0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7" t="str">
        <f t="shared" si="10"/>
        <v/>
      </c>
    </row>
    <row r="520" spans="1:72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7" t="str">
        <f>IF(BS_CONTROLE[[#This Row],[Local - Partida]]=0, "-", BS_CONTROLE[[#This Row],[Local - Partida]])</f>
        <v>-</v>
      </c>
      <c r="AL520" s="327" t="str">
        <f>IF(BS_CONTROLE[[#This Row],[Local - Encerramento]]=0, "-", BS_CONTROLE[[#This Row],[Local - Encerramento]])</f>
        <v>-</v>
      </c>
      <c r="AM520" s="327" t="str">
        <f>IF(BS_CONTROLE[[#This Row],[Entre - Estações]]=0, "-", BS_CONTROLE[[#This Row],[Entre - Estações]])</f>
        <v>-</v>
      </c>
      <c r="AN520" s="327" t="str">
        <f>IF(BS_CONTROLE[[#This Row],[SB]]=0, "-", BS_CONTROLE[[#This Row],[SB]])</f>
        <v>-</v>
      </c>
      <c r="AO520" s="328" t="str">
        <f>IF(BS_CONTROLE[[#This Row],[SUB]]=0, "-", BS_CONTROLE[[#This Row],[SUB]])</f>
        <v>-</v>
      </c>
      <c r="AP520" s="329" t="str">
        <f>IF(BS_CONTROLE[[#This Row],[KM - Inicio]]=0, "-", BS_CONTROLE[[#This Row],[KM - Inicio]])</f>
        <v>-</v>
      </c>
      <c r="AQ520" s="329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0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7" t="str">
        <f t="shared" si="10"/>
        <v/>
      </c>
    </row>
    <row r="521" spans="1:72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7" t="str">
        <f>IF(BS_CONTROLE[[#This Row],[Local - Partida]]=0, "-", BS_CONTROLE[[#This Row],[Local - Partida]])</f>
        <v>-</v>
      </c>
      <c r="AL521" s="327" t="str">
        <f>IF(BS_CONTROLE[[#This Row],[Local - Encerramento]]=0, "-", BS_CONTROLE[[#This Row],[Local - Encerramento]])</f>
        <v>-</v>
      </c>
      <c r="AM521" s="327" t="str">
        <f>IF(BS_CONTROLE[[#This Row],[Entre - Estações]]=0, "-", BS_CONTROLE[[#This Row],[Entre - Estações]])</f>
        <v>-</v>
      </c>
      <c r="AN521" s="327" t="str">
        <f>IF(BS_CONTROLE[[#This Row],[SB]]=0, "-", BS_CONTROLE[[#This Row],[SB]])</f>
        <v>-</v>
      </c>
      <c r="AO521" s="328" t="str">
        <f>IF(BS_CONTROLE[[#This Row],[SUB]]=0, "-", BS_CONTROLE[[#This Row],[SUB]])</f>
        <v>-</v>
      </c>
      <c r="AP521" s="329" t="str">
        <f>IF(BS_CONTROLE[[#This Row],[KM - Inicio]]=0, "-", BS_CONTROLE[[#This Row],[KM - Inicio]])</f>
        <v>-</v>
      </c>
      <c r="AQ521" s="329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0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7" t="str">
        <f t="shared" si="10"/>
        <v/>
      </c>
    </row>
    <row r="522" spans="1:72">
      <c r="A522" s="188" t="str">
        <f>D522&amp;B522</f>
        <v/>
      </c>
      <c r="B522" s="249"/>
      <c r="C522" s="190" t="str">
        <f>IF(BS_CONTROLE[[#This Row],[DATA]]="","",WEEKNUM(BS_CONTROLE[[#This Row],[DATA]]))</f>
        <v/>
      </c>
      <c r="D522" s="250"/>
      <c r="E522" s="239">
        <v>517</v>
      </c>
      <c r="F522" s="251"/>
      <c r="G522" s="167" t="str">
        <f>IF(D522="","*",VLOOKUP(F522,BS_ATIVIDADE[#All],3,FALSE))</f>
        <v>*</v>
      </c>
      <c r="H522" s="252"/>
      <c r="I522" s="252"/>
      <c r="J522" s="253"/>
      <c r="K522" s="253"/>
      <c r="L522" s="254"/>
      <c r="M522" s="33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2"/>
      <c r="P522" s="252"/>
      <c r="Q522" s="254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7"/>
      <c r="W522" s="258"/>
      <c r="X522" s="250"/>
      <c r="Y522" s="259"/>
      <c r="Z522" s="259"/>
      <c r="AA522" s="260"/>
      <c r="AB522" s="256"/>
      <c r="AC522" s="256"/>
      <c r="AD522" s="258"/>
      <c r="AE522" s="254"/>
      <c r="AF522" s="254"/>
      <c r="AG522" s="254"/>
      <c r="AH522" s="261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7" t="str">
        <f>IF(BS_CONTROLE[[#This Row],[Local - Partida]]=0, "-", BS_CONTROLE[[#This Row],[Local - Partida]])</f>
        <v>-</v>
      </c>
      <c r="AL522" s="327" t="str">
        <f>IF(BS_CONTROLE[[#This Row],[Local - Encerramento]]=0, "-", BS_CONTROLE[[#This Row],[Local - Encerramento]])</f>
        <v>-</v>
      </c>
      <c r="AM522" s="327" t="str">
        <f>IF(BS_CONTROLE[[#This Row],[Entre - Estações]]=0, "-", BS_CONTROLE[[#This Row],[Entre - Estações]])</f>
        <v>-</v>
      </c>
      <c r="AN522" s="327" t="str">
        <f>IF(BS_CONTROLE[[#This Row],[SB]]=0, "-", BS_CONTROLE[[#This Row],[SB]])</f>
        <v>-</v>
      </c>
      <c r="AO522" s="328" t="str">
        <f>IF(BS_CONTROLE[[#This Row],[SUB]]=0, "-", BS_CONTROLE[[#This Row],[SUB]])</f>
        <v>-</v>
      </c>
      <c r="AP522" s="329" t="str">
        <f>IF(BS_CONTROLE[[#This Row],[KM - Inicio]]=0, "-", BS_CONTROLE[[#This Row],[KM - Inicio]])</f>
        <v>-</v>
      </c>
      <c r="AQ522" s="329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2"/>
      <c r="BB522" s="194" t="str">
        <f>IFERROR(_xlfn.XLOOKUP(AI522, BS_ATIVIDADE[ATIVIDADE],BS_ATIVIDADE[UNIDADE] ), "*")</f>
        <v>*</v>
      </c>
      <c r="BC522" s="33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0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1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7" t="str">
        <f t="shared" si="10"/>
        <v/>
      </c>
    </row>
    <row r="523" spans="1:72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7" t="str">
        <f>IF(BS_CONTROLE[[#This Row],[Local - Partida]]=0, "-", BS_CONTROLE[[#This Row],[Local - Partida]])</f>
        <v>-</v>
      </c>
      <c r="AL523" s="327" t="str">
        <f>IF(BS_CONTROLE[[#This Row],[Local - Encerramento]]=0, "-", BS_CONTROLE[[#This Row],[Local - Encerramento]])</f>
        <v>-</v>
      </c>
      <c r="AM523" s="327" t="str">
        <f>IF(BS_CONTROLE[[#This Row],[Entre - Estações]]=0, "-", BS_CONTROLE[[#This Row],[Entre - Estações]])</f>
        <v>-</v>
      </c>
      <c r="AN523" s="327" t="str">
        <f>IF(BS_CONTROLE[[#This Row],[SB]]=0, "-", BS_CONTROLE[[#This Row],[SB]])</f>
        <v>-</v>
      </c>
      <c r="AO523" s="328" t="str">
        <f>IF(BS_CONTROLE[[#This Row],[SUB]]=0, "-", BS_CONTROLE[[#This Row],[SUB]])</f>
        <v>-</v>
      </c>
      <c r="AP523" s="329" t="str">
        <f>IF(BS_CONTROLE[[#This Row],[KM - Inicio]]=0, "-", BS_CONTROLE[[#This Row],[KM - Inicio]])</f>
        <v>-</v>
      </c>
      <c r="AQ523" s="329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0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7"/>
    </row>
    <row r="524" spans="1:72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7" t="str">
        <f>IF(BS_CONTROLE[[#This Row],[Local - Partida]]=0, "-", BS_CONTROLE[[#This Row],[Local - Partida]])</f>
        <v>-</v>
      </c>
      <c r="AL524" s="327" t="str">
        <f>IF(BS_CONTROLE[[#This Row],[Local - Encerramento]]=0, "-", BS_CONTROLE[[#This Row],[Local - Encerramento]])</f>
        <v>-</v>
      </c>
      <c r="AM524" s="327" t="str">
        <f>IF(BS_CONTROLE[[#This Row],[Entre - Estações]]=0, "-", BS_CONTROLE[[#This Row],[Entre - Estações]])</f>
        <v>-</v>
      </c>
      <c r="AN524" s="327" t="str">
        <f>IF(BS_CONTROLE[[#This Row],[SB]]=0, "-", BS_CONTROLE[[#This Row],[SB]])</f>
        <v>-</v>
      </c>
      <c r="AO524" s="328" t="str">
        <f>IF(BS_CONTROLE[[#This Row],[SUB]]=0, "-", BS_CONTROLE[[#This Row],[SUB]])</f>
        <v>-</v>
      </c>
      <c r="AP524" s="329" t="str">
        <f>IF(BS_CONTROLE[[#This Row],[KM - Inicio]]=0, "-", BS_CONTROLE[[#This Row],[KM - Inicio]])</f>
        <v>-</v>
      </c>
      <c r="AQ524" s="329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0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7" t="str">
        <f>IF(BS_CONTROLE[[#This Row],[Local - Partida]]=0, "-", BS_CONTROLE[[#This Row],[Local - Partida]])</f>
        <v>-</v>
      </c>
      <c r="AL525" s="327" t="str">
        <f>IF(BS_CONTROLE[[#This Row],[Local - Encerramento]]=0, "-", BS_CONTROLE[[#This Row],[Local - Encerramento]])</f>
        <v>-</v>
      </c>
      <c r="AM525" s="327" t="str">
        <f>IF(BS_CONTROLE[[#This Row],[Entre - Estações]]=0, "-", BS_CONTROLE[[#This Row],[Entre - Estações]])</f>
        <v>-</v>
      </c>
      <c r="AN525" s="327" t="str">
        <f>IF(BS_CONTROLE[[#This Row],[SB]]=0, "-", BS_CONTROLE[[#This Row],[SB]])</f>
        <v>-</v>
      </c>
      <c r="AO525" s="328" t="str">
        <f>IF(BS_CONTROLE[[#This Row],[SUB]]=0, "-", BS_CONTROLE[[#This Row],[SUB]])</f>
        <v>-</v>
      </c>
      <c r="AP525" s="329" t="str">
        <f>IF(BS_CONTROLE[[#This Row],[KM - Inicio]]=0, "-", BS_CONTROLE[[#This Row],[KM - Inicio]])</f>
        <v>-</v>
      </c>
      <c r="AQ525" s="329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0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7" t="str">
        <f>IF(BS_CONTROLE[[#This Row],[Local - Partida]]=0, "-", BS_CONTROLE[[#This Row],[Local - Partida]])</f>
        <v>-</v>
      </c>
      <c r="AL526" s="327" t="str">
        <f>IF(BS_CONTROLE[[#This Row],[Local - Encerramento]]=0, "-", BS_CONTROLE[[#This Row],[Local - Encerramento]])</f>
        <v>-</v>
      </c>
      <c r="AM526" s="327" t="str">
        <f>IF(BS_CONTROLE[[#This Row],[Entre - Estações]]=0, "-", BS_CONTROLE[[#This Row],[Entre - Estações]])</f>
        <v>-</v>
      </c>
      <c r="AN526" s="327" t="str">
        <f>IF(BS_CONTROLE[[#This Row],[SB]]=0, "-", BS_CONTROLE[[#This Row],[SB]])</f>
        <v>-</v>
      </c>
      <c r="AO526" s="328" t="str">
        <f>IF(BS_CONTROLE[[#This Row],[SUB]]=0, "-", BS_CONTROLE[[#This Row],[SUB]])</f>
        <v>-</v>
      </c>
      <c r="AP526" s="329" t="str">
        <f>IF(BS_CONTROLE[[#This Row],[KM - Inicio]]=0, "-", BS_CONTROLE[[#This Row],[KM - Inicio]])</f>
        <v>-</v>
      </c>
      <c r="AQ526" s="329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0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7" t="str">
        <f>IF(BS_CONTROLE[[#This Row],[Local - Partida]]=0, "-", BS_CONTROLE[[#This Row],[Local - Partida]])</f>
        <v>-</v>
      </c>
      <c r="AL527" s="327" t="str">
        <f>IF(BS_CONTROLE[[#This Row],[Local - Encerramento]]=0, "-", BS_CONTROLE[[#This Row],[Local - Encerramento]])</f>
        <v>-</v>
      </c>
      <c r="AM527" s="327" t="str">
        <f>IF(BS_CONTROLE[[#This Row],[Entre - Estações]]=0, "-", BS_CONTROLE[[#This Row],[Entre - Estações]])</f>
        <v>-</v>
      </c>
      <c r="AN527" s="327" t="str">
        <f>IF(BS_CONTROLE[[#This Row],[SB]]=0, "-", BS_CONTROLE[[#This Row],[SB]])</f>
        <v>-</v>
      </c>
      <c r="AO527" s="328" t="str">
        <f>IF(BS_CONTROLE[[#This Row],[SUB]]=0, "-", BS_CONTROLE[[#This Row],[SUB]])</f>
        <v>-</v>
      </c>
      <c r="AP527" s="329" t="str">
        <f>IF(BS_CONTROLE[[#This Row],[KM - Inicio]]=0, "-", BS_CONTROLE[[#This Row],[KM - Inicio]])</f>
        <v>-</v>
      </c>
      <c r="AQ527" s="329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0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7" t="str">
        <f>IF(BS_CONTROLE[[#This Row],[Local - Partida]]=0, "-", BS_CONTROLE[[#This Row],[Local - Partida]])</f>
        <v>-</v>
      </c>
      <c r="AL528" s="327" t="str">
        <f>IF(BS_CONTROLE[[#This Row],[Local - Encerramento]]=0, "-", BS_CONTROLE[[#This Row],[Local - Encerramento]])</f>
        <v>-</v>
      </c>
      <c r="AM528" s="327" t="str">
        <f>IF(BS_CONTROLE[[#This Row],[Entre - Estações]]=0, "-", BS_CONTROLE[[#This Row],[Entre - Estações]])</f>
        <v>-</v>
      </c>
      <c r="AN528" s="327" t="str">
        <f>IF(BS_CONTROLE[[#This Row],[SB]]=0, "-", BS_CONTROLE[[#This Row],[SB]])</f>
        <v>-</v>
      </c>
      <c r="AO528" s="328" t="str">
        <f>IF(BS_CONTROLE[[#This Row],[SUB]]=0, "-", BS_CONTROLE[[#This Row],[SUB]])</f>
        <v>-</v>
      </c>
      <c r="AP528" s="329" t="str">
        <f>IF(BS_CONTROLE[[#This Row],[KM - Inicio]]=0, "-", BS_CONTROLE[[#This Row],[KM - Inicio]])</f>
        <v>-</v>
      </c>
      <c r="AQ528" s="329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0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7" t="str">
        <f>IF(BS_CONTROLE[[#This Row],[Local - Partida]]=0, "-", BS_CONTROLE[[#This Row],[Local - Partida]])</f>
        <v>-</v>
      </c>
      <c r="AL529" s="327" t="str">
        <f>IF(BS_CONTROLE[[#This Row],[Local - Encerramento]]=0, "-", BS_CONTROLE[[#This Row],[Local - Encerramento]])</f>
        <v>-</v>
      </c>
      <c r="AM529" s="327" t="str">
        <f>IF(BS_CONTROLE[[#This Row],[Entre - Estações]]=0, "-", BS_CONTROLE[[#This Row],[Entre - Estações]])</f>
        <v>-</v>
      </c>
      <c r="AN529" s="327" t="str">
        <f>IF(BS_CONTROLE[[#This Row],[SB]]=0, "-", BS_CONTROLE[[#This Row],[SB]])</f>
        <v>-</v>
      </c>
      <c r="AO529" s="328" t="str">
        <f>IF(BS_CONTROLE[[#This Row],[SUB]]=0, "-", BS_CONTROLE[[#This Row],[SUB]])</f>
        <v>-</v>
      </c>
      <c r="AP529" s="329" t="str">
        <f>IF(BS_CONTROLE[[#This Row],[KM - Inicio]]=0, "-", BS_CONTROLE[[#This Row],[KM - Inicio]])</f>
        <v>-</v>
      </c>
      <c r="AQ529" s="329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0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7" t="str">
        <f>IF(BS_CONTROLE[[#This Row],[Local - Partida]]=0, "-", BS_CONTROLE[[#This Row],[Local - Partida]])</f>
        <v>-</v>
      </c>
      <c r="AL530" s="327" t="str">
        <f>IF(BS_CONTROLE[[#This Row],[Local - Encerramento]]=0, "-", BS_CONTROLE[[#This Row],[Local - Encerramento]])</f>
        <v>-</v>
      </c>
      <c r="AM530" s="327" t="str">
        <f>IF(BS_CONTROLE[[#This Row],[Entre - Estações]]=0, "-", BS_CONTROLE[[#This Row],[Entre - Estações]])</f>
        <v>-</v>
      </c>
      <c r="AN530" s="327" t="str">
        <f>IF(BS_CONTROLE[[#This Row],[SB]]=0, "-", BS_CONTROLE[[#This Row],[SB]])</f>
        <v>-</v>
      </c>
      <c r="AO530" s="328" t="str">
        <f>IF(BS_CONTROLE[[#This Row],[SUB]]=0, "-", BS_CONTROLE[[#This Row],[SUB]])</f>
        <v>-</v>
      </c>
      <c r="AP530" s="329" t="str">
        <f>IF(BS_CONTROLE[[#This Row],[KM - Inicio]]=0, "-", BS_CONTROLE[[#This Row],[KM - Inicio]])</f>
        <v>-</v>
      </c>
      <c r="AQ530" s="329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0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7" t="str">
        <f>IF(BS_CONTROLE[[#This Row],[Local - Partida]]=0, "-", BS_CONTROLE[[#This Row],[Local - Partida]])</f>
        <v>-</v>
      </c>
      <c r="AL531" s="327" t="str">
        <f>IF(BS_CONTROLE[[#This Row],[Local - Encerramento]]=0, "-", BS_CONTROLE[[#This Row],[Local - Encerramento]])</f>
        <v>-</v>
      </c>
      <c r="AM531" s="327" t="str">
        <f>IF(BS_CONTROLE[[#This Row],[Entre - Estações]]=0, "-", BS_CONTROLE[[#This Row],[Entre - Estações]])</f>
        <v>-</v>
      </c>
      <c r="AN531" s="327" t="str">
        <f>IF(BS_CONTROLE[[#This Row],[SB]]=0, "-", BS_CONTROLE[[#This Row],[SB]])</f>
        <v>-</v>
      </c>
      <c r="AO531" s="328" t="str">
        <f>IF(BS_CONTROLE[[#This Row],[SUB]]=0, "-", BS_CONTROLE[[#This Row],[SUB]])</f>
        <v>-</v>
      </c>
      <c r="AP531" s="329" t="str">
        <f>IF(BS_CONTROLE[[#This Row],[KM - Inicio]]=0, "-", BS_CONTROLE[[#This Row],[KM - Inicio]])</f>
        <v>-</v>
      </c>
      <c r="AQ531" s="329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0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7" t="str">
        <f>IF(BS_CONTROLE[[#This Row],[Local - Partida]]=0, "-", BS_CONTROLE[[#This Row],[Local - Partida]])</f>
        <v>-</v>
      </c>
      <c r="AL532" s="327" t="str">
        <f>IF(BS_CONTROLE[[#This Row],[Local - Encerramento]]=0, "-", BS_CONTROLE[[#This Row],[Local - Encerramento]])</f>
        <v>-</v>
      </c>
      <c r="AM532" s="327" t="str">
        <f>IF(BS_CONTROLE[[#This Row],[Entre - Estações]]=0, "-", BS_CONTROLE[[#This Row],[Entre - Estações]])</f>
        <v>-</v>
      </c>
      <c r="AN532" s="327" t="str">
        <f>IF(BS_CONTROLE[[#This Row],[SB]]=0, "-", BS_CONTROLE[[#This Row],[SB]])</f>
        <v>-</v>
      </c>
      <c r="AO532" s="328" t="str">
        <f>IF(BS_CONTROLE[[#This Row],[SUB]]=0, "-", BS_CONTROLE[[#This Row],[SUB]])</f>
        <v>-</v>
      </c>
      <c r="AP532" s="329" t="str">
        <f>IF(BS_CONTROLE[[#This Row],[KM - Inicio]]=0, "-", BS_CONTROLE[[#This Row],[KM - Inicio]])</f>
        <v>-</v>
      </c>
      <c r="AQ532" s="329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0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39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7" t="str">
        <f>IF(BS_CONTROLE[[#This Row],[Local - Partida]]=0, "-", BS_CONTROLE[[#This Row],[Local - Partida]])</f>
        <v>-</v>
      </c>
      <c r="AL533" s="327" t="str">
        <f>IF(BS_CONTROLE[[#This Row],[Local - Encerramento]]=0, "-", BS_CONTROLE[[#This Row],[Local - Encerramento]])</f>
        <v>-</v>
      </c>
      <c r="AM533" s="327" t="str">
        <f>IF(BS_CONTROLE[[#This Row],[Entre - Estações]]=0, "-", BS_CONTROLE[[#This Row],[Entre - Estações]])</f>
        <v>-</v>
      </c>
      <c r="AN533" s="327" t="str">
        <f>IF(BS_CONTROLE[[#This Row],[SB]]=0, "-", BS_CONTROLE[[#This Row],[SB]])</f>
        <v>-</v>
      </c>
      <c r="AO533" s="328" t="str">
        <f>IF(BS_CONTROLE[[#This Row],[SUB]]=0, "-", BS_CONTROLE[[#This Row],[SUB]])</f>
        <v>-</v>
      </c>
      <c r="AP533" s="329" t="str">
        <f>IF(BS_CONTROLE[[#This Row],[KM - Inicio]]=0, "-", BS_CONTROLE[[#This Row],[KM - Inicio]])</f>
        <v>-</v>
      </c>
      <c r="AQ533" s="329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0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7" t="str">
        <f>IF(BS_CONTROLE[[#This Row],[Local - Partida]]=0, "-", BS_CONTROLE[[#This Row],[Local - Partida]])</f>
        <v>-</v>
      </c>
      <c r="AL534" s="327" t="str">
        <f>IF(BS_CONTROLE[[#This Row],[Local - Encerramento]]=0, "-", BS_CONTROLE[[#This Row],[Local - Encerramento]])</f>
        <v>-</v>
      </c>
      <c r="AM534" s="327" t="str">
        <f>IF(BS_CONTROLE[[#This Row],[Entre - Estações]]=0, "-", BS_CONTROLE[[#This Row],[Entre - Estações]])</f>
        <v>-</v>
      </c>
      <c r="AN534" s="327" t="str">
        <f>IF(BS_CONTROLE[[#This Row],[SB]]=0, "-", BS_CONTROLE[[#This Row],[SB]])</f>
        <v>-</v>
      </c>
      <c r="AO534" s="328" t="str">
        <f>IF(BS_CONTROLE[[#This Row],[SUB]]=0, "-", BS_CONTROLE[[#This Row],[SUB]])</f>
        <v>-</v>
      </c>
      <c r="AP534" s="329" t="str">
        <f>IF(BS_CONTROLE[[#This Row],[KM - Inicio]]=0, "-", BS_CONTROLE[[#This Row],[KM - Inicio]])</f>
        <v>-</v>
      </c>
      <c r="AQ534" s="329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0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39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7" t="str">
        <f>IF(BS_CONTROLE[[#This Row],[Local - Partida]]=0, "-", BS_CONTROLE[[#This Row],[Local - Partida]])</f>
        <v>-</v>
      </c>
      <c r="AL535" s="327" t="str">
        <f>IF(BS_CONTROLE[[#This Row],[Local - Encerramento]]=0, "-", BS_CONTROLE[[#This Row],[Local - Encerramento]])</f>
        <v>-</v>
      </c>
      <c r="AM535" s="327" t="str">
        <f>IF(BS_CONTROLE[[#This Row],[Entre - Estações]]=0, "-", BS_CONTROLE[[#This Row],[Entre - Estações]])</f>
        <v>-</v>
      </c>
      <c r="AN535" s="327" t="str">
        <f>IF(BS_CONTROLE[[#This Row],[SB]]=0, "-", BS_CONTROLE[[#This Row],[SB]])</f>
        <v>-</v>
      </c>
      <c r="AO535" s="328" t="str">
        <f>IF(BS_CONTROLE[[#This Row],[SUB]]=0, "-", BS_CONTROLE[[#This Row],[SUB]])</f>
        <v>-</v>
      </c>
      <c r="AP535" s="329" t="str">
        <f>IF(BS_CONTROLE[[#This Row],[KM - Inicio]]=0, "-", BS_CONTROLE[[#This Row],[KM - Inicio]])</f>
        <v>-</v>
      </c>
      <c r="AQ535" s="329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0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7" t="str">
        <f>IF(BS_CONTROLE[[#This Row],[Local - Partida]]=0, "-", BS_CONTROLE[[#This Row],[Local - Partida]])</f>
        <v>-</v>
      </c>
      <c r="AL536" s="327" t="str">
        <f>IF(BS_CONTROLE[[#This Row],[Local - Encerramento]]=0, "-", BS_CONTROLE[[#This Row],[Local - Encerramento]])</f>
        <v>-</v>
      </c>
      <c r="AM536" s="327" t="str">
        <f>IF(BS_CONTROLE[[#This Row],[Entre - Estações]]=0, "-", BS_CONTROLE[[#This Row],[Entre - Estações]])</f>
        <v>-</v>
      </c>
      <c r="AN536" s="327" t="str">
        <f>IF(BS_CONTROLE[[#This Row],[SB]]=0, "-", BS_CONTROLE[[#This Row],[SB]])</f>
        <v>-</v>
      </c>
      <c r="AO536" s="328" t="str">
        <f>IF(BS_CONTROLE[[#This Row],[SUB]]=0, "-", BS_CONTROLE[[#This Row],[SUB]])</f>
        <v>-</v>
      </c>
      <c r="AP536" s="329" t="str">
        <f>IF(BS_CONTROLE[[#This Row],[KM - Inicio]]=0, "-", BS_CONTROLE[[#This Row],[KM - Inicio]])</f>
        <v>-</v>
      </c>
      <c r="AQ536" s="329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0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7" t="str">
        <f>IF(BS_CONTROLE[[#This Row],[Local - Partida]]=0, "-", BS_CONTROLE[[#This Row],[Local - Partida]])</f>
        <v>-</v>
      </c>
      <c r="AL537" s="327" t="str">
        <f>IF(BS_CONTROLE[[#This Row],[Local - Encerramento]]=0, "-", BS_CONTROLE[[#This Row],[Local - Encerramento]])</f>
        <v>-</v>
      </c>
      <c r="AM537" s="327" t="str">
        <f>IF(BS_CONTROLE[[#This Row],[Entre - Estações]]=0, "-", BS_CONTROLE[[#This Row],[Entre - Estações]])</f>
        <v>-</v>
      </c>
      <c r="AN537" s="327" t="str">
        <f>IF(BS_CONTROLE[[#This Row],[SB]]=0, "-", BS_CONTROLE[[#This Row],[SB]])</f>
        <v>-</v>
      </c>
      <c r="AO537" s="328" t="str">
        <f>IF(BS_CONTROLE[[#This Row],[SUB]]=0, "-", BS_CONTROLE[[#This Row],[SUB]])</f>
        <v>-</v>
      </c>
      <c r="AP537" s="329" t="str">
        <f>IF(BS_CONTROLE[[#This Row],[KM - Inicio]]=0, "-", BS_CONTROLE[[#This Row],[KM - Inicio]])</f>
        <v>-</v>
      </c>
      <c r="AQ537" s="329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0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7" t="str">
        <f>IF(BS_CONTROLE[[#This Row],[Local - Partida]]=0, "-", BS_CONTROLE[[#This Row],[Local - Partida]])</f>
        <v>-</v>
      </c>
      <c r="AL538" s="327" t="str">
        <f>IF(BS_CONTROLE[[#This Row],[Local - Encerramento]]=0, "-", BS_CONTROLE[[#This Row],[Local - Encerramento]])</f>
        <v>-</v>
      </c>
      <c r="AM538" s="327" t="str">
        <f>IF(BS_CONTROLE[[#This Row],[Entre - Estações]]=0, "-", BS_CONTROLE[[#This Row],[Entre - Estações]])</f>
        <v>-</v>
      </c>
      <c r="AN538" s="327" t="str">
        <f>IF(BS_CONTROLE[[#This Row],[SB]]=0, "-", BS_CONTROLE[[#This Row],[SB]])</f>
        <v>-</v>
      </c>
      <c r="AO538" s="328" t="str">
        <f>IF(BS_CONTROLE[[#This Row],[SUB]]=0, "-", BS_CONTROLE[[#This Row],[SUB]])</f>
        <v>-</v>
      </c>
      <c r="AP538" s="329" t="str">
        <f>IF(BS_CONTROLE[[#This Row],[KM - Inicio]]=0, "-", BS_CONTROLE[[#This Row],[KM - Inicio]])</f>
        <v>-</v>
      </c>
      <c r="AQ538" s="329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0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7" t="str">
        <f>IF(BS_CONTROLE[[#This Row],[Local - Partida]]=0, "-", BS_CONTROLE[[#This Row],[Local - Partida]])</f>
        <v>-</v>
      </c>
      <c r="AL539" s="327" t="str">
        <f>IF(BS_CONTROLE[[#This Row],[Local - Encerramento]]=0, "-", BS_CONTROLE[[#This Row],[Local - Encerramento]])</f>
        <v>-</v>
      </c>
      <c r="AM539" s="327" t="str">
        <f>IF(BS_CONTROLE[[#This Row],[Entre - Estações]]=0, "-", BS_CONTROLE[[#This Row],[Entre - Estações]])</f>
        <v>-</v>
      </c>
      <c r="AN539" s="327" t="str">
        <f>IF(BS_CONTROLE[[#This Row],[SB]]=0, "-", BS_CONTROLE[[#This Row],[SB]])</f>
        <v>-</v>
      </c>
      <c r="AO539" s="328" t="str">
        <f>IF(BS_CONTROLE[[#This Row],[SUB]]=0, "-", BS_CONTROLE[[#This Row],[SUB]])</f>
        <v>-</v>
      </c>
      <c r="AP539" s="329" t="str">
        <f>IF(BS_CONTROLE[[#This Row],[KM - Inicio]]=0, "-", BS_CONTROLE[[#This Row],[KM - Inicio]])</f>
        <v>-</v>
      </c>
      <c r="AQ539" s="329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0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7" t="str">
        <f>IF(BS_CONTROLE[[#This Row],[Local - Partida]]=0, "-", BS_CONTROLE[[#This Row],[Local - Partida]])</f>
        <v>-</v>
      </c>
      <c r="AL540" s="327" t="str">
        <f>IF(BS_CONTROLE[[#This Row],[Local - Encerramento]]=0, "-", BS_CONTROLE[[#This Row],[Local - Encerramento]])</f>
        <v>-</v>
      </c>
      <c r="AM540" s="327" t="str">
        <f>IF(BS_CONTROLE[[#This Row],[Entre - Estações]]=0, "-", BS_CONTROLE[[#This Row],[Entre - Estações]])</f>
        <v>-</v>
      </c>
      <c r="AN540" s="327" t="str">
        <f>IF(BS_CONTROLE[[#This Row],[SB]]=0, "-", BS_CONTROLE[[#This Row],[SB]])</f>
        <v>-</v>
      </c>
      <c r="AO540" s="328" t="str">
        <f>IF(BS_CONTROLE[[#This Row],[SUB]]=0, "-", BS_CONTROLE[[#This Row],[SUB]])</f>
        <v>-</v>
      </c>
      <c r="AP540" s="329" t="str">
        <f>IF(BS_CONTROLE[[#This Row],[KM - Inicio]]=0, "-", BS_CONTROLE[[#This Row],[KM - Inicio]])</f>
        <v>-</v>
      </c>
      <c r="AQ540" s="329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0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7" t="str">
        <f>IF(BS_CONTROLE[[#This Row],[Local - Partida]]=0, "-", BS_CONTROLE[[#This Row],[Local - Partida]])</f>
        <v>-</v>
      </c>
      <c r="AL541" s="327" t="str">
        <f>IF(BS_CONTROLE[[#This Row],[Local - Encerramento]]=0, "-", BS_CONTROLE[[#This Row],[Local - Encerramento]])</f>
        <v>-</v>
      </c>
      <c r="AM541" s="327" t="str">
        <f>IF(BS_CONTROLE[[#This Row],[Entre - Estações]]=0, "-", BS_CONTROLE[[#This Row],[Entre - Estações]])</f>
        <v>-</v>
      </c>
      <c r="AN541" s="327" t="str">
        <f>IF(BS_CONTROLE[[#This Row],[SB]]=0, "-", BS_CONTROLE[[#This Row],[SB]])</f>
        <v>-</v>
      </c>
      <c r="AO541" s="328" t="str">
        <f>IF(BS_CONTROLE[[#This Row],[SUB]]=0, "-", BS_CONTROLE[[#This Row],[SUB]])</f>
        <v>-</v>
      </c>
      <c r="AP541" s="329" t="str">
        <f>IF(BS_CONTROLE[[#This Row],[KM - Inicio]]=0, "-", BS_CONTROLE[[#This Row],[KM - Inicio]])</f>
        <v>-</v>
      </c>
      <c r="AQ541" s="329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0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7" t="str">
        <f>IF(BS_CONTROLE[[#This Row],[Local - Partida]]=0, "-", BS_CONTROLE[[#This Row],[Local - Partida]])</f>
        <v>-</v>
      </c>
      <c r="AL542" s="327" t="str">
        <f>IF(BS_CONTROLE[[#This Row],[Local - Encerramento]]=0, "-", BS_CONTROLE[[#This Row],[Local - Encerramento]])</f>
        <v>-</v>
      </c>
      <c r="AM542" s="327" t="str">
        <f>IF(BS_CONTROLE[[#This Row],[Entre - Estações]]=0, "-", BS_CONTROLE[[#This Row],[Entre - Estações]])</f>
        <v>-</v>
      </c>
      <c r="AN542" s="327" t="str">
        <f>IF(BS_CONTROLE[[#This Row],[SB]]=0, "-", BS_CONTROLE[[#This Row],[SB]])</f>
        <v>-</v>
      </c>
      <c r="AO542" s="328" t="str">
        <f>IF(BS_CONTROLE[[#This Row],[SUB]]=0, "-", BS_CONTROLE[[#This Row],[SUB]])</f>
        <v>-</v>
      </c>
      <c r="AP542" s="329" t="str">
        <f>IF(BS_CONTROLE[[#This Row],[KM - Inicio]]=0, "-", BS_CONTROLE[[#This Row],[KM - Inicio]])</f>
        <v>-</v>
      </c>
      <c r="AQ542" s="329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0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7" t="str">
        <f>IF(BS_CONTROLE[[#This Row],[Local - Partida]]=0, "-", BS_CONTROLE[[#This Row],[Local - Partida]])</f>
        <v>-</v>
      </c>
      <c r="AL543" s="327" t="str">
        <f>IF(BS_CONTROLE[[#This Row],[Local - Encerramento]]=0, "-", BS_CONTROLE[[#This Row],[Local - Encerramento]])</f>
        <v>-</v>
      </c>
      <c r="AM543" s="327" t="str">
        <f>IF(BS_CONTROLE[[#This Row],[Entre - Estações]]=0, "-", BS_CONTROLE[[#This Row],[Entre - Estações]])</f>
        <v>-</v>
      </c>
      <c r="AN543" s="327" t="str">
        <f>IF(BS_CONTROLE[[#This Row],[SB]]=0, "-", BS_CONTROLE[[#This Row],[SB]])</f>
        <v>-</v>
      </c>
      <c r="AO543" s="328" t="str">
        <f>IF(BS_CONTROLE[[#This Row],[SUB]]=0, "-", BS_CONTROLE[[#This Row],[SUB]])</f>
        <v>-</v>
      </c>
      <c r="AP543" s="329" t="str">
        <f>IF(BS_CONTROLE[[#This Row],[KM - Inicio]]=0, "-", BS_CONTROLE[[#This Row],[KM - Inicio]])</f>
        <v>-</v>
      </c>
      <c r="AQ543" s="329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0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7" t="str">
        <f>IF(BS_CONTROLE[[#This Row],[Local - Partida]]=0, "-", BS_CONTROLE[[#This Row],[Local - Partida]])</f>
        <v>-</v>
      </c>
      <c r="AL544" s="327" t="str">
        <f>IF(BS_CONTROLE[[#This Row],[Local - Encerramento]]=0, "-", BS_CONTROLE[[#This Row],[Local - Encerramento]])</f>
        <v>-</v>
      </c>
      <c r="AM544" s="327" t="str">
        <f>IF(BS_CONTROLE[[#This Row],[Entre - Estações]]=0, "-", BS_CONTROLE[[#This Row],[Entre - Estações]])</f>
        <v>-</v>
      </c>
      <c r="AN544" s="327" t="str">
        <f>IF(BS_CONTROLE[[#This Row],[SB]]=0, "-", BS_CONTROLE[[#This Row],[SB]])</f>
        <v>-</v>
      </c>
      <c r="AO544" s="328" t="str">
        <f>IF(BS_CONTROLE[[#This Row],[SUB]]=0, "-", BS_CONTROLE[[#This Row],[SUB]])</f>
        <v>-</v>
      </c>
      <c r="AP544" s="329" t="str">
        <f>IF(BS_CONTROLE[[#This Row],[KM - Inicio]]=0, "-", BS_CONTROLE[[#This Row],[KM - Inicio]])</f>
        <v>-</v>
      </c>
      <c r="AQ544" s="329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0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7" t="str">
        <f>IF(BS_CONTROLE[[#This Row],[Local - Partida]]=0, "-", BS_CONTROLE[[#This Row],[Local - Partida]])</f>
        <v>-</v>
      </c>
      <c r="AL545" s="327" t="str">
        <f>IF(BS_CONTROLE[[#This Row],[Local - Encerramento]]=0, "-", BS_CONTROLE[[#This Row],[Local - Encerramento]])</f>
        <v>-</v>
      </c>
      <c r="AM545" s="327" t="str">
        <f>IF(BS_CONTROLE[[#This Row],[Entre - Estações]]=0, "-", BS_CONTROLE[[#This Row],[Entre - Estações]])</f>
        <v>-</v>
      </c>
      <c r="AN545" s="327" t="str">
        <f>IF(BS_CONTROLE[[#This Row],[SB]]=0, "-", BS_CONTROLE[[#This Row],[SB]])</f>
        <v>-</v>
      </c>
      <c r="AO545" s="328" t="str">
        <f>IF(BS_CONTROLE[[#This Row],[SUB]]=0, "-", BS_CONTROLE[[#This Row],[SUB]])</f>
        <v>-</v>
      </c>
      <c r="AP545" s="329" t="str">
        <f>IF(BS_CONTROLE[[#This Row],[KM - Inicio]]=0, "-", BS_CONTROLE[[#This Row],[KM - Inicio]])</f>
        <v>-</v>
      </c>
      <c r="AQ545" s="329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0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7" t="str">
        <f>IF(BS_CONTROLE[[#This Row],[Local - Partida]]=0, "-", BS_CONTROLE[[#This Row],[Local - Partida]])</f>
        <v>-</v>
      </c>
      <c r="AL546" s="327" t="str">
        <f>IF(BS_CONTROLE[[#This Row],[Local - Encerramento]]=0, "-", BS_CONTROLE[[#This Row],[Local - Encerramento]])</f>
        <v>-</v>
      </c>
      <c r="AM546" s="327" t="str">
        <f>IF(BS_CONTROLE[[#This Row],[Entre - Estações]]=0, "-", BS_CONTROLE[[#This Row],[Entre - Estações]])</f>
        <v>-</v>
      </c>
      <c r="AN546" s="327" t="str">
        <f>IF(BS_CONTROLE[[#This Row],[SB]]=0, "-", BS_CONTROLE[[#This Row],[SB]])</f>
        <v>-</v>
      </c>
      <c r="AO546" s="328" t="str">
        <f>IF(BS_CONTROLE[[#This Row],[SUB]]=0, "-", BS_CONTROLE[[#This Row],[SUB]])</f>
        <v>-</v>
      </c>
      <c r="AP546" s="329" t="str">
        <f>IF(BS_CONTROLE[[#This Row],[KM - Inicio]]=0, "-", BS_CONTROLE[[#This Row],[KM - Inicio]])</f>
        <v>-</v>
      </c>
      <c r="AQ546" s="329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0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7" t="str">
        <f>IF(BS_CONTROLE[[#This Row],[Local - Partida]]=0, "-", BS_CONTROLE[[#This Row],[Local - Partida]])</f>
        <v>-</v>
      </c>
      <c r="AL547" s="327" t="str">
        <f>IF(BS_CONTROLE[[#This Row],[Local - Encerramento]]=0, "-", BS_CONTROLE[[#This Row],[Local - Encerramento]])</f>
        <v>-</v>
      </c>
      <c r="AM547" s="327" t="str">
        <f>IF(BS_CONTROLE[[#This Row],[Entre - Estações]]=0, "-", BS_CONTROLE[[#This Row],[Entre - Estações]])</f>
        <v>-</v>
      </c>
      <c r="AN547" s="327" t="str">
        <f>IF(BS_CONTROLE[[#This Row],[SB]]=0, "-", BS_CONTROLE[[#This Row],[SB]])</f>
        <v>-</v>
      </c>
      <c r="AO547" s="328" t="str">
        <f>IF(BS_CONTROLE[[#This Row],[SUB]]=0, "-", BS_CONTROLE[[#This Row],[SUB]])</f>
        <v>-</v>
      </c>
      <c r="AP547" s="329" t="str">
        <f>IF(BS_CONTROLE[[#This Row],[KM - Inicio]]=0, "-", BS_CONTROLE[[#This Row],[KM - Inicio]])</f>
        <v>-</v>
      </c>
      <c r="AQ547" s="329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0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7" t="str">
        <f>IF(BS_CONTROLE[[#This Row],[Local - Partida]]=0, "-", BS_CONTROLE[[#This Row],[Local - Partida]])</f>
        <v>-</v>
      </c>
      <c r="AL548" s="327" t="str">
        <f>IF(BS_CONTROLE[[#This Row],[Local - Encerramento]]=0, "-", BS_CONTROLE[[#This Row],[Local - Encerramento]])</f>
        <v>-</v>
      </c>
      <c r="AM548" s="327" t="str">
        <f>IF(BS_CONTROLE[[#This Row],[Entre - Estações]]=0, "-", BS_CONTROLE[[#This Row],[Entre - Estações]])</f>
        <v>-</v>
      </c>
      <c r="AN548" s="327" t="str">
        <f>IF(BS_CONTROLE[[#This Row],[SB]]=0, "-", BS_CONTROLE[[#This Row],[SB]])</f>
        <v>-</v>
      </c>
      <c r="AO548" s="328" t="str">
        <f>IF(BS_CONTROLE[[#This Row],[SUB]]=0, "-", BS_CONTROLE[[#This Row],[SUB]])</f>
        <v>-</v>
      </c>
      <c r="AP548" s="329" t="str">
        <f>IF(BS_CONTROLE[[#This Row],[KM - Inicio]]=0, "-", BS_CONTROLE[[#This Row],[KM - Inicio]])</f>
        <v>-</v>
      </c>
      <c r="AQ548" s="329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0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7" t="str">
        <f>IF(BS_CONTROLE[[#This Row],[Local - Partida]]=0, "-", BS_CONTROLE[[#This Row],[Local - Partida]])</f>
        <v>-</v>
      </c>
      <c r="AL549" s="327" t="str">
        <f>IF(BS_CONTROLE[[#This Row],[Local - Encerramento]]=0, "-", BS_CONTROLE[[#This Row],[Local - Encerramento]])</f>
        <v>-</v>
      </c>
      <c r="AM549" s="327" t="str">
        <f>IF(BS_CONTROLE[[#This Row],[Entre - Estações]]=0, "-", BS_CONTROLE[[#This Row],[Entre - Estações]])</f>
        <v>-</v>
      </c>
      <c r="AN549" s="327" t="str">
        <f>IF(BS_CONTROLE[[#This Row],[SB]]=0, "-", BS_CONTROLE[[#This Row],[SB]])</f>
        <v>-</v>
      </c>
      <c r="AO549" s="328" t="str">
        <f>IF(BS_CONTROLE[[#This Row],[SUB]]=0, "-", BS_CONTROLE[[#This Row],[SUB]])</f>
        <v>-</v>
      </c>
      <c r="AP549" s="329" t="str">
        <f>IF(BS_CONTROLE[[#This Row],[KM - Inicio]]=0, "-", BS_CONTROLE[[#This Row],[KM - Inicio]])</f>
        <v>-</v>
      </c>
      <c r="AQ549" s="329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0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7" t="str">
        <f>IF(BS_CONTROLE[[#This Row],[Local - Partida]]=0, "-", BS_CONTROLE[[#This Row],[Local - Partida]])</f>
        <v>-</v>
      </c>
      <c r="AL550" s="327" t="str">
        <f>IF(BS_CONTROLE[[#This Row],[Local - Encerramento]]=0, "-", BS_CONTROLE[[#This Row],[Local - Encerramento]])</f>
        <v>-</v>
      </c>
      <c r="AM550" s="327" t="str">
        <f>IF(BS_CONTROLE[[#This Row],[Entre - Estações]]=0, "-", BS_CONTROLE[[#This Row],[Entre - Estações]])</f>
        <v>-</v>
      </c>
      <c r="AN550" s="327" t="str">
        <f>IF(BS_CONTROLE[[#This Row],[SB]]=0, "-", BS_CONTROLE[[#This Row],[SB]])</f>
        <v>-</v>
      </c>
      <c r="AO550" s="328" t="str">
        <f>IF(BS_CONTROLE[[#This Row],[SUB]]=0, "-", BS_CONTROLE[[#This Row],[SUB]])</f>
        <v>-</v>
      </c>
      <c r="AP550" s="329" t="str">
        <f>IF(BS_CONTROLE[[#This Row],[KM - Inicio]]=0, "-", BS_CONTROLE[[#This Row],[KM - Inicio]])</f>
        <v>-</v>
      </c>
      <c r="AQ550" s="329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0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7" t="str">
        <f>IF(BS_CONTROLE[[#This Row],[Local - Partida]]=0, "-", BS_CONTROLE[[#This Row],[Local - Partida]])</f>
        <v>-</v>
      </c>
      <c r="AL551" s="327" t="str">
        <f>IF(BS_CONTROLE[[#This Row],[Local - Encerramento]]=0, "-", BS_CONTROLE[[#This Row],[Local - Encerramento]])</f>
        <v>-</v>
      </c>
      <c r="AM551" s="327" t="str">
        <f>IF(BS_CONTROLE[[#This Row],[Entre - Estações]]=0, "-", BS_CONTROLE[[#This Row],[Entre - Estações]])</f>
        <v>-</v>
      </c>
      <c r="AN551" s="327" t="str">
        <f>IF(BS_CONTROLE[[#This Row],[SB]]=0, "-", BS_CONTROLE[[#This Row],[SB]])</f>
        <v>-</v>
      </c>
      <c r="AO551" s="328" t="str">
        <f>IF(BS_CONTROLE[[#This Row],[SUB]]=0, "-", BS_CONTROLE[[#This Row],[SUB]])</f>
        <v>-</v>
      </c>
      <c r="AP551" s="329" t="str">
        <f>IF(BS_CONTROLE[[#This Row],[KM - Inicio]]=0, "-", BS_CONTROLE[[#This Row],[KM - Inicio]])</f>
        <v>-</v>
      </c>
      <c r="AQ551" s="329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0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7" t="str">
        <f>IF(BS_CONTROLE[[#This Row],[Local - Partida]]=0, "-", BS_CONTROLE[[#This Row],[Local - Partida]])</f>
        <v>-</v>
      </c>
      <c r="AL552" s="327" t="str">
        <f>IF(BS_CONTROLE[[#This Row],[Local - Encerramento]]=0, "-", BS_CONTROLE[[#This Row],[Local - Encerramento]])</f>
        <v>-</v>
      </c>
      <c r="AM552" s="327" t="str">
        <f>IF(BS_CONTROLE[[#This Row],[Entre - Estações]]=0, "-", BS_CONTROLE[[#This Row],[Entre - Estações]])</f>
        <v>-</v>
      </c>
      <c r="AN552" s="327" t="str">
        <f>IF(BS_CONTROLE[[#This Row],[SB]]=0, "-", BS_CONTROLE[[#This Row],[SB]])</f>
        <v>-</v>
      </c>
      <c r="AO552" s="328" t="str">
        <f>IF(BS_CONTROLE[[#This Row],[SUB]]=0, "-", BS_CONTROLE[[#This Row],[SUB]])</f>
        <v>-</v>
      </c>
      <c r="AP552" s="329" t="str">
        <f>IF(BS_CONTROLE[[#This Row],[KM - Inicio]]=0, "-", BS_CONTROLE[[#This Row],[KM - Inicio]])</f>
        <v>-</v>
      </c>
      <c r="AQ552" s="329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0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>
      <c r="A553" s="188"/>
      <c r="B553" s="189"/>
      <c r="C553" s="190"/>
      <c r="D553" s="191"/>
      <c r="E553" s="239">
        <v>548</v>
      </c>
      <c r="F553" s="170"/>
      <c r="G553" s="167"/>
      <c r="H553" s="193"/>
      <c r="I553" s="193"/>
      <c r="J553" s="168"/>
      <c r="K553" s="168"/>
      <c r="L553" s="192"/>
      <c r="M553" s="255"/>
      <c r="N553" s="255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7" t="str">
        <f>IF(BS_CONTROLE[[#This Row],[Local - Partida]]=0, "-", BS_CONTROLE[[#This Row],[Local - Partida]])</f>
        <v>-</v>
      </c>
      <c r="AL553" s="327" t="str">
        <f>IF(BS_CONTROLE[[#This Row],[Local - Encerramento]]=0, "-", BS_CONTROLE[[#This Row],[Local - Encerramento]])</f>
        <v>-</v>
      </c>
      <c r="AM553" s="327" t="str">
        <f>IF(BS_CONTROLE[[#This Row],[Entre - Estações]]=0, "-", BS_CONTROLE[[#This Row],[Entre - Estações]])</f>
        <v>-</v>
      </c>
      <c r="AN553" s="327" t="str">
        <f>IF(BS_CONTROLE[[#This Row],[SB]]=0, "-", BS_CONTROLE[[#This Row],[SB]])</f>
        <v>-</v>
      </c>
      <c r="AO553" s="328" t="str">
        <f>IF(BS_CONTROLE[[#This Row],[SUB]]=0, "-", BS_CONTROLE[[#This Row],[SUB]])</f>
        <v>-</v>
      </c>
      <c r="AP553" s="329" t="str">
        <f>IF(BS_CONTROLE[[#This Row],[KM - Inicio]]=0, "-", BS_CONTROLE[[#This Row],[KM - Inicio]])</f>
        <v>-</v>
      </c>
      <c r="AQ553" s="329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0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1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>
      <c r="A554" s="188" t="str">
        <f>D554&amp;B554</f>
        <v/>
      </c>
      <c r="B554" s="320"/>
      <c r="C554" s="321"/>
      <c r="D554" s="322"/>
      <c r="E554" s="239">
        <v>549</v>
      </c>
      <c r="F554" s="170"/>
      <c r="G554" s="167"/>
      <c r="H554" s="172"/>
      <c r="I554" s="172"/>
      <c r="J554" s="255"/>
      <c r="K554" s="255"/>
      <c r="L554" s="192"/>
      <c r="M554" s="255"/>
      <c r="N554" s="255"/>
      <c r="O554" s="172"/>
      <c r="P554" s="172"/>
      <c r="Q554" s="192"/>
      <c r="R554" s="194"/>
      <c r="S554" s="170"/>
      <c r="T554" s="170"/>
      <c r="U554" s="169"/>
      <c r="V554" s="216"/>
      <c r="W554" s="172"/>
      <c r="X554" s="322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7"/>
      <c r="AL554" s="327"/>
      <c r="AM554" s="327"/>
      <c r="AN554" s="327"/>
      <c r="AO554" s="328"/>
      <c r="AP554" s="329"/>
      <c r="AQ554" s="329"/>
      <c r="AR554" s="172"/>
      <c r="AS554" s="172"/>
      <c r="AT554" s="172"/>
      <c r="AU554" s="323"/>
      <c r="AV554" s="323"/>
      <c r="AW554" s="323"/>
      <c r="AX554" s="323"/>
      <c r="AY554" s="199"/>
      <c r="AZ554" s="170"/>
      <c r="BA554" s="324"/>
      <c r="BB554" s="194"/>
      <c r="BC554" s="75"/>
      <c r="BD554" s="75"/>
      <c r="BE554" s="171"/>
      <c r="BF554" s="330"/>
      <c r="BG554" s="201"/>
      <c r="BH554" s="325"/>
      <c r="BI554" s="325"/>
      <c r="BJ554" s="325"/>
      <c r="BK554" s="326"/>
      <c r="BL554" s="201"/>
      <c r="BM554" s="195"/>
      <c r="BN554" s="195"/>
      <c r="BO554" s="231"/>
      <c r="BP554" s="326"/>
      <c r="BQ554" s="232"/>
      <c r="BR554" s="233"/>
      <c r="BS554" s="233"/>
    </row>
    <row r="555" spans="1:71">
      <c r="A555" s="188" t="str">
        <f>D555&amp;B555</f>
        <v/>
      </c>
      <c r="B555" s="320"/>
      <c r="C555" s="321"/>
      <c r="D555" s="322"/>
      <c r="E555" s="239">
        <v>550</v>
      </c>
      <c r="F555" s="170"/>
      <c r="G555" s="167"/>
      <c r="H555" s="172"/>
      <c r="I555" s="172"/>
      <c r="J555" s="255"/>
      <c r="K555" s="255"/>
      <c r="L555" s="192"/>
      <c r="M555" s="255"/>
      <c r="N555" s="255"/>
      <c r="O555" s="172"/>
      <c r="P555" s="172"/>
      <c r="Q555" s="192"/>
      <c r="R555" s="194"/>
      <c r="S555" s="170"/>
      <c r="T555" s="170"/>
      <c r="U555" s="169"/>
      <c r="V555" s="216"/>
      <c r="W555" s="172"/>
      <c r="X555" s="322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7"/>
      <c r="AL555" s="327"/>
      <c r="AM555" s="327"/>
      <c r="AN555" s="327"/>
      <c r="AO555" s="328"/>
      <c r="AP555" s="329"/>
      <c r="AQ555" s="329"/>
      <c r="AR555" s="172"/>
      <c r="AS555" s="172"/>
      <c r="AT555" s="172"/>
      <c r="AU555" s="323"/>
      <c r="AV555" s="323"/>
      <c r="AW555" s="323"/>
      <c r="AX555" s="323"/>
      <c r="AY555" s="199"/>
      <c r="AZ555" s="170"/>
      <c r="BA555" s="324"/>
      <c r="BB555" s="194"/>
      <c r="BC555" s="75"/>
      <c r="BD555" s="75"/>
      <c r="BE555" s="171"/>
      <c r="BF555" s="330"/>
      <c r="BG555" s="201"/>
      <c r="BH555" s="325"/>
      <c r="BI555" s="325"/>
      <c r="BJ555" s="325"/>
      <c r="BK555" s="326"/>
      <c r="BL555" s="201"/>
      <c r="BM555" s="195"/>
      <c r="BN555" s="195"/>
      <c r="BO555" s="231"/>
      <c r="BP555" s="326"/>
      <c r="BQ555" s="232"/>
      <c r="BR555" s="233"/>
      <c r="BS555" s="233"/>
    </row>
    <row r="556" spans="1:71">
      <c r="A556" s="188" t="str">
        <f>D556&amp;B556</f>
        <v/>
      </c>
      <c r="B556" s="320"/>
      <c r="C556" s="321"/>
      <c r="D556" s="322"/>
      <c r="E556" s="239">
        <v>551</v>
      </c>
      <c r="F556" s="170"/>
      <c r="G556" s="167"/>
      <c r="H556" s="172"/>
      <c r="I556" s="172"/>
      <c r="J556" s="255"/>
      <c r="K556" s="255"/>
      <c r="L556" s="192"/>
      <c r="M556" s="255"/>
      <c r="N556" s="255"/>
      <c r="O556" s="172"/>
      <c r="P556" s="172"/>
      <c r="Q556" s="192"/>
      <c r="R556" s="194"/>
      <c r="S556" s="170"/>
      <c r="T556" s="170"/>
      <c r="U556" s="169"/>
      <c r="V556" s="216"/>
      <c r="W556" s="172"/>
      <c r="X556" s="322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7"/>
      <c r="AL556" s="327"/>
      <c r="AM556" s="327"/>
      <c r="AN556" s="327"/>
      <c r="AO556" s="328"/>
      <c r="AP556" s="329"/>
      <c r="AQ556" s="329"/>
      <c r="AR556" s="172"/>
      <c r="AS556" s="172"/>
      <c r="AT556" s="172"/>
      <c r="AU556" s="323"/>
      <c r="AV556" s="323"/>
      <c r="AW556" s="323"/>
      <c r="AX556" s="323"/>
      <c r="AY556" s="199"/>
      <c r="AZ556" s="170"/>
      <c r="BA556" s="324"/>
      <c r="BB556" s="194"/>
      <c r="BC556" s="75"/>
      <c r="BD556" s="75"/>
      <c r="BE556" s="171"/>
      <c r="BF556" s="330"/>
      <c r="BG556" s="201"/>
      <c r="BH556" s="325"/>
      <c r="BI556" s="325"/>
      <c r="BJ556" s="325"/>
      <c r="BK556" s="326"/>
      <c r="BL556" s="201"/>
      <c r="BM556" s="195"/>
      <c r="BN556" s="195"/>
      <c r="BO556" s="231"/>
      <c r="BP556" s="326"/>
      <c r="BQ556" s="232"/>
      <c r="BR556" s="233"/>
      <c r="BS556" s="233"/>
    </row>
    <row r="557" spans="1:71">
      <c r="A557" s="188" t="str">
        <f>D557&amp;B557</f>
        <v/>
      </c>
      <c r="B557" s="320"/>
      <c r="C557" s="321"/>
      <c r="D557" s="322"/>
      <c r="E557" s="239">
        <v>552</v>
      </c>
      <c r="F557" s="170"/>
      <c r="G557" s="167"/>
      <c r="H557" s="172"/>
      <c r="I557" s="172"/>
      <c r="J557" s="255"/>
      <c r="K557" s="255"/>
      <c r="L557" s="192"/>
      <c r="M557" s="255"/>
      <c r="N557" s="255"/>
      <c r="O557" s="172"/>
      <c r="P557" s="172"/>
      <c r="Q557" s="192"/>
      <c r="R557" s="194"/>
      <c r="S557" s="170"/>
      <c r="T557" s="170"/>
      <c r="U557" s="169"/>
      <c r="V557" s="216"/>
      <c r="W557" s="172"/>
      <c r="X557" s="322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7"/>
      <c r="AL557" s="327"/>
      <c r="AM557" s="327"/>
      <c r="AN557" s="327"/>
      <c r="AO557" s="328"/>
      <c r="AP557" s="329"/>
      <c r="AQ557" s="329"/>
      <c r="AR557" s="172"/>
      <c r="AS557" s="172"/>
      <c r="AT557" s="172"/>
      <c r="AU557" s="323"/>
      <c r="AV557" s="323"/>
      <c r="AW557" s="323"/>
      <c r="AX557" s="323"/>
      <c r="AY557" s="199"/>
      <c r="AZ557" s="170"/>
      <c r="BA557" s="324"/>
      <c r="BB557" s="194"/>
      <c r="BC557" s="75"/>
      <c r="BD557" s="75"/>
      <c r="BE557" s="171"/>
      <c r="BF557" s="330"/>
      <c r="BG557" s="201"/>
      <c r="BH557" s="325"/>
      <c r="BI557" s="325"/>
      <c r="BJ557" s="325"/>
      <c r="BK557" s="326"/>
      <c r="BL557" s="201"/>
      <c r="BM557" s="195"/>
      <c r="BN557" s="195"/>
      <c r="BO557" s="231"/>
      <c r="BP557" s="326"/>
      <c r="BQ557" s="232"/>
      <c r="BR557" s="233"/>
      <c r="BS557" s="233"/>
    </row>
    <row r="558" spans="1:71">
      <c r="A558" s="188" t="str">
        <f>D558&amp;B558</f>
        <v/>
      </c>
      <c r="B558" s="320"/>
      <c r="C558" s="321"/>
      <c r="D558" s="322"/>
      <c r="E558" s="239">
        <v>553</v>
      </c>
      <c r="F558" s="170"/>
      <c r="G558" s="167"/>
      <c r="H558" s="172"/>
      <c r="I558" s="172"/>
      <c r="J558" s="255"/>
      <c r="K558" s="255"/>
      <c r="L558" s="192"/>
      <c r="M558" s="255"/>
      <c r="N558" s="255"/>
      <c r="O558" s="172"/>
      <c r="P558" s="172"/>
      <c r="Q558" s="192"/>
      <c r="R558" s="194"/>
      <c r="S558" s="170"/>
      <c r="T558" s="170"/>
      <c r="U558" s="169"/>
      <c r="V558" s="216"/>
      <c r="W558" s="172"/>
      <c r="X558" s="322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7"/>
      <c r="AL558" s="327"/>
      <c r="AM558" s="327"/>
      <c r="AN558" s="327"/>
      <c r="AO558" s="328"/>
      <c r="AP558" s="329"/>
      <c r="AQ558" s="329"/>
      <c r="AR558" s="172"/>
      <c r="AS558" s="172"/>
      <c r="AT558" s="172"/>
      <c r="AU558" s="323"/>
      <c r="AV558" s="323"/>
      <c r="AW558" s="323"/>
      <c r="AX558" s="323"/>
      <c r="AY558" s="199"/>
      <c r="AZ558" s="170"/>
      <c r="BA558" s="324"/>
      <c r="BB558" s="194"/>
      <c r="BC558" s="75"/>
      <c r="BD558" s="75"/>
      <c r="BE558" s="171"/>
      <c r="BF558" s="330"/>
      <c r="BG558" s="201"/>
      <c r="BH558" s="325"/>
      <c r="BI558" s="325"/>
      <c r="BJ558" s="325"/>
      <c r="BK558" s="326"/>
      <c r="BL558" s="201"/>
      <c r="BM558" s="195"/>
      <c r="BN558" s="195"/>
      <c r="BO558" s="231"/>
      <c r="BP558" s="326"/>
      <c r="BQ558" s="232"/>
      <c r="BR558" s="233"/>
      <c r="BS558" s="233"/>
    </row>
    <row r="559" spans="1:71">
      <c r="A559" s="188" t="str">
        <f>D559&amp;B559</f>
        <v/>
      </c>
      <c r="B559" s="320"/>
      <c r="C559" s="321"/>
      <c r="D559" s="322"/>
      <c r="E559" s="239">
        <v>554</v>
      </c>
      <c r="F559" s="170"/>
      <c r="G559" s="167"/>
      <c r="H559" s="172"/>
      <c r="I559" s="172"/>
      <c r="J559" s="255"/>
      <c r="K559" s="255"/>
      <c r="L559" s="192"/>
      <c r="M559" s="255"/>
      <c r="N559" s="255"/>
      <c r="O559" s="172"/>
      <c r="P559" s="172"/>
      <c r="Q559" s="192"/>
      <c r="R559" s="194"/>
      <c r="S559" s="170"/>
      <c r="T559" s="170"/>
      <c r="U559" s="169"/>
      <c r="V559" s="216"/>
      <c r="W559" s="172"/>
      <c r="X559" s="322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7"/>
      <c r="AL559" s="327"/>
      <c r="AM559" s="327"/>
      <c r="AN559" s="327"/>
      <c r="AO559" s="328"/>
      <c r="AP559" s="329"/>
      <c r="AQ559" s="329"/>
      <c r="AR559" s="172"/>
      <c r="AS559" s="172"/>
      <c r="AT559" s="172"/>
      <c r="AU559" s="323"/>
      <c r="AV559" s="323"/>
      <c r="AW559" s="323"/>
      <c r="AX559" s="323"/>
      <c r="AY559" s="199"/>
      <c r="AZ559" s="170"/>
      <c r="BA559" s="324"/>
      <c r="BB559" s="194"/>
      <c r="BC559" s="75"/>
      <c r="BD559" s="75"/>
      <c r="BE559" s="171"/>
      <c r="BF559" s="330"/>
      <c r="BG559" s="201"/>
      <c r="BH559" s="325"/>
      <c r="BI559" s="325"/>
      <c r="BJ559" s="325"/>
      <c r="BK559" s="326"/>
      <c r="BL559" s="201"/>
      <c r="BM559" s="195"/>
      <c r="BN559" s="195"/>
      <c r="BO559" s="231"/>
      <c r="BP559" s="326"/>
      <c r="BQ559" s="232"/>
      <c r="BR559" s="233"/>
      <c r="BS559" s="233"/>
    </row>
    <row r="560" spans="1:71">
      <c r="A560" s="188" t="str">
        <f>D560&amp;B560</f>
        <v/>
      </c>
      <c r="B560" s="320"/>
      <c r="C560" s="321"/>
      <c r="D560" s="322"/>
      <c r="E560" s="239">
        <v>555</v>
      </c>
      <c r="F560" s="170"/>
      <c r="G560" s="167"/>
      <c r="H560" s="172"/>
      <c r="I560" s="172"/>
      <c r="J560" s="255"/>
      <c r="K560" s="255"/>
      <c r="L560" s="192"/>
      <c r="M560" s="255"/>
      <c r="N560" s="255"/>
      <c r="O560" s="172"/>
      <c r="P560" s="172"/>
      <c r="Q560" s="192"/>
      <c r="R560" s="194"/>
      <c r="S560" s="170"/>
      <c r="T560" s="170"/>
      <c r="U560" s="169"/>
      <c r="V560" s="216"/>
      <c r="W560" s="172"/>
      <c r="X560" s="322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7"/>
      <c r="AL560" s="327"/>
      <c r="AM560" s="327"/>
      <c r="AN560" s="327"/>
      <c r="AO560" s="328"/>
      <c r="AP560" s="329"/>
      <c r="AQ560" s="329"/>
      <c r="AR560" s="172"/>
      <c r="AS560" s="172"/>
      <c r="AT560" s="172"/>
      <c r="AU560" s="323"/>
      <c r="AV560" s="323"/>
      <c r="AW560" s="323"/>
      <c r="AX560" s="323"/>
      <c r="AY560" s="199"/>
      <c r="AZ560" s="170"/>
      <c r="BA560" s="324"/>
      <c r="BB560" s="194"/>
      <c r="BC560" s="75"/>
      <c r="BD560" s="75"/>
      <c r="BE560" s="171"/>
      <c r="BF560" s="330"/>
      <c r="BG560" s="201"/>
      <c r="BH560" s="325"/>
      <c r="BI560" s="325"/>
      <c r="BJ560" s="325"/>
      <c r="BK560" s="326"/>
      <c r="BL560" s="201"/>
      <c r="BM560" s="195"/>
      <c r="BN560" s="195"/>
      <c r="BO560" s="231"/>
      <c r="BP560" s="326"/>
      <c r="BQ560" s="232"/>
      <c r="BR560" s="233"/>
      <c r="BS560" s="233"/>
    </row>
    <row r="561" spans="1:71">
      <c r="A561" s="188" t="str">
        <f>D561&amp;B561</f>
        <v/>
      </c>
      <c r="B561" s="320"/>
      <c r="C561" s="321"/>
      <c r="D561" s="322"/>
      <c r="E561" s="239">
        <v>556</v>
      </c>
      <c r="F561" s="170"/>
      <c r="G561" s="167"/>
      <c r="H561" s="172"/>
      <c r="I561" s="172"/>
      <c r="J561" s="255"/>
      <c r="K561" s="255"/>
      <c r="L561" s="192"/>
      <c r="M561" s="255"/>
      <c r="N561" s="255"/>
      <c r="O561" s="172"/>
      <c r="P561" s="172"/>
      <c r="Q561" s="192"/>
      <c r="R561" s="194"/>
      <c r="S561" s="170"/>
      <c r="T561" s="170"/>
      <c r="U561" s="169"/>
      <c r="V561" s="216"/>
      <c r="W561" s="172"/>
      <c r="X561" s="322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7"/>
      <c r="AL561" s="327"/>
      <c r="AM561" s="327"/>
      <c r="AN561" s="327"/>
      <c r="AO561" s="328"/>
      <c r="AP561" s="329"/>
      <c r="AQ561" s="329"/>
      <c r="AR561" s="172"/>
      <c r="AS561" s="172"/>
      <c r="AT561" s="172"/>
      <c r="AU561" s="323"/>
      <c r="AV561" s="323"/>
      <c r="AW561" s="323"/>
      <c r="AX561" s="323"/>
      <c r="AY561" s="199"/>
      <c r="AZ561" s="170"/>
      <c r="BA561" s="324"/>
      <c r="BB561" s="194"/>
      <c r="BC561" s="75"/>
      <c r="BD561" s="75"/>
      <c r="BE561" s="171"/>
      <c r="BF561" s="330"/>
      <c r="BG561" s="201"/>
      <c r="BH561" s="325"/>
      <c r="BI561" s="325"/>
      <c r="BJ561" s="325"/>
      <c r="BK561" s="326"/>
      <c r="BL561" s="201"/>
      <c r="BM561" s="195"/>
      <c r="BN561" s="195"/>
      <c r="BO561" s="231"/>
      <c r="BP561" s="326"/>
      <c r="BQ561" s="232"/>
      <c r="BR561" s="233"/>
      <c r="BS561" s="233"/>
    </row>
    <row r="562" spans="1:71">
      <c r="A562" s="188" t="str">
        <f>D562&amp;B562</f>
        <v/>
      </c>
      <c r="B562" s="320"/>
      <c r="C562" s="321"/>
      <c r="D562" s="322"/>
      <c r="E562" s="239">
        <v>557</v>
      </c>
      <c r="F562" s="170"/>
      <c r="G562" s="167"/>
      <c r="H562" s="172"/>
      <c r="I562" s="172"/>
      <c r="J562" s="255"/>
      <c r="K562" s="255"/>
      <c r="L562" s="192"/>
      <c r="M562" s="255"/>
      <c r="N562" s="255"/>
      <c r="O562" s="172"/>
      <c r="P562" s="172"/>
      <c r="Q562" s="192"/>
      <c r="R562" s="194"/>
      <c r="S562" s="170"/>
      <c r="T562" s="170"/>
      <c r="U562" s="169"/>
      <c r="V562" s="216"/>
      <c r="W562" s="172"/>
      <c r="X562" s="322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7"/>
      <c r="AL562" s="327"/>
      <c r="AM562" s="327"/>
      <c r="AN562" s="327"/>
      <c r="AO562" s="328"/>
      <c r="AP562" s="329"/>
      <c r="AQ562" s="329"/>
      <c r="AR562" s="172"/>
      <c r="AS562" s="172"/>
      <c r="AT562" s="172"/>
      <c r="AU562" s="323"/>
      <c r="AV562" s="323"/>
      <c r="AW562" s="323"/>
      <c r="AX562" s="323"/>
      <c r="AY562" s="199"/>
      <c r="AZ562" s="170"/>
      <c r="BA562" s="324"/>
      <c r="BB562" s="194"/>
      <c r="BC562" s="75"/>
      <c r="BD562" s="75"/>
      <c r="BE562" s="171"/>
      <c r="BF562" s="330"/>
      <c r="BG562" s="201"/>
      <c r="BH562" s="325"/>
      <c r="BI562" s="325"/>
      <c r="BJ562" s="325"/>
      <c r="BK562" s="326"/>
      <c r="BL562" s="201"/>
      <c r="BM562" s="195"/>
      <c r="BN562" s="195"/>
      <c r="BO562" s="231"/>
      <c r="BP562" s="326"/>
      <c r="BQ562" s="232"/>
      <c r="BR562" s="233"/>
      <c r="BS562" s="233"/>
    </row>
    <row r="563" spans="1:71">
      <c r="A563" s="188" t="str">
        <f>D563&amp;B563</f>
        <v/>
      </c>
      <c r="B563" s="320"/>
      <c r="C563" s="321"/>
      <c r="D563" s="322"/>
      <c r="E563" s="239">
        <v>558</v>
      </c>
      <c r="F563" s="170"/>
      <c r="G563" s="167"/>
      <c r="H563" s="172"/>
      <c r="I563" s="172"/>
      <c r="J563" s="255"/>
      <c r="K563" s="255"/>
      <c r="L563" s="192"/>
      <c r="M563" s="255"/>
      <c r="N563" s="255"/>
      <c r="O563" s="172"/>
      <c r="P563" s="172"/>
      <c r="Q563" s="192"/>
      <c r="R563" s="194"/>
      <c r="S563" s="170"/>
      <c r="T563" s="170"/>
      <c r="U563" s="169"/>
      <c r="V563" s="216"/>
      <c r="W563" s="172"/>
      <c r="X563" s="322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7"/>
      <c r="AL563" s="327"/>
      <c r="AM563" s="327"/>
      <c r="AN563" s="327"/>
      <c r="AO563" s="328"/>
      <c r="AP563" s="329"/>
      <c r="AQ563" s="329"/>
      <c r="AR563" s="172"/>
      <c r="AS563" s="172"/>
      <c r="AT563" s="172"/>
      <c r="AU563" s="323"/>
      <c r="AV563" s="323"/>
      <c r="AW563" s="323"/>
      <c r="AX563" s="323"/>
      <c r="AY563" s="199"/>
      <c r="AZ563" s="170"/>
      <c r="BA563" s="324"/>
      <c r="BB563" s="194"/>
      <c r="BC563" s="75"/>
      <c r="BD563" s="75"/>
      <c r="BE563" s="171"/>
      <c r="BF563" s="330"/>
      <c r="BG563" s="201"/>
      <c r="BH563" s="325"/>
      <c r="BI563" s="325"/>
      <c r="BJ563" s="325"/>
      <c r="BK563" s="326"/>
      <c r="BL563" s="201"/>
      <c r="BM563" s="195"/>
      <c r="BN563" s="195"/>
      <c r="BO563" s="231"/>
      <c r="BP563" s="326"/>
      <c r="BQ563" s="232"/>
      <c r="BR563" s="233"/>
      <c r="BS563" s="233"/>
    </row>
    <row r="564" spans="1:71">
      <c r="A564" s="188" t="str">
        <f>D564&amp;B564</f>
        <v/>
      </c>
      <c r="B564" s="320"/>
      <c r="C564" s="321"/>
      <c r="D564" s="322"/>
      <c r="E564" s="239">
        <v>559</v>
      </c>
      <c r="F564" s="170"/>
      <c r="G564" s="167"/>
      <c r="H564" s="172"/>
      <c r="I564" s="172"/>
      <c r="J564" s="255"/>
      <c r="K564" s="255"/>
      <c r="L564" s="192"/>
      <c r="M564" s="255"/>
      <c r="N564" s="255"/>
      <c r="O564" s="172"/>
      <c r="P564" s="172"/>
      <c r="Q564" s="192"/>
      <c r="R564" s="194"/>
      <c r="S564" s="170"/>
      <c r="T564" s="170"/>
      <c r="U564" s="169"/>
      <c r="V564" s="216"/>
      <c r="W564" s="172"/>
      <c r="X564" s="322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7"/>
      <c r="AL564" s="327"/>
      <c r="AM564" s="327"/>
      <c r="AN564" s="327"/>
      <c r="AO564" s="328"/>
      <c r="AP564" s="329"/>
      <c r="AQ564" s="329"/>
      <c r="AR564" s="172"/>
      <c r="AS564" s="172"/>
      <c r="AT564" s="172"/>
      <c r="AU564" s="323"/>
      <c r="AV564" s="323"/>
      <c r="AW564" s="323"/>
      <c r="AX564" s="323"/>
      <c r="AY564" s="199"/>
      <c r="AZ564" s="170"/>
      <c r="BA564" s="324"/>
      <c r="BB564" s="194"/>
      <c r="BC564" s="75"/>
      <c r="BD564" s="75"/>
      <c r="BE564" s="171"/>
      <c r="BF564" s="330"/>
      <c r="BG564" s="201"/>
      <c r="BH564" s="325"/>
      <c r="BI564" s="325"/>
      <c r="BJ564" s="325"/>
      <c r="BK564" s="326"/>
      <c r="BL564" s="201"/>
      <c r="BM564" s="195"/>
      <c r="BN564" s="195"/>
      <c r="BO564" s="231"/>
      <c r="BP564" s="326"/>
      <c r="BQ564" s="232"/>
      <c r="BR564" s="233"/>
      <c r="BS564" s="233"/>
    </row>
    <row r="565" spans="1:71">
      <c r="A565" s="188" t="str">
        <f>D565&amp;B565</f>
        <v/>
      </c>
      <c r="B565" s="320"/>
      <c r="C565" s="321"/>
      <c r="D565" s="322"/>
      <c r="E565" s="239">
        <v>560</v>
      </c>
      <c r="F565" s="170"/>
      <c r="G565" s="167"/>
      <c r="H565" s="172"/>
      <c r="I565" s="172"/>
      <c r="J565" s="255"/>
      <c r="K565" s="255"/>
      <c r="L565" s="192"/>
      <c r="M565" s="255"/>
      <c r="N565" s="255"/>
      <c r="O565" s="172"/>
      <c r="P565" s="172"/>
      <c r="Q565" s="192"/>
      <c r="R565" s="194"/>
      <c r="S565" s="170"/>
      <c r="T565" s="170"/>
      <c r="U565" s="169"/>
      <c r="V565" s="216"/>
      <c r="W565" s="172"/>
      <c r="X565" s="322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7"/>
      <c r="AL565" s="327"/>
      <c r="AM565" s="327"/>
      <c r="AN565" s="327"/>
      <c r="AO565" s="328"/>
      <c r="AP565" s="329"/>
      <c r="AQ565" s="329"/>
      <c r="AR565" s="172"/>
      <c r="AS565" s="172"/>
      <c r="AT565" s="172"/>
      <c r="AU565" s="323"/>
      <c r="AV565" s="323"/>
      <c r="AW565" s="323"/>
      <c r="AX565" s="323"/>
      <c r="AY565" s="199"/>
      <c r="AZ565" s="170"/>
      <c r="BA565" s="324"/>
      <c r="BB565" s="194"/>
      <c r="BC565" s="75"/>
      <c r="BD565" s="75"/>
      <c r="BE565" s="171"/>
      <c r="BF565" s="330"/>
      <c r="BG565" s="201"/>
      <c r="BH565" s="325"/>
      <c r="BI565" s="325"/>
      <c r="BJ565" s="325"/>
      <c r="BK565" s="326"/>
      <c r="BL565" s="201"/>
      <c r="BM565" s="195"/>
      <c r="BN565" s="195"/>
      <c r="BO565" s="231"/>
      <c r="BP565" s="326"/>
      <c r="BQ565" s="232"/>
      <c r="BR565" s="233"/>
      <c r="BS565" s="233"/>
    </row>
    <row r="566" spans="1:71">
      <c r="A566" s="188" t="str">
        <f>D566&amp;B566</f>
        <v/>
      </c>
      <c r="B566" s="320"/>
      <c r="C566" s="321"/>
      <c r="D566" s="322"/>
      <c r="E566" s="239">
        <v>561</v>
      </c>
      <c r="F566" s="170"/>
      <c r="G566" s="167"/>
      <c r="H566" s="172"/>
      <c r="I566" s="172"/>
      <c r="J566" s="255"/>
      <c r="K566" s="255"/>
      <c r="L566" s="192"/>
      <c r="M566" s="255"/>
      <c r="N566" s="255"/>
      <c r="O566" s="172"/>
      <c r="P566" s="172"/>
      <c r="Q566" s="192"/>
      <c r="R566" s="194"/>
      <c r="S566" s="170"/>
      <c r="T566" s="170"/>
      <c r="U566" s="169"/>
      <c r="V566" s="216"/>
      <c r="W566" s="172"/>
      <c r="X566" s="322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7"/>
      <c r="AL566" s="327"/>
      <c r="AM566" s="327"/>
      <c r="AN566" s="327"/>
      <c r="AO566" s="328"/>
      <c r="AP566" s="329"/>
      <c r="AQ566" s="329"/>
      <c r="AR566" s="172"/>
      <c r="AS566" s="172"/>
      <c r="AT566" s="172"/>
      <c r="AU566" s="323"/>
      <c r="AV566" s="323"/>
      <c r="AW566" s="323"/>
      <c r="AX566" s="323"/>
      <c r="AY566" s="199"/>
      <c r="AZ566" s="170"/>
      <c r="BA566" s="324"/>
      <c r="BB566" s="194"/>
      <c r="BC566" s="75"/>
      <c r="BD566" s="75"/>
      <c r="BE566" s="171"/>
      <c r="BF566" s="330"/>
      <c r="BG566" s="201"/>
      <c r="BH566" s="325"/>
      <c r="BI566" s="325"/>
      <c r="BJ566" s="325"/>
      <c r="BK566" s="326"/>
      <c r="BL566" s="201"/>
      <c r="BM566" s="195"/>
      <c r="BN566" s="195"/>
      <c r="BO566" s="231"/>
      <c r="BP566" s="326"/>
      <c r="BQ566" s="232"/>
      <c r="BR566" s="233"/>
      <c r="BS566" s="233"/>
    </row>
    <row r="567" spans="1:71">
      <c r="A567" s="188" t="str">
        <f>D567&amp;B567</f>
        <v/>
      </c>
      <c r="B567" s="320"/>
      <c r="C567" s="321"/>
      <c r="D567" s="322"/>
      <c r="E567" s="239">
        <v>562</v>
      </c>
      <c r="F567" s="170"/>
      <c r="G567" s="167"/>
      <c r="H567" s="172"/>
      <c r="I567" s="172"/>
      <c r="J567" s="255"/>
      <c r="K567" s="255"/>
      <c r="L567" s="192"/>
      <c r="M567" s="255"/>
      <c r="N567" s="255"/>
      <c r="O567" s="172"/>
      <c r="P567" s="172"/>
      <c r="Q567" s="192"/>
      <c r="R567" s="194"/>
      <c r="S567" s="170"/>
      <c r="T567" s="170"/>
      <c r="U567" s="169"/>
      <c r="V567" s="216"/>
      <c r="W567" s="172"/>
      <c r="X567" s="322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7"/>
      <c r="AL567" s="327"/>
      <c r="AM567" s="327"/>
      <c r="AN567" s="327"/>
      <c r="AO567" s="328"/>
      <c r="AP567" s="329"/>
      <c r="AQ567" s="329"/>
      <c r="AR567" s="172"/>
      <c r="AS567" s="172"/>
      <c r="AT567" s="172"/>
      <c r="AU567" s="323"/>
      <c r="AV567" s="323"/>
      <c r="AW567" s="323"/>
      <c r="AX567" s="323"/>
      <c r="AY567" s="199"/>
      <c r="AZ567" s="170"/>
      <c r="BA567" s="324"/>
      <c r="BB567" s="194"/>
      <c r="BC567" s="75"/>
      <c r="BD567" s="75"/>
      <c r="BE567" s="171"/>
      <c r="BF567" s="330"/>
      <c r="BG567" s="201"/>
      <c r="BH567" s="325"/>
      <c r="BI567" s="325"/>
      <c r="BJ567" s="325"/>
      <c r="BK567" s="326"/>
      <c r="BL567" s="201"/>
      <c r="BM567" s="195"/>
      <c r="BN567" s="195"/>
      <c r="BO567" s="231"/>
      <c r="BP567" s="326"/>
      <c r="BQ567" s="232"/>
      <c r="BR567" s="233"/>
      <c r="BS567" s="233"/>
    </row>
    <row r="568" spans="1:71">
      <c r="A568" s="188" t="str">
        <f>D568&amp;B568</f>
        <v/>
      </c>
      <c r="B568" s="320"/>
      <c r="C568" s="321"/>
      <c r="D568" s="322"/>
      <c r="E568" s="239">
        <v>563</v>
      </c>
      <c r="F568" s="170"/>
      <c r="G568" s="167"/>
      <c r="H568" s="172"/>
      <c r="I568" s="172"/>
      <c r="J568" s="255"/>
      <c r="K568" s="255"/>
      <c r="L568" s="192"/>
      <c r="M568" s="255"/>
      <c r="N568" s="255"/>
      <c r="O568" s="172"/>
      <c r="P568" s="172"/>
      <c r="Q568" s="192"/>
      <c r="R568" s="194"/>
      <c r="S568" s="170"/>
      <c r="T568" s="170"/>
      <c r="U568" s="169"/>
      <c r="V568" s="216"/>
      <c r="W568" s="172"/>
      <c r="X568" s="322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7"/>
      <c r="AL568" s="327"/>
      <c r="AM568" s="327"/>
      <c r="AN568" s="327"/>
      <c r="AO568" s="328"/>
      <c r="AP568" s="329"/>
      <c r="AQ568" s="329"/>
      <c r="AR568" s="172"/>
      <c r="AS568" s="172"/>
      <c r="AT568" s="172"/>
      <c r="AU568" s="323"/>
      <c r="AV568" s="323"/>
      <c r="AW568" s="323"/>
      <c r="AX568" s="323"/>
      <c r="AY568" s="199"/>
      <c r="AZ568" s="170"/>
      <c r="BA568" s="324"/>
      <c r="BB568" s="194"/>
      <c r="BC568" s="75"/>
      <c r="BD568" s="75"/>
      <c r="BE568" s="171"/>
      <c r="BF568" s="330"/>
      <c r="BG568" s="201"/>
      <c r="BH568" s="325"/>
      <c r="BI568" s="325"/>
      <c r="BJ568" s="325"/>
      <c r="BK568" s="326"/>
      <c r="BL568" s="201"/>
      <c r="BM568" s="195"/>
      <c r="BN568" s="195"/>
      <c r="BO568" s="231"/>
      <c r="BP568" s="326"/>
      <c r="BQ568" s="232"/>
      <c r="BR568" s="233"/>
      <c r="BS568" s="233"/>
    </row>
    <row r="569" spans="1:71">
      <c r="A569" s="188" t="str">
        <f>D569&amp;B569</f>
        <v/>
      </c>
      <c r="B569" s="320"/>
      <c r="C569" s="321"/>
      <c r="D569" s="322"/>
      <c r="E569" s="239">
        <v>564</v>
      </c>
      <c r="F569" s="170"/>
      <c r="G569" s="167"/>
      <c r="H569" s="172"/>
      <c r="I569" s="172"/>
      <c r="J569" s="255"/>
      <c r="K569" s="255"/>
      <c r="L569" s="192"/>
      <c r="M569" s="255"/>
      <c r="N569" s="255"/>
      <c r="O569" s="172"/>
      <c r="P569" s="172"/>
      <c r="Q569" s="192"/>
      <c r="R569" s="194"/>
      <c r="S569" s="170"/>
      <c r="T569" s="170"/>
      <c r="U569" s="169"/>
      <c r="V569" s="216"/>
      <c r="W569" s="172"/>
      <c r="X569" s="322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7"/>
      <c r="AL569" s="327"/>
      <c r="AM569" s="327"/>
      <c r="AN569" s="327"/>
      <c r="AO569" s="328"/>
      <c r="AP569" s="329"/>
      <c r="AQ569" s="329"/>
      <c r="AR569" s="172"/>
      <c r="AS569" s="172"/>
      <c r="AT569" s="172"/>
      <c r="AU569" s="323"/>
      <c r="AV569" s="323"/>
      <c r="AW569" s="323"/>
      <c r="AX569" s="323"/>
      <c r="AY569" s="199"/>
      <c r="AZ569" s="170"/>
      <c r="BA569" s="324"/>
      <c r="BB569" s="194"/>
      <c r="BC569" s="75"/>
      <c r="BD569" s="75"/>
      <c r="BE569" s="171"/>
      <c r="BF569" s="330"/>
      <c r="BG569" s="201"/>
      <c r="BH569" s="325"/>
      <c r="BI569" s="325"/>
      <c r="BJ569" s="325"/>
      <c r="BK569" s="326"/>
      <c r="BL569" s="201"/>
      <c r="BM569" s="195"/>
      <c r="BN569" s="195"/>
      <c r="BO569" s="231"/>
      <c r="BP569" s="326"/>
      <c r="BQ569" s="232"/>
      <c r="BR569" s="233"/>
      <c r="BS569" s="233"/>
    </row>
    <row r="570" spans="1:71">
      <c r="A570" s="188" t="str">
        <f>D570&amp;B570</f>
        <v/>
      </c>
      <c r="B570" s="320"/>
      <c r="C570" s="321"/>
      <c r="D570" s="322"/>
      <c r="E570" s="239">
        <v>565</v>
      </c>
      <c r="F570" s="170"/>
      <c r="G570" s="167"/>
      <c r="H570" s="172"/>
      <c r="I570" s="172"/>
      <c r="J570" s="255"/>
      <c r="K570" s="255"/>
      <c r="L570" s="192"/>
      <c r="M570" s="255"/>
      <c r="N570" s="255"/>
      <c r="O570" s="172"/>
      <c r="P570" s="172"/>
      <c r="Q570" s="192"/>
      <c r="R570" s="194"/>
      <c r="S570" s="170"/>
      <c r="T570" s="170"/>
      <c r="U570" s="169"/>
      <c r="V570" s="216"/>
      <c r="W570" s="172"/>
      <c r="X570" s="322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7"/>
      <c r="AL570" s="327"/>
      <c r="AM570" s="327"/>
      <c r="AN570" s="327"/>
      <c r="AO570" s="328"/>
      <c r="AP570" s="329"/>
      <c r="AQ570" s="329"/>
      <c r="AR570" s="172"/>
      <c r="AS570" s="172"/>
      <c r="AT570" s="172"/>
      <c r="AU570" s="323"/>
      <c r="AV570" s="323"/>
      <c r="AW570" s="323"/>
      <c r="AX570" s="323"/>
      <c r="AY570" s="199"/>
      <c r="AZ570" s="170"/>
      <c r="BA570" s="324"/>
      <c r="BB570" s="194"/>
      <c r="BC570" s="75"/>
      <c r="BD570" s="75"/>
      <c r="BE570" s="171"/>
      <c r="BF570" s="330"/>
      <c r="BG570" s="201"/>
      <c r="BH570" s="325"/>
      <c r="BI570" s="325"/>
      <c r="BJ570" s="325"/>
      <c r="BK570" s="326"/>
      <c r="BL570" s="201"/>
      <c r="BM570" s="195"/>
      <c r="BN570" s="195"/>
      <c r="BO570" s="231"/>
      <c r="BP570" s="326"/>
      <c r="BQ570" s="232"/>
      <c r="BR570" s="233"/>
      <c r="BS570" s="233"/>
    </row>
    <row r="571" spans="1:71">
      <c r="A571" s="188" t="str">
        <f>D571&amp;B571</f>
        <v/>
      </c>
      <c r="B571" s="320"/>
      <c r="C571" s="321"/>
      <c r="D571" s="322"/>
      <c r="E571" s="239">
        <v>566</v>
      </c>
      <c r="F571" s="170"/>
      <c r="G571" s="167"/>
      <c r="H571" s="172"/>
      <c r="I571" s="172"/>
      <c r="J571" s="255"/>
      <c r="K571" s="255"/>
      <c r="L571" s="192"/>
      <c r="M571" s="255"/>
      <c r="N571" s="255"/>
      <c r="O571" s="172"/>
      <c r="P571" s="172"/>
      <c r="Q571" s="192"/>
      <c r="R571" s="194"/>
      <c r="S571" s="170"/>
      <c r="T571" s="170"/>
      <c r="U571" s="169"/>
      <c r="V571" s="216"/>
      <c r="W571" s="172"/>
      <c r="X571" s="322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7"/>
      <c r="AL571" s="327"/>
      <c r="AM571" s="327"/>
      <c r="AN571" s="327"/>
      <c r="AO571" s="328"/>
      <c r="AP571" s="329"/>
      <c r="AQ571" s="329"/>
      <c r="AR571" s="172"/>
      <c r="AS571" s="172"/>
      <c r="AT571" s="172"/>
      <c r="AU571" s="323"/>
      <c r="AV571" s="323"/>
      <c r="AW571" s="323"/>
      <c r="AX571" s="323"/>
      <c r="AY571" s="199"/>
      <c r="AZ571" s="170"/>
      <c r="BA571" s="324"/>
      <c r="BB571" s="194"/>
      <c r="BC571" s="75"/>
      <c r="BD571" s="75"/>
      <c r="BE571" s="171"/>
      <c r="BF571" s="330"/>
      <c r="BG571" s="201"/>
      <c r="BH571" s="325"/>
      <c r="BI571" s="325"/>
      <c r="BJ571" s="325"/>
      <c r="BK571" s="326"/>
      <c r="BL571" s="201"/>
      <c r="BM571" s="195"/>
      <c r="BN571" s="195"/>
      <c r="BO571" s="231"/>
      <c r="BP571" s="326"/>
      <c r="BQ571" s="232"/>
      <c r="BR571" s="233"/>
      <c r="BS571" s="233"/>
    </row>
    <row r="572" spans="1:71">
      <c r="A572" s="188" t="str">
        <f>D572&amp;B572</f>
        <v/>
      </c>
      <c r="B572" s="320"/>
      <c r="C572" s="321"/>
      <c r="D572" s="322"/>
      <c r="E572" s="239">
        <v>567</v>
      </c>
      <c r="F572" s="170"/>
      <c r="G572" s="167"/>
      <c r="H572" s="172"/>
      <c r="I572" s="172"/>
      <c r="J572" s="255"/>
      <c r="K572" s="255"/>
      <c r="L572" s="192"/>
      <c r="M572" s="255"/>
      <c r="N572" s="255"/>
      <c r="O572" s="172"/>
      <c r="P572" s="172"/>
      <c r="Q572" s="192"/>
      <c r="R572" s="194"/>
      <c r="S572" s="170"/>
      <c r="T572" s="170"/>
      <c r="U572" s="169"/>
      <c r="V572" s="216"/>
      <c r="W572" s="172"/>
      <c r="X572" s="322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7"/>
      <c r="AL572" s="327"/>
      <c r="AM572" s="327"/>
      <c r="AN572" s="327"/>
      <c r="AO572" s="328"/>
      <c r="AP572" s="329"/>
      <c r="AQ572" s="329"/>
      <c r="AR572" s="172"/>
      <c r="AS572" s="172"/>
      <c r="AT572" s="172"/>
      <c r="AU572" s="323"/>
      <c r="AV572" s="323"/>
      <c r="AW572" s="323"/>
      <c r="AX572" s="323"/>
      <c r="AY572" s="199"/>
      <c r="AZ572" s="170"/>
      <c r="BA572" s="324"/>
      <c r="BB572" s="194"/>
      <c r="BC572" s="75"/>
      <c r="BD572" s="75"/>
      <c r="BE572" s="171"/>
      <c r="BF572" s="330"/>
      <c r="BG572" s="201"/>
      <c r="BH572" s="325"/>
      <c r="BI572" s="325"/>
      <c r="BJ572" s="325"/>
      <c r="BK572" s="326"/>
      <c r="BL572" s="201"/>
      <c r="BM572" s="195"/>
      <c r="BN572" s="195"/>
      <c r="BO572" s="231"/>
      <c r="BP572" s="326"/>
      <c r="BQ572" s="232"/>
      <c r="BR572" s="233"/>
      <c r="BS572" s="233"/>
    </row>
    <row r="573" spans="1:71">
      <c r="A573" s="188" t="str">
        <f>D573&amp;B573</f>
        <v/>
      </c>
      <c r="B573" s="320"/>
      <c r="C573" s="321"/>
      <c r="D573" s="322"/>
      <c r="E573" s="239">
        <v>568</v>
      </c>
      <c r="F573" s="170"/>
      <c r="G573" s="167"/>
      <c r="H573" s="172"/>
      <c r="I573" s="172"/>
      <c r="J573" s="255"/>
      <c r="K573" s="255"/>
      <c r="L573" s="192"/>
      <c r="M573" s="255"/>
      <c r="N573" s="255"/>
      <c r="O573" s="172"/>
      <c r="P573" s="172"/>
      <c r="Q573" s="192"/>
      <c r="R573" s="194"/>
      <c r="S573" s="170"/>
      <c r="T573" s="170"/>
      <c r="U573" s="169"/>
      <c r="V573" s="216"/>
      <c r="W573" s="172"/>
      <c r="X573" s="322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7"/>
      <c r="AL573" s="327"/>
      <c r="AM573" s="327"/>
      <c r="AN573" s="327"/>
      <c r="AO573" s="328"/>
      <c r="AP573" s="329"/>
      <c r="AQ573" s="329"/>
      <c r="AR573" s="172"/>
      <c r="AS573" s="172"/>
      <c r="AT573" s="172"/>
      <c r="AU573" s="323"/>
      <c r="AV573" s="323"/>
      <c r="AW573" s="323"/>
      <c r="AX573" s="323"/>
      <c r="AY573" s="199"/>
      <c r="AZ573" s="170"/>
      <c r="BA573" s="324"/>
      <c r="BB573" s="194"/>
      <c r="BC573" s="75"/>
      <c r="BD573" s="75"/>
      <c r="BE573" s="171"/>
      <c r="BF573" s="330"/>
      <c r="BG573" s="201"/>
      <c r="BH573" s="325"/>
      <c r="BI573" s="325"/>
      <c r="BJ573" s="325"/>
      <c r="BK573" s="326"/>
      <c r="BL573" s="201"/>
      <c r="BM573" s="195"/>
      <c r="BN573" s="195"/>
      <c r="BO573" s="231"/>
      <c r="BP573" s="326"/>
      <c r="BQ573" s="232"/>
      <c r="BR573" s="233"/>
      <c r="BS573" s="233"/>
    </row>
    <row r="574" spans="1:71">
      <c r="A574" s="188" t="str">
        <f>D574&amp;B574</f>
        <v/>
      </c>
      <c r="B574" s="320"/>
      <c r="C574" s="321"/>
      <c r="D574" s="322"/>
      <c r="E574" s="239">
        <v>569</v>
      </c>
      <c r="F574" s="170"/>
      <c r="G574" s="167"/>
      <c r="H574" s="172"/>
      <c r="I574" s="172"/>
      <c r="J574" s="255"/>
      <c r="K574" s="255"/>
      <c r="L574" s="192"/>
      <c r="M574" s="255"/>
      <c r="N574" s="255"/>
      <c r="O574" s="172"/>
      <c r="P574" s="172"/>
      <c r="Q574" s="192"/>
      <c r="R574" s="194"/>
      <c r="S574" s="170"/>
      <c r="T574" s="170"/>
      <c r="U574" s="169"/>
      <c r="V574" s="216"/>
      <c r="W574" s="172"/>
      <c r="X574" s="322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7"/>
      <c r="AL574" s="327"/>
      <c r="AM574" s="327"/>
      <c r="AN574" s="327"/>
      <c r="AO574" s="328"/>
      <c r="AP574" s="329"/>
      <c r="AQ574" s="329"/>
      <c r="AR574" s="172"/>
      <c r="AS574" s="172"/>
      <c r="AT574" s="172"/>
      <c r="AU574" s="323"/>
      <c r="AV574" s="323"/>
      <c r="AW574" s="323"/>
      <c r="AX574" s="323"/>
      <c r="AY574" s="199"/>
      <c r="AZ574" s="170"/>
      <c r="BA574" s="324"/>
      <c r="BB574" s="194"/>
      <c r="BC574" s="75"/>
      <c r="BD574" s="75"/>
      <c r="BE574" s="171"/>
      <c r="BF574" s="330"/>
      <c r="BG574" s="201"/>
      <c r="BH574" s="325"/>
      <c r="BI574" s="325"/>
      <c r="BJ574" s="325"/>
      <c r="BK574" s="326"/>
      <c r="BL574" s="201"/>
      <c r="BM574" s="195"/>
      <c r="BN574" s="195"/>
      <c r="BO574" s="231"/>
      <c r="BP574" s="326"/>
      <c r="BQ574" s="232"/>
      <c r="BR574" s="233"/>
      <c r="BS574" s="233"/>
    </row>
    <row r="575" spans="1:71">
      <c r="A575" s="188" t="str">
        <f>D575&amp;B575</f>
        <v/>
      </c>
      <c r="B575" s="320"/>
      <c r="C575" s="321"/>
      <c r="D575" s="322"/>
      <c r="E575" s="239">
        <v>570</v>
      </c>
      <c r="F575" s="170"/>
      <c r="G575" s="167"/>
      <c r="H575" s="172"/>
      <c r="I575" s="172"/>
      <c r="J575" s="255"/>
      <c r="K575" s="255"/>
      <c r="L575" s="192"/>
      <c r="M575" s="255"/>
      <c r="N575" s="255"/>
      <c r="O575" s="172"/>
      <c r="P575" s="172"/>
      <c r="Q575" s="192"/>
      <c r="R575" s="194"/>
      <c r="S575" s="170"/>
      <c r="T575" s="170"/>
      <c r="U575" s="169"/>
      <c r="V575" s="216"/>
      <c r="W575" s="172"/>
      <c r="X575" s="322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7"/>
      <c r="AL575" s="327"/>
      <c r="AM575" s="327"/>
      <c r="AN575" s="327"/>
      <c r="AO575" s="328"/>
      <c r="AP575" s="329"/>
      <c r="AQ575" s="329"/>
      <c r="AR575" s="172"/>
      <c r="AS575" s="172"/>
      <c r="AT575" s="172"/>
      <c r="AU575" s="323"/>
      <c r="AV575" s="323"/>
      <c r="AW575" s="323"/>
      <c r="AX575" s="323"/>
      <c r="AY575" s="199"/>
      <c r="AZ575" s="170"/>
      <c r="BA575" s="324"/>
      <c r="BB575" s="194"/>
      <c r="BC575" s="75"/>
      <c r="BD575" s="75"/>
      <c r="BE575" s="171"/>
      <c r="BF575" s="330"/>
      <c r="BG575" s="201"/>
      <c r="BH575" s="325"/>
      <c r="BI575" s="325"/>
      <c r="BJ575" s="325"/>
      <c r="BK575" s="326"/>
      <c r="BL575" s="201"/>
      <c r="BM575" s="195"/>
      <c r="BN575" s="195"/>
      <c r="BO575" s="231"/>
      <c r="BP575" s="326"/>
      <c r="BQ575" s="232"/>
      <c r="BR575" s="233"/>
      <c r="BS575" s="233"/>
    </row>
    <row r="576" spans="1:71">
      <c r="A576" s="188" t="str">
        <f>D576&amp;B576</f>
        <v/>
      </c>
      <c r="B576" s="320"/>
      <c r="C576" s="321"/>
      <c r="D576" s="322"/>
      <c r="E576" s="239">
        <v>571</v>
      </c>
      <c r="F576" s="170"/>
      <c r="G576" s="167"/>
      <c r="H576" s="172"/>
      <c r="I576" s="172"/>
      <c r="J576" s="255"/>
      <c r="K576" s="255"/>
      <c r="L576" s="192"/>
      <c r="M576" s="255"/>
      <c r="N576" s="255"/>
      <c r="O576" s="172"/>
      <c r="P576" s="172"/>
      <c r="Q576" s="192"/>
      <c r="R576" s="194"/>
      <c r="S576" s="170"/>
      <c r="T576" s="170"/>
      <c r="U576" s="169"/>
      <c r="V576" s="216"/>
      <c r="W576" s="172"/>
      <c r="X576" s="322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7"/>
      <c r="AL576" s="327"/>
      <c r="AM576" s="327"/>
      <c r="AN576" s="327"/>
      <c r="AO576" s="328"/>
      <c r="AP576" s="329"/>
      <c r="AQ576" s="329"/>
      <c r="AR576" s="172"/>
      <c r="AS576" s="172"/>
      <c r="AT576" s="172"/>
      <c r="AU576" s="323"/>
      <c r="AV576" s="323"/>
      <c r="AW576" s="323"/>
      <c r="AX576" s="323"/>
      <c r="AY576" s="199"/>
      <c r="AZ576" s="170"/>
      <c r="BA576" s="324"/>
      <c r="BB576" s="194"/>
      <c r="BC576" s="75"/>
      <c r="BD576" s="75"/>
      <c r="BE576" s="171"/>
      <c r="BF576" s="330"/>
      <c r="BG576" s="201"/>
      <c r="BH576" s="325"/>
      <c r="BI576" s="325"/>
      <c r="BJ576" s="325"/>
      <c r="BK576" s="326"/>
      <c r="BL576" s="201"/>
      <c r="BM576" s="195"/>
      <c r="BN576" s="195"/>
      <c r="BO576" s="231"/>
      <c r="BP576" s="326"/>
      <c r="BQ576" s="232"/>
      <c r="BR576" s="233"/>
      <c r="BS576" s="233"/>
    </row>
    <row r="577" spans="1:71">
      <c r="A577" s="188" t="str">
        <f>D577&amp;B577</f>
        <v/>
      </c>
      <c r="B577" s="320"/>
      <c r="C577" s="321"/>
      <c r="D577" s="322"/>
      <c r="E577" s="239">
        <v>572</v>
      </c>
      <c r="F577" s="170"/>
      <c r="G577" s="167"/>
      <c r="H577" s="172"/>
      <c r="I577" s="172"/>
      <c r="J577" s="255"/>
      <c r="K577" s="255"/>
      <c r="L577" s="192"/>
      <c r="M577" s="255"/>
      <c r="N577" s="255"/>
      <c r="O577" s="172"/>
      <c r="P577" s="172"/>
      <c r="Q577" s="192"/>
      <c r="R577" s="194"/>
      <c r="S577" s="170"/>
      <c r="T577" s="170"/>
      <c r="U577" s="169"/>
      <c r="V577" s="216"/>
      <c r="W577" s="172"/>
      <c r="X577" s="322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7"/>
      <c r="AL577" s="327"/>
      <c r="AM577" s="327"/>
      <c r="AN577" s="327"/>
      <c r="AO577" s="328"/>
      <c r="AP577" s="329"/>
      <c r="AQ577" s="329"/>
      <c r="AR577" s="172"/>
      <c r="AS577" s="172"/>
      <c r="AT577" s="172"/>
      <c r="AU577" s="323"/>
      <c r="AV577" s="323"/>
      <c r="AW577" s="323"/>
      <c r="AX577" s="323"/>
      <c r="AY577" s="199"/>
      <c r="AZ577" s="170"/>
      <c r="BA577" s="324"/>
      <c r="BB577" s="194"/>
      <c r="BC577" s="75"/>
      <c r="BD577" s="75"/>
      <c r="BE577" s="171"/>
      <c r="BF577" s="330"/>
      <c r="BG577" s="201"/>
      <c r="BH577" s="325"/>
      <c r="BI577" s="325"/>
      <c r="BJ577" s="325"/>
      <c r="BK577" s="326"/>
      <c r="BL577" s="201"/>
      <c r="BM577" s="195"/>
      <c r="BN577" s="195"/>
      <c r="BO577" s="231"/>
      <c r="BP577" s="326"/>
      <c r="BQ577" s="232"/>
      <c r="BR577" s="233"/>
      <c r="BS577" s="233"/>
    </row>
    <row r="578" spans="1:71">
      <c r="A578" s="188" t="str">
        <f>D578&amp;B578</f>
        <v/>
      </c>
      <c r="B578" s="320"/>
      <c r="C578" s="321"/>
      <c r="D578" s="322"/>
      <c r="E578" s="239">
        <v>573</v>
      </c>
      <c r="F578" s="170"/>
      <c r="G578" s="167"/>
      <c r="H578" s="172"/>
      <c r="I578" s="172"/>
      <c r="J578" s="255"/>
      <c r="K578" s="255"/>
      <c r="L578" s="192"/>
      <c r="M578" s="255"/>
      <c r="N578" s="255"/>
      <c r="O578" s="172"/>
      <c r="P578" s="172"/>
      <c r="Q578" s="192"/>
      <c r="R578" s="194"/>
      <c r="S578" s="170"/>
      <c r="T578" s="170"/>
      <c r="U578" s="169"/>
      <c r="V578" s="216"/>
      <c r="W578" s="172"/>
      <c r="X578" s="322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7"/>
      <c r="AL578" s="327"/>
      <c r="AM578" s="327"/>
      <c r="AN578" s="327"/>
      <c r="AO578" s="328"/>
      <c r="AP578" s="329"/>
      <c r="AQ578" s="329"/>
      <c r="AR578" s="172"/>
      <c r="AS578" s="172"/>
      <c r="AT578" s="172"/>
      <c r="AU578" s="323"/>
      <c r="AV578" s="323"/>
      <c r="AW578" s="323"/>
      <c r="AX578" s="323"/>
      <c r="AY578" s="199"/>
      <c r="AZ578" s="170"/>
      <c r="BA578" s="324"/>
      <c r="BB578" s="194"/>
      <c r="BC578" s="75"/>
      <c r="BD578" s="75"/>
      <c r="BE578" s="171"/>
      <c r="BF578" s="330"/>
      <c r="BG578" s="201"/>
      <c r="BH578" s="325"/>
      <c r="BI578" s="325"/>
      <c r="BJ578" s="325"/>
      <c r="BK578" s="326"/>
      <c r="BL578" s="201"/>
      <c r="BM578" s="195"/>
      <c r="BN578" s="195"/>
      <c r="BO578" s="231"/>
      <c r="BP578" s="326"/>
      <c r="BQ578" s="232"/>
      <c r="BR578" s="233"/>
      <c r="BS578" s="233"/>
    </row>
    <row r="579" spans="1:71">
      <c r="A579" s="188" t="str">
        <f>D579&amp;B579</f>
        <v/>
      </c>
      <c r="B579" s="320"/>
      <c r="C579" s="321"/>
      <c r="D579" s="322"/>
      <c r="E579" s="239">
        <v>574</v>
      </c>
      <c r="F579" s="170"/>
      <c r="G579" s="167"/>
      <c r="H579" s="172"/>
      <c r="I579" s="172"/>
      <c r="J579" s="255"/>
      <c r="K579" s="255"/>
      <c r="L579" s="192"/>
      <c r="M579" s="255"/>
      <c r="N579" s="255"/>
      <c r="O579" s="172"/>
      <c r="P579" s="172"/>
      <c r="Q579" s="192"/>
      <c r="R579" s="194"/>
      <c r="S579" s="170"/>
      <c r="T579" s="170"/>
      <c r="U579" s="169"/>
      <c r="V579" s="216"/>
      <c r="W579" s="172"/>
      <c r="X579" s="322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7"/>
      <c r="AL579" s="327"/>
      <c r="AM579" s="327"/>
      <c r="AN579" s="327"/>
      <c r="AO579" s="328"/>
      <c r="AP579" s="329"/>
      <c r="AQ579" s="329"/>
      <c r="AR579" s="172"/>
      <c r="AS579" s="172"/>
      <c r="AT579" s="172"/>
      <c r="AU579" s="323"/>
      <c r="AV579" s="323"/>
      <c r="AW579" s="323"/>
      <c r="AX579" s="323"/>
      <c r="AY579" s="199"/>
      <c r="AZ579" s="170"/>
      <c r="BA579" s="324"/>
      <c r="BB579" s="194"/>
      <c r="BC579" s="75"/>
      <c r="BD579" s="75"/>
      <c r="BE579" s="171"/>
      <c r="BF579" s="330"/>
      <c r="BG579" s="201"/>
      <c r="BH579" s="325"/>
      <c r="BI579" s="325"/>
      <c r="BJ579" s="325"/>
      <c r="BK579" s="326"/>
      <c r="BL579" s="201"/>
      <c r="BM579" s="195"/>
      <c r="BN579" s="195"/>
      <c r="BO579" s="231"/>
      <c r="BP579" s="326"/>
      <c r="BQ579" s="232"/>
      <c r="BR579" s="233"/>
      <c r="BS579" s="233"/>
    </row>
    <row r="580" spans="1:71">
      <c r="A580" s="188" t="str">
        <f>D580&amp;B580</f>
        <v/>
      </c>
      <c r="B580" s="320"/>
      <c r="C580" s="321"/>
      <c r="D580" s="322"/>
      <c r="E580" s="239">
        <v>575</v>
      </c>
      <c r="F580" s="170"/>
      <c r="G580" s="167"/>
      <c r="H580" s="172"/>
      <c r="I580" s="172"/>
      <c r="J580" s="255"/>
      <c r="K580" s="255"/>
      <c r="L580" s="192"/>
      <c r="M580" s="255"/>
      <c r="N580" s="255"/>
      <c r="O580" s="172"/>
      <c r="P580" s="172"/>
      <c r="Q580" s="192"/>
      <c r="R580" s="194"/>
      <c r="S580" s="170"/>
      <c r="T580" s="170"/>
      <c r="U580" s="169"/>
      <c r="V580" s="216"/>
      <c r="W580" s="172"/>
      <c r="X580" s="322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7"/>
      <c r="AL580" s="327"/>
      <c r="AM580" s="327"/>
      <c r="AN580" s="327"/>
      <c r="AO580" s="328"/>
      <c r="AP580" s="329"/>
      <c r="AQ580" s="329"/>
      <c r="AR580" s="172"/>
      <c r="AS580" s="172"/>
      <c r="AT580" s="172"/>
      <c r="AU580" s="323"/>
      <c r="AV580" s="323"/>
      <c r="AW580" s="323"/>
      <c r="AX580" s="323"/>
      <c r="AY580" s="199"/>
      <c r="AZ580" s="170"/>
      <c r="BA580" s="324"/>
      <c r="BB580" s="194"/>
      <c r="BC580" s="75"/>
      <c r="BD580" s="75"/>
      <c r="BE580" s="171"/>
      <c r="BF580" s="330"/>
      <c r="BG580" s="201"/>
      <c r="BH580" s="325"/>
      <c r="BI580" s="325"/>
      <c r="BJ580" s="325"/>
      <c r="BK580" s="326"/>
      <c r="BL580" s="201"/>
      <c r="BM580" s="195"/>
      <c r="BN580" s="195"/>
      <c r="BO580" s="231"/>
      <c r="BP580" s="326"/>
      <c r="BQ580" s="232"/>
      <c r="BR580" s="233"/>
      <c r="BS580" s="233"/>
    </row>
    <row r="581" spans="1:71">
      <c r="A581" s="188" t="str">
        <f>D581&amp;B581</f>
        <v/>
      </c>
      <c r="B581" s="320"/>
      <c r="C581" s="321"/>
      <c r="D581" s="322"/>
      <c r="E581" s="239">
        <v>576</v>
      </c>
      <c r="F581" s="170"/>
      <c r="G581" s="167"/>
      <c r="H581" s="172"/>
      <c r="I581" s="172"/>
      <c r="J581" s="255"/>
      <c r="K581" s="255"/>
      <c r="L581" s="192"/>
      <c r="M581" s="255"/>
      <c r="N581" s="255"/>
      <c r="O581" s="172"/>
      <c r="P581" s="172"/>
      <c r="Q581" s="192"/>
      <c r="R581" s="194"/>
      <c r="S581" s="170"/>
      <c r="T581" s="170"/>
      <c r="U581" s="169"/>
      <c r="V581" s="216"/>
      <c r="W581" s="172"/>
      <c r="X581" s="322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7"/>
      <c r="AL581" s="327"/>
      <c r="AM581" s="327"/>
      <c r="AN581" s="327"/>
      <c r="AO581" s="328"/>
      <c r="AP581" s="329"/>
      <c r="AQ581" s="329"/>
      <c r="AR581" s="172"/>
      <c r="AS581" s="172"/>
      <c r="AT581" s="172"/>
      <c r="AU581" s="323"/>
      <c r="AV581" s="323"/>
      <c r="AW581" s="323"/>
      <c r="AX581" s="323"/>
      <c r="AY581" s="199"/>
      <c r="AZ581" s="170"/>
      <c r="BA581" s="324"/>
      <c r="BB581" s="194"/>
      <c r="BC581" s="75"/>
      <c r="BD581" s="75"/>
      <c r="BE581" s="171"/>
      <c r="BF581" s="330"/>
      <c r="BG581" s="201"/>
      <c r="BH581" s="325"/>
      <c r="BI581" s="325"/>
      <c r="BJ581" s="325"/>
      <c r="BK581" s="326"/>
      <c r="BL581" s="201"/>
      <c r="BM581" s="195"/>
      <c r="BN581" s="195"/>
      <c r="BO581" s="231"/>
      <c r="BP581" s="326"/>
      <c r="BQ581" s="232"/>
      <c r="BR581" s="233"/>
      <c r="BS581" s="233"/>
    </row>
    <row r="582" spans="1:71">
      <c r="A582" s="188" t="str">
        <f>D582&amp;B582</f>
        <v/>
      </c>
      <c r="B582" s="320"/>
      <c r="C582" s="321"/>
      <c r="D582" s="322"/>
      <c r="E582" s="239">
        <v>577</v>
      </c>
      <c r="F582" s="170"/>
      <c r="G582" s="167"/>
      <c r="H582" s="172"/>
      <c r="I582" s="172"/>
      <c r="J582" s="255"/>
      <c r="K582" s="255"/>
      <c r="L582" s="192"/>
      <c r="M582" s="255"/>
      <c r="N582" s="255"/>
      <c r="O582" s="172"/>
      <c r="P582" s="172"/>
      <c r="Q582" s="192"/>
      <c r="R582" s="194"/>
      <c r="S582" s="170"/>
      <c r="T582" s="170"/>
      <c r="U582" s="169"/>
      <c r="V582" s="216"/>
      <c r="W582" s="172"/>
      <c r="X582" s="322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7"/>
      <c r="AL582" s="327"/>
      <c r="AM582" s="327"/>
      <c r="AN582" s="327"/>
      <c r="AO582" s="328"/>
      <c r="AP582" s="329"/>
      <c r="AQ582" s="329"/>
      <c r="AR582" s="172"/>
      <c r="AS582" s="172"/>
      <c r="AT582" s="172"/>
      <c r="AU582" s="323"/>
      <c r="AV582" s="323"/>
      <c r="AW582" s="323"/>
      <c r="AX582" s="323"/>
      <c r="AY582" s="199"/>
      <c r="AZ582" s="170"/>
      <c r="BA582" s="324"/>
      <c r="BB582" s="194"/>
      <c r="BC582" s="75"/>
      <c r="BD582" s="75"/>
      <c r="BE582" s="171"/>
      <c r="BF582" s="330"/>
      <c r="BG582" s="201"/>
      <c r="BH582" s="325"/>
      <c r="BI582" s="325"/>
      <c r="BJ582" s="325"/>
      <c r="BK582" s="326"/>
      <c r="BL582" s="201"/>
      <c r="BM582" s="195"/>
      <c r="BN582" s="195"/>
      <c r="BO582" s="231"/>
      <c r="BP582" s="326"/>
      <c r="BQ582" s="232"/>
      <c r="BR582" s="233"/>
      <c r="BS582" s="233"/>
    </row>
    <row r="583" spans="1:71">
      <c r="A583" s="188" t="str">
        <f>D583&amp;B583</f>
        <v/>
      </c>
      <c r="B583" s="320"/>
      <c r="C583" s="321"/>
      <c r="D583" s="322"/>
      <c r="E583" s="239">
        <v>578</v>
      </c>
      <c r="F583" s="170"/>
      <c r="G583" s="167"/>
      <c r="H583" s="172"/>
      <c r="I583" s="172"/>
      <c r="J583" s="255"/>
      <c r="K583" s="255"/>
      <c r="L583" s="192"/>
      <c r="M583" s="255"/>
      <c r="N583" s="255"/>
      <c r="O583" s="172"/>
      <c r="P583" s="172"/>
      <c r="Q583" s="192"/>
      <c r="R583" s="194"/>
      <c r="S583" s="170"/>
      <c r="T583" s="170"/>
      <c r="U583" s="169"/>
      <c r="V583" s="216"/>
      <c r="W583" s="172"/>
      <c r="X583" s="322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7"/>
      <c r="AL583" s="327"/>
      <c r="AM583" s="327"/>
      <c r="AN583" s="327"/>
      <c r="AO583" s="328"/>
      <c r="AP583" s="329"/>
      <c r="AQ583" s="329"/>
      <c r="AR583" s="172"/>
      <c r="AS583" s="172"/>
      <c r="AT583" s="172"/>
      <c r="AU583" s="323"/>
      <c r="AV583" s="323"/>
      <c r="AW583" s="323"/>
      <c r="AX583" s="323"/>
      <c r="AY583" s="199"/>
      <c r="AZ583" s="170"/>
      <c r="BA583" s="324"/>
      <c r="BB583" s="194"/>
      <c r="BC583" s="75"/>
      <c r="BD583" s="75"/>
      <c r="BE583" s="171"/>
      <c r="BF583" s="330"/>
      <c r="BG583" s="201"/>
      <c r="BH583" s="325"/>
      <c r="BI583" s="325"/>
      <c r="BJ583" s="325"/>
      <c r="BK583" s="326"/>
      <c r="BL583" s="201"/>
      <c r="BM583" s="195"/>
      <c r="BN583" s="195"/>
      <c r="BO583" s="231"/>
      <c r="BP583" s="326"/>
      <c r="BQ583" s="232"/>
      <c r="BR583" s="233"/>
      <c r="BS583" s="233"/>
    </row>
    <row r="584" spans="1:71">
      <c r="A584" s="188" t="str">
        <f>D584&amp;B584</f>
        <v/>
      </c>
      <c r="B584" s="320"/>
      <c r="C584" s="321"/>
      <c r="D584" s="322"/>
      <c r="E584" s="239">
        <v>579</v>
      </c>
      <c r="F584" s="170"/>
      <c r="G584" s="167"/>
      <c r="H584" s="172"/>
      <c r="I584" s="172"/>
      <c r="J584" s="255"/>
      <c r="K584" s="255"/>
      <c r="L584" s="192"/>
      <c r="M584" s="255"/>
      <c r="N584" s="255"/>
      <c r="O584" s="172"/>
      <c r="P584" s="172"/>
      <c r="Q584" s="192"/>
      <c r="R584" s="194"/>
      <c r="S584" s="170"/>
      <c r="T584" s="170"/>
      <c r="U584" s="169"/>
      <c r="V584" s="216"/>
      <c r="W584" s="172"/>
      <c r="X584" s="322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7"/>
      <c r="AL584" s="327"/>
      <c r="AM584" s="327"/>
      <c r="AN584" s="327"/>
      <c r="AO584" s="328"/>
      <c r="AP584" s="329"/>
      <c r="AQ584" s="329"/>
      <c r="AR584" s="172"/>
      <c r="AS584" s="172"/>
      <c r="AT584" s="172"/>
      <c r="AU584" s="323"/>
      <c r="AV584" s="323"/>
      <c r="AW584" s="323"/>
      <c r="AX584" s="323"/>
      <c r="AY584" s="199"/>
      <c r="AZ584" s="170"/>
      <c r="BA584" s="324"/>
      <c r="BB584" s="194"/>
      <c r="BC584" s="75"/>
      <c r="BD584" s="75"/>
      <c r="BE584" s="171"/>
      <c r="BF584" s="330"/>
      <c r="BG584" s="201"/>
      <c r="BH584" s="325"/>
      <c r="BI584" s="325"/>
      <c r="BJ584" s="325"/>
      <c r="BK584" s="326"/>
      <c r="BL584" s="201"/>
      <c r="BM584" s="195"/>
      <c r="BN584" s="195"/>
      <c r="BO584" s="231"/>
      <c r="BP584" s="326"/>
      <c r="BQ584" s="232"/>
      <c r="BR584" s="233"/>
      <c r="BS584" s="233"/>
    </row>
    <row r="585" spans="1:71">
      <c r="A585" s="188" t="str">
        <f>D585&amp;B585</f>
        <v/>
      </c>
      <c r="B585" s="320"/>
      <c r="C585" s="321"/>
      <c r="D585" s="322"/>
      <c r="E585" s="239">
        <v>580</v>
      </c>
      <c r="F585" s="170"/>
      <c r="G585" s="167"/>
      <c r="H585" s="172"/>
      <c r="I585" s="172"/>
      <c r="J585" s="255"/>
      <c r="K585" s="255"/>
      <c r="L585" s="192"/>
      <c r="M585" s="255"/>
      <c r="N585" s="255"/>
      <c r="O585" s="172"/>
      <c r="P585" s="172"/>
      <c r="Q585" s="192"/>
      <c r="R585" s="194"/>
      <c r="S585" s="170"/>
      <c r="T585" s="170"/>
      <c r="U585" s="169"/>
      <c r="V585" s="216"/>
      <c r="W585" s="172"/>
      <c r="X585" s="322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7"/>
      <c r="AL585" s="327"/>
      <c r="AM585" s="327"/>
      <c r="AN585" s="327"/>
      <c r="AO585" s="328"/>
      <c r="AP585" s="329"/>
      <c r="AQ585" s="329"/>
      <c r="AR585" s="172"/>
      <c r="AS585" s="172"/>
      <c r="AT585" s="172"/>
      <c r="AU585" s="323"/>
      <c r="AV585" s="323"/>
      <c r="AW585" s="323"/>
      <c r="AX585" s="323"/>
      <c r="AY585" s="199"/>
      <c r="AZ585" s="170"/>
      <c r="BA585" s="324"/>
      <c r="BB585" s="194"/>
      <c r="BC585" s="75"/>
      <c r="BD585" s="75"/>
      <c r="BE585" s="171"/>
      <c r="BF585" s="330"/>
      <c r="BG585" s="201"/>
      <c r="BH585" s="325"/>
      <c r="BI585" s="325"/>
      <c r="BJ585" s="325"/>
      <c r="BK585" s="326"/>
      <c r="BL585" s="201"/>
      <c r="BM585" s="195"/>
      <c r="BN585" s="195"/>
      <c r="BO585" s="231"/>
      <c r="BP585" s="326"/>
      <c r="BQ585" s="232"/>
      <c r="BR585" s="233"/>
      <c r="BS585" s="233"/>
    </row>
    <row r="586" spans="1:71">
      <c r="A586" s="188" t="str">
        <f>D586&amp;B586</f>
        <v/>
      </c>
      <c r="B586" s="320"/>
      <c r="C586" s="321"/>
      <c r="D586" s="322"/>
      <c r="E586" s="239">
        <v>581</v>
      </c>
      <c r="F586" s="170"/>
      <c r="G586" s="167"/>
      <c r="H586" s="172"/>
      <c r="I586" s="172"/>
      <c r="J586" s="255"/>
      <c r="K586" s="255"/>
      <c r="L586" s="192"/>
      <c r="M586" s="255"/>
      <c r="N586" s="255"/>
      <c r="O586" s="172"/>
      <c r="P586" s="172"/>
      <c r="Q586" s="192"/>
      <c r="R586" s="194"/>
      <c r="S586" s="170"/>
      <c r="T586" s="170"/>
      <c r="U586" s="169"/>
      <c r="V586" s="216"/>
      <c r="W586" s="172"/>
      <c r="X586" s="322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7"/>
      <c r="AL586" s="327"/>
      <c r="AM586" s="327"/>
      <c r="AN586" s="327"/>
      <c r="AO586" s="328"/>
      <c r="AP586" s="329"/>
      <c r="AQ586" s="329"/>
      <c r="AR586" s="172"/>
      <c r="AS586" s="172"/>
      <c r="AT586" s="172"/>
      <c r="AU586" s="323"/>
      <c r="AV586" s="323"/>
      <c r="AW586" s="323"/>
      <c r="AX586" s="323"/>
      <c r="AY586" s="199"/>
      <c r="AZ586" s="170"/>
      <c r="BA586" s="324"/>
      <c r="BB586" s="194"/>
      <c r="BC586" s="75"/>
      <c r="BD586" s="75"/>
      <c r="BE586" s="171"/>
      <c r="BF586" s="330"/>
      <c r="BG586" s="201"/>
      <c r="BH586" s="325"/>
      <c r="BI586" s="325"/>
      <c r="BJ586" s="325"/>
      <c r="BK586" s="326"/>
      <c r="BL586" s="201"/>
      <c r="BM586" s="195"/>
      <c r="BN586" s="195"/>
      <c r="BO586" s="231"/>
      <c r="BP586" s="326"/>
      <c r="BQ586" s="232"/>
      <c r="BR586" s="233"/>
      <c r="BS586" s="233"/>
    </row>
    <row r="587" spans="1:71">
      <c r="A587" s="188" t="str">
        <f>D587&amp;B587</f>
        <v/>
      </c>
      <c r="B587" s="320"/>
      <c r="C587" s="321"/>
      <c r="D587" s="322"/>
      <c r="E587" s="239">
        <v>582</v>
      </c>
      <c r="F587" s="170"/>
      <c r="G587" s="167"/>
      <c r="H587" s="172"/>
      <c r="I587" s="172"/>
      <c r="J587" s="255"/>
      <c r="K587" s="255"/>
      <c r="L587" s="192"/>
      <c r="M587" s="255"/>
      <c r="N587" s="255"/>
      <c r="O587" s="172"/>
      <c r="P587" s="172"/>
      <c r="Q587" s="192"/>
      <c r="R587" s="194"/>
      <c r="S587" s="170"/>
      <c r="T587" s="170"/>
      <c r="U587" s="169"/>
      <c r="V587" s="216"/>
      <c r="W587" s="172"/>
      <c r="X587" s="322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7"/>
      <c r="AL587" s="327"/>
      <c r="AM587" s="327"/>
      <c r="AN587" s="327"/>
      <c r="AO587" s="328"/>
      <c r="AP587" s="329"/>
      <c r="AQ587" s="329"/>
      <c r="AR587" s="172"/>
      <c r="AS587" s="172"/>
      <c r="AT587" s="172"/>
      <c r="AU587" s="323"/>
      <c r="AV587" s="323"/>
      <c r="AW587" s="323"/>
      <c r="AX587" s="323"/>
      <c r="AY587" s="199"/>
      <c r="AZ587" s="170"/>
      <c r="BA587" s="324"/>
      <c r="BB587" s="194"/>
      <c r="BC587" s="75"/>
      <c r="BD587" s="75"/>
      <c r="BE587" s="171"/>
      <c r="BF587" s="330"/>
      <c r="BG587" s="201"/>
      <c r="BH587" s="325"/>
      <c r="BI587" s="325"/>
      <c r="BJ587" s="325"/>
      <c r="BK587" s="326"/>
      <c r="BL587" s="201"/>
      <c r="BM587" s="195"/>
      <c r="BN587" s="195"/>
      <c r="BO587" s="231"/>
      <c r="BP587" s="326"/>
      <c r="BQ587" s="232"/>
      <c r="BR587" s="233"/>
      <c r="BS587" s="233"/>
    </row>
    <row r="588" spans="1:71">
      <c r="A588" s="188" t="str">
        <f>D588&amp;B588</f>
        <v/>
      </c>
      <c r="B588" s="320"/>
      <c r="C588" s="321"/>
      <c r="D588" s="322"/>
      <c r="E588" s="239">
        <v>583</v>
      </c>
      <c r="F588" s="170"/>
      <c r="G588" s="167"/>
      <c r="H588" s="172"/>
      <c r="I588" s="172"/>
      <c r="J588" s="255"/>
      <c r="K588" s="255"/>
      <c r="L588" s="192"/>
      <c r="M588" s="255"/>
      <c r="N588" s="255"/>
      <c r="O588" s="172"/>
      <c r="P588" s="172"/>
      <c r="Q588" s="192"/>
      <c r="R588" s="194"/>
      <c r="S588" s="170"/>
      <c r="T588" s="170"/>
      <c r="U588" s="169"/>
      <c r="V588" s="216"/>
      <c r="W588" s="172"/>
      <c r="X588" s="322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7"/>
      <c r="AL588" s="327"/>
      <c r="AM588" s="327"/>
      <c r="AN588" s="327"/>
      <c r="AO588" s="328"/>
      <c r="AP588" s="329"/>
      <c r="AQ588" s="329"/>
      <c r="AR588" s="172"/>
      <c r="AS588" s="172"/>
      <c r="AT588" s="172"/>
      <c r="AU588" s="323"/>
      <c r="AV588" s="323"/>
      <c r="AW588" s="323"/>
      <c r="AX588" s="323"/>
      <c r="AY588" s="199"/>
      <c r="AZ588" s="170"/>
      <c r="BA588" s="324"/>
      <c r="BB588" s="194"/>
      <c r="BC588" s="75"/>
      <c r="BD588" s="75"/>
      <c r="BE588" s="171"/>
      <c r="BF588" s="330"/>
      <c r="BG588" s="201"/>
      <c r="BH588" s="325"/>
      <c r="BI588" s="325"/>
      <c r="BJ588" s="325"/>
      <c r="BK588" s="326"/>
      <c r="BL588" s="201"/>
      <c r="BM588" s="195"/>
      <c r="BN588" s="195"/>
      <c r="BO588" s="231"/>
      <c r="BP588" s="326"/>
      <c r="BQ588" s="232"/>
      <c r="BR588" s="233"/>
      <c r="BS588" s="233"/>
    </row>
    <row r="589" spans="1:71">
      <c r="A589" s="188" t="str">
        <f>D589&amp;B589</f>
        <v/>
      </c>
      <c r="B589" s="320"/>
      <c r="C589" s="321"/>
      <c r="D589" s="322"/>
      <c r="E589" s="239">
        <v>584</v>
      </c>
      <c r="F589" s="170"/>
      <c r="G589" s="167"/>
      <c r="H589" s="172"/>
      <c r="I589" s="172"/>
      <c r="J589" s="255"/>
      <c r="K589" s="255"/>
      <c r="L589" s="192"/>
      <c r="M589" s="255"/>
      <c r="N589" s="255"/>
      <c r="O589" s="172"/>
      <c r="P589" s="172"/>
      <c r="Q589" s="192"/>
      <c r="R589" s="194"/>
      <c r="S589" s="170"/>
      <c r="T589" s="170"/>
      <c r="U589" s="169"/>
      <c r="V589" s="216"/>
      <c r="W589" s="172"/>
      <c r="X589" s="322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7"/>
      <c r="AL589" s="327"/>
      <c r="AM589" s="327"/>
      <c r="AN589" s="327"/>
      <c r="AO589" s="328"/>
      <c r="AP589" s="329"/>
      <c r="AQ589" s="329"/>
      <c r="AR589" s="172"/>
      <c r="AS589" s="172"/>
      <c r="AT589" s="172"/>
      <c r="AU589" s="323"/>
      <c r="AV589" s="323"/>
      <c r="AW589" s="323"/>
      <c r="AX589" s="323"/>
      <c r="AY589" s="199"/>
      <c r="AZ589" s="170"/>
      <c r="BA589" s="324"/>
      <c r="BB589" s="194"/>
      <c r="BC589" s="75"/>
      <c r="BD589" s="75"/>
      <c r="BE589" s="171"/>
      <c r="BF589" s="330"/>
      <c r="BG589" s="201"/>
      <c r="BH589" s="325"/>
      <c r="BI589" s="325"/>
      <c r="BJ589" s="325"/>
      <c r="BK589" s="326"/>
      <c r="BL589" s="201"/>
      <c r="BM589" s="195"/>
      <c r="BN589" s="195"/>
      <c r="BO589" s="231"/>
      <c r="BP589" s="326"/>
      <c r="BQ589" s="232"/>
      <c r="BR589" s="233"/>
      <c r="BS589" s="233"/>
    </row>
    <row r="590" spans="1:71">
      <c r="A590" s="188" t="str">
        <f>D590&amp;B590</f>
        <v/>
      </c>
      <c r="B590" s="320"/>
      <c r="C590" s="321"/>
      <c r="D590" s="322"/>
      <c r="E590" s="239">
        <v>585</v>
      </c>
      <c r="F590" s="170"/>
      <c r="G590" s="167"/>
      <c r="H590" s="172"/>
      <c r="I590" s="172"/>
      <c r="J590" s="255"/>
      <c r="K590" s="255"/>
      <c r="L590" s="192"/>
      <c r="M590" s="255"/>
      <c r="N590" s="255"/>
      <c r="O590" s="172"/>
      <c r="P590" s="172"/>
      <c r="Q590" s="192"/>
      <c r="R590" s="194"/>
      <c r="S590" s="170"/>
      <c r="T590" s="170"/>
      <c r="U590" s="169"/>
      <c r="V590" s="216"/>
      <c r="W590" s="172"/>
      <c r="X590" s="322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7"/>
      <c r="AL590" s="327"/>
      <c r="AM590" s="327"/>
      <c r="AN590" s="327"/>
      <c r="AO590" s="328"/>
      <c r="AP590" s="329"/>
      <c r="AQ590" s="329"/>
      <c r="AR590" s="172"/>
      <c r="AS590" s="172"/>
      <c r="AT590" s="172"/>
      <c r="AU590" s="323"/>
      <c r="AV590" s="323"/>
      <c r="AW590" s="323"/>
      <c r="AX590" s="323"/>
      <c r="AY590" s="199"/>
      <c r="AZ590" s="170"/>
      <c r="BA590" s="324"/>
      <c r="BB590" s="194"/>
      <c r="BC590" s="75"/>
      <c r="BD590" s="75"/>
      <c r="BE590" s="171"/>
      <c r="BF590" s="330"/>
      <c r="BG590" s="201"/>
      <c r="BH590" s="325"/>
      <c r="BI590" s="325"/>
      <c r="BJ590" s="325"/>
      <c r="BK590" s="326"/>
      <c r="BL590" s="201"/>
      <c r="BM590" s="195"/>
      <c r="BN590" s="195"/>
      <c r="BO590" s="231"/>
      <c r="BP590" s="326"/>
      <c r="BQ590" s="232"/>
      <c r="BR590" s="233"/>
      <c r="BS590" s="233"/>
    </row>
    <row r="591" spans="1:71">
      <c r="A591" s="188" t="str">
        <f>D591&amp;B591</f>
        <v/>
      </c>
      <c r="B591" s="320"/>
      <c r="C591" s="321"/>
      <c r="D591" s="322"/>
      <c r="E591" s="239">
        <v>586</v>
      </c>
      <c r="F591" s="170"/>
      <c r="G591" s="167"/>
      <c r="H591" s="172"/>
      <c r="I591" s="172"/>
      <c r="J591" s="255"/>
      <c r="K591" s="255"/>
      <c r="L591" s="192"/>
      <c r="M591" s="255"/>
      <c r="N591" s="255"/>
      <c r="O591" s="172"/>
      <c r="P591" s="172"/>
      <c r="Q591" s="192"/>
      <c r="R591" s="194"/>
      <c r="S591" s="170"/>
      <c r="T591" s="170"/>
      <c r="U591" s="169"/>
      <c r="V591" s="216"/>
      <c r="W591" s="172"/>
      <c r="X591" s="322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7"/>
      <c r="AL591" s="327"/>
      <c r="AM591" s="327"/>
      <c r="AN591" s="327"/>
      <c r="AO591" s="328"/>
      <c r="AP591" s="329"/>
      <c r="AQ591" s="329"/>
      <c r="AR591" s="172"/>
      <c r="AS591" s="172"/>
      <c r="AT591" s="172"/>
      <c r="AU591" s="323"/>
      <c r="AV591" s="323"/>
      <c r="AW591" s="323"/>
      <c r="AX591" s="323"/>
      <c r="AY591" s="199"/>
      <c r="AZ591" s="170"/>
      <c r="BA591" s="324"/>
      <c r="BB591" s="194"/>
      <c r="BC591" s="75"/>
      <c r="BD591" s="75"/>
      <c r="BE591" s="171"/>
      <c r="BF591" s="330"/>
      <c r="BG591" s="201"/>
      <c r="BH591" s="325"/>
      <c r="BI591" s="325"/>
      <c r="BJ591" s="325"/>
      <c r="BK591" s="326"/>
      <c r="BL591" s="201"/>
      <c r="BM591" s="195"/>
      <c r="BN591" s="195"/>
      <c r="BO591" s="231"/>
      <c r="BP591" s="326"/>
      <c r="BQ591" s="232"/>
      <c r="BR591" s="233"/>
      <c r="BS591" s="233"/>
    </row>
    <row r="592" spans="1:71">
      <c r="A592" s="188" t="str">
        <f>D592&amp;B592</f>
        <v/>
      </c>
      <c r="B592" s="320"/>
      <c r="C592" s="321"/>
      <c r="D592" s="322"/>
      <c r="E592" s="239">
        <v>587</v>
      </c>
      <c r="F592" s="170"/>
      <c r="G592" s="167"/>
      <c r="H592" s="172"/>
      <c r="I592" s="172"/>
      <c r="J592" s="255"/>
      <c r="K592" s="255"/>
      <c r="L592" s="192"/>
      <c r="M592" s="255"/>
      <c r="N592" s="255"/>
      <c r="O592" s="172"/>
      <c r="P592" s="172"/>
      <c r="Q592" s="192"/>
      <c r="R592" s="194"/>
      <c r="S592" s="170"/>
      <c r="T592" s="170"/>
      <c r="U592" s="169"/>
      <c r="V592" s="216"/>
      <c r="W592" s="172"/>
      <c r="X592" s="322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7"/>
      <c r="AL592" s="327"/>
      <c r="AM592" s="327"/>
      <c r="AN592" s="327"/>
      <c r="AO592" s="328"/>
      <c r="AP592" s="329"/>
      <c r="AQ592" s="329"/>
      <c r="AR592" s="172"/>
      <c r="AS592" s="172"/>
      <c r="AT592" s="172"/>
      <c r="AU592" s="323"/>
      <c r="AV592" s="323"/>
      <c r="AW592" s="323"/>
      <c r="AX592" s="323"/>
      <c r="AY592" s="199"/>
      <c r="AZ592" s="170"/>
      <c r="BA592" s="324"/>
      <c r="BB592" s="194"/>
      <c r="BC592" s="75"/>
      <c r="BD592" s="75"/>
      <c r="BE592" s="171"/>
      <c r="BF592" s="330"/>
      <c r="BG592" s="201"/>
      <c r="BH592" s="325"/>
      <c r="BI592" s="325"/>
      <c r="BJ592" s="325"/>
      <c r="BK592" s="326"/>
      <c r="BL592" s="201"/>
      <c r="BM592" s="195"/>
      <c r="BN592" s="195"/>
      <c r="BO592" s="231"/>
      <c r="BP592" s="326"/>
      <c r="BQ592" s="232"/>
      <c r="BR592" s="233"/>
      <c r="BS592" s="233"/>
    </row>
    <row r="593" spans="1:71">
      <c r="A593" s="188" t="str">
        <f>D593&amp;B593</f>
        <v/>
      </c>
      <c r="B593" s="320"/>
      <c r="C593" s="321"/>
      <c r="D593" s="322"/>
      <c r="E593" s="239">
        <v>588</v>
      </c>
      <c r="F593" s="170"/>
      <c r="G593" s="167"/>
      <c r="H593" s="172"/>
      <c r="I593" s="172"/>
      <c r="J593" s="255"/>
      <c r="K593" s="255"/>
      <c r="L593" s="192"/>
      <c r="M593" s="255"/>
      <c r="N593" s="255"/>
      <c r="O593" s="172"/>
      <c r="P593" s="172"/>
      <c r="Q593" s="192"/>
      <c r="R593" s="194"/>
      <c r="S593" s="170"/>
      <c r="T593" s="170"/>
      <c r="U593" s="169"/>
      <c r="V593" s="216"/>
      <c r="W593" s="172"/>
      <c r="X593" s="322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7"/>
      <c r="AL593" s="327"/>
      <c r="AM593" s="327"/>
      <c r="AN593" s="327"/>
      <c r="AO593" s="328"/>
      <c r="AP593" s="329"/>
      <c r="AQ593" s="329"/>
      <c r="AR593" s="172"/>
      <c r="AS593" s="172"/>
      <c r="AT593" s="172"/>
      <c r="AU593" s="323"/>
      <c r="AV593" s="323"/>
      <c r="AW593" s="323"/>
      <c r="AX593" s="323"/>
      <c r="AY593" s="199"/>
      <c r="AZ593" s="170"/>
      <c r="BA593" s="324"/>
      <c r="BB593" s="194"/>
      <c r="BC593" s="75"/>
      <c r="BD593" s="75"/>
      <c r="BE593" s="171"/>
      <c r="BF593" s="330"/>
      <c r="BG593" s="201"/>
      <c r="BH593" s="325"/>
      <c r="BI593" s="325"/>
      <c r="BJ593" s="325"/>
      <c r="BK593" s="326"/>
      <c r="BL593" s="201"/>
      <c r="BM593" s="195"/>
      <c r="BN593" s="195"/>
      <c r="BO593" s="231"/>
      <c r="BP593" s="326"/>
      <c r="BQ593" s="232"/>
      <c r="BR593" s="233"/>
      <c r="BS593" s="233"/>
    </row>
    <row r="594" spans="1:71">
      <c r="A594" s="188" t="str">
        <f>D594&amp;B594</f>
        <v/>
      </c>
      <c r="B594" s="320"/>
      <c r="C594" s="321"/>
      <c r="D594" s="322"/>
      <c r="E594" s="239">
        <v>589</v>
      </c>
      <c r="F594" s="170"/>
      <c r="G594" s="167"/>
      <c r="H594" s="172"/>
      <c r="I594" s="172"/>
      <c r="J594" s="255"/>
      <c r="K594" s="255"/>
      <c r="L594" s="192"/>
      <c r="M594" s="255"/>
      <c r="N594" s="255"/>
      <c r="O594" s="172"/>
      <c r="P594" s="172"/>
      <c r="Q594" s="192"/>
      <c r="R594" s="194"/>
      <c r="S594" s="170"/>
      <c r="T594" s="170"/>
      <c r="U594" s="169"/>
      <c r="V594" s="216"/>
      <c r="W594" s="172"/>
      <c r="X594" s="322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7"/>
      <c r="AL594" s="327"/>
      <c r="AM594" s="327"/>
      <c r="AN594" s="327"/>
      <c r="AO594" s="328"/>
      <c r="AP594" s="329"/>
      <c r="AQ594" s="329"/>
      <c r="AR594" s="172"/>
      <c r="AS594" s="172"/>
      <c r="AT594" s="172"/>
      <c r="AU594" s="323"/>
      <c r="AV594" s="323"/>
      <c r="AW594" s="323"/>
      <c r="AX594" s="323"/>
      <c r="AY594" s="199"/>
      <c r="AZ594" s="170"/>
      <c r="BA594" s="324"/>
      <c r="BB594" s="194"/>
      <c r="BC594" s="75"/>
      <c r="BD594" s="75"/>
      <c r="BE594" s="171"/>
      <c r="BF594" s="330"/>
      <c r="BG594" s="201"/>
      <c r="BH594" s="325"/>
      <c r="BI594" s="325"/>
      <c r="BJ594" s="325"/>
      <c r="BK594" s="326"/>
      <c r="BL594" s="201"/>
      <c r="BM594" s="195"/>
      <c r="BN594" s="195"/>
      <c r="BO594" s="231"/>
      <c r="BP594" s="326"/>
      <c r="BQ594" s="232"/>
      <c r="BR594" s="233"/>
      <c r="BS594" s="233"/>
    </row>
    <row r="595" spans="1:71">
      <c r="A595" s="188" t="str">
        <f>D595&amp;B595</f>
        <v/>
      </c>
      <c r="B595" s="320"/>
      <c r="C595" s="321"/>
      <c r="D595" s="322"/>
      <c r="E595" s="239">
        <v>590</v>
      </c>
      <c r="F595" s="170"/>
      <c r="G595" s="167"/>
      <c r="H595" s="172"/>
      <c r="I595" s="172"/>
      <c r="J595" s="255"/>
      <c r="K595" s="255"/>
      <c r="L595" s="192"/>
      <c r="M595" s="255"/>
      <c r="N595" s="255"/>
      <c r="O595" s="172"/>
      <c r="P595" s="172"/>
      <c r="Q595" s="192"/>
      <c r="R595" s="194"/>
      <c r="S595" s="170"/>
      <c r="T595" s="170"/>
      <c r="U595" s="169"/>
      <c r="V595" s="216"/>
      <c r="W595" s="172"/>
      <c r="X595" s="322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7"/>
      <c r="AL595" s="327"/>
      <c r="AM595" s="327"/>
      <c r="AN595" s="327"/>
      <c r="AO595" s="328"/>
      <c r="AP595" s="329"/>
      <c r="AQ595" s="329"/>
      <c r="AR595" s="172"/>
      <c r="AS595" s="172"/>
      <c r="AT595" s="172"/>
      <c r="AU595" s="323"/>
      <c r="AV595" s="323"/>
      <c r="AW595" s="323"/>
      <c r="AX595" s="323"/>
      <c r="AY595" s="199"/>
      <c r="AZ595" s="170"/>
      <c r="BA595" s="324"/>
      <c r="BB595" s="194"/>
      <c r="BC595" s="75"/>
      <c r="BD595" s="75"/>
      <c r="BE595" s="171"/>
      <c r="BF595" s="330"/>
      <c r="BG595" s="201"/>
      <c r="BH595" s="325"/>
      <c r="BI595" s="325"/>
      <c r="BJ595" s="325"/>
      <c r="BK595" s="326"/>
      <c r="BL595" s="201"/>
      <c r="BM595" s="195"/>
      <c r="BN595" s="195"/>
      <c r="BO595" s="231"/>
      <c r="BP595" s="326"/>
      <c r="BQ595" s="232"/>
      <c r="BR595" s="233"/>
      <c r="BS595" s="233"/>
    </row>
    <row r="596" spans="1:71">
      <c r="A596" s="188" t="str">
        <f>D596&amp;B596</f>
        <v/>
      </c>
      <c r="B596" s="320"/>
      <c r="C596" s="321"/>
      <c r="D596" s="322"/>
      <c r="E596" s="239">
        <v>591</v>
      </c>
      <c r="F596" s="170"/>
      <c r="G596" s="167"/>
      <c r="H596" s="172"/>
      <c r="I596" s="172"/>
      <c r="J596" s="255"/>
      <c r="K596" s="255"/>
      <c r="L596" s="192"/>
      <c r="M596" s="255"/>
      <c r="N596" s="255"/>
      <c r="O596" s="172"/>
      <c r="P596" s="172"/>
      <c r="Q596" s="192"/>
      <c r="R596" s="194"/>
      <c r="S596" s="170"/>
      <c r="T596" s="170"/>
      <c r="U596" s="169"/>
      <c r="V596" s="216"/>
      <c r="W596" s="172"/>
      <c r="X596" s="322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7"/>
      <c r="AL596" s="327"/>
      <c r="AM596" s="327"/>
      <c r="AN596" s="327"/>
      <c r="AO596" s="328"/>
      <c r="AP596" s="329"/>
      <c r="AQ596" s="329"/>
      <c r="AR596" s="172"/>
      <c r="AS596" s="172"/>
      <c r="AT596" s="172"/>
      <c r="AU596" s="323"/>
      <c r="AV596" s="323"/>
      <c r="AW596" s="323"/>
      <c r="AX596" s="323"/>
      <c r="AY596" s="199"/>
      <c r="AZ596" s="170"/>
      <c r="BA596" s="324"/>
      <c r="BB596" s="194"/>
      <c r="BC596" s="75"/>
      <c r="BD596" s="75"/>
      <c r="BE596" s="171"/>
      <c r="BF596" s="330"/>
      <c r="BG596" s="201"/>
      <c r="BH596" s="325"/>
      <c r="BI596" s="325"/>
      <c r="BJ596" s="325"/>
      <c r="BK596" s="326"/>
      <c r="BL596" s="201"/>
      <c r="BM596" s="195"/>
      <c r="BN596" s="195"/>
      <c r="BO596" s="231"/>
      <c r="BP596" s="326"/>
      <c r="BQ596" s="232"/>
      <c r="BR596" s="233"/>
      <c r="BS596" s="233"/>
    </row>
    <row r="597" spans="1:71">
      <c r="A597" s="188" t="str">
        <f>D597&amp;B597</f>
        <v/>
      </c>
      <c r="B597" s="320"/>
      <c r="C597" s="321"/>
      <c r="D597" s="322"/>
      <c r="E597" s="239">
        <v>592</v>
      </c>
      <c r="F597" s="170"/>
      <c r="G597" s="167"/>
      <c r="H597" s="172"/>
      <c r="I597" s="172"/>
      <c r="J597" s="255"/>
      <c r="K597" s="255"/>
      <c r="L597" s="192"/>
      <c r="M597" s="255"/>
      <c r="N597" s="255"/>
      <c r="O597" s="172"/>
      <c r="P597" s="172"/>
      <c r="Q597" s="192"/>
      <c r="R597" s="194"/>
      <c r="S597" s="170"/>
      <c r="T597" s="170"/>
      <c r="U597" s="169"/>
      <c r="V597" s="216"/>
      <c r="W597" s="172"/>
      <c r="X597" s="322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7"/>
      <c r="AL597" s="327"/>
      <c r="AM597" s="327"/>
      <c r="AN597" s="327"/>
      <c r="AO597" s="328"/>
      <c r="AP597" s="329"/>
      <c r="AQ597" s="329"/>
      <c r="AR597" s="172"/>
      <c r="AS597" s="172"/>
      <c r="AT597" s="172"/>
      <c r="AU597" s="323"/>
      <c r="AV597" s="323"/>
      <c r="AW597" s="323"/>
      <c r="AX597" s="323"/>
      <c r="AY597" s="199"/>
      <c r="AZ597" s="170"/>
      <c r="BA597" s="324"/>
      <c r="BB597" s="194"/>
      <c r="BC597" s="75"/>
      <c r="BD597" s="75"/>
      <c r="BE597" s="171"/>
      <c r="BF597" s="330"/>
      <c r="BG597" s="201"/>
      <c r="BH597" s="325"/>
      <c r="BI597" s="325"/>
      <c r="BJ597" s="325"/>
      <c r="BK597" s="326"/>
      <c r="BL597" s="201"/>
      <c r="BM597" s="195"/>
      <c r="BN597" s="195"/>
      <c r="BO597" s="231"/>
      <c r="BP597" s="326"/>
      <c r="BQ597" s="232"/>
      <c r="BR597" s="233"/>
      <c r="BS597" s="233"/>
    </row>
    <row r="598" spans="1:71">
      <c r="A598" s="188" t="str">
        <f>D598&amp;B598</f>
        <v/>
      </c>
      <c r="B598" s="320"/>
      <c r="C598" s="321"/>
      <c r="D598" s="322"/>
      <c r="E598" s="239">
        <v>593</v>
      </c>
      <c r="F598" s="170"/>
      <c r="G598" s="167"/>
      <c r="H598" s="172"/>
      <c r="I598" s="172"/>
      <c r="J598" s="255"/>
      <c r="K598" s="255"/>
      <c r="L598" s="192"/>
      <c r="M598" s="255"/>
      <c r="N598" s="255"/>
      <c r="O598" s="172"/>
      <c r="P598" s="172"/>
      <c r="Q598" s="192"/>
      <c r="R598" s="194"/>
      <c r="S598" s="170"/>
      <c r="T598" s="170"/>
      <c r="U598" s="169"/>
      <c r="V598" s="216"/>
      <c r="W598" s="172"/>
      <c r="X598" s="322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7"/>
      <c r="AL598" s="327"/>
      <c r="AM598" s="327"/>
      <c r="AN598" s="327"/>
      <c r="AO598" s="328"/>
      <c r="AP598" s="329"/>
      <c r="AQ598" s="329"/>
      <c r="AR598" s="172"/>
      <c r="AS598" s="172"/>
      <c r="AT598" s="172"/>
      <c r="AU598" s="323"/>
      <c r="AV598" s="323"/>
      <c r="AW598" s="323"/>
      <c r="AX598" s="323"/>
      <c r="AY598" s="199"/>
      <c r="AZ598" s="170"/>
      <c r="BA598" s="324"/>
      <c r="BB598" s="194"/>
      <c r="BC598" s="75"/>
      <c r="BD598" s="75"/>
      <c r="BE598" s="171"/>
      <c r="BF598" s="330"/>
      <c r="BG598" s="201"/>
      <c r="BH598" s="325"/>
      <c r="BI598" s="325"/>
      <c r="BJ598" s="325"/>
      <c r="BK598" s="326"/>
      <c r="BL598" s="201"/>
      <c r="BM598" s="195"/>
      <c r="BN598" s="195"/>
      <c r="BO598" s="231"/>
      <c r="BP598" s="326"/>
      <c r="BQ598" s="232"/>
      <c r="BR598" s="233"/>
      <c r="BS598" s="233"/>
    </row>
    <row r="599" spans="1:71">
      <c r="A599" s="188" t="str">
        <f>D599&amp;B599</f>
        <v/>
      </c>
      <c r="B599" s="320"/>
      <c r="C599" s="321"/>
      <c r="D599" s="322"/>
      <c r="E599" s="239">
        <v>594</v>
      </c>
      <c r="F599" s="170"/>
      <c r="G599" s="167"/>
      <c r="H599" s="172"/>
      <c r="I599" s="172"/>
      <c r="J599" s="255"/>
      <c r="K599" s="255"/>
      <c r="L599" s="192"/>
      <c r="M599" s="255"/>
      <c r="N599" s="255"/>
      <c r="O599" s="172"/>
      <c r="P599" s="172"/>
      <c r="Q599" s="192"/>
      <c r="R599" s="194"/>
      <c r="S599" s="170"/>
      <c r="T599" s="170"/>
      <c r="U599" s="169"/>
      <c r="V599" s="216"/>
      <c r="W599" s="172"/>
      <c r="X599" s="322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7"/>
      <c r="AL599" s="327"/>
      <c r="AM599" s="327"/>
      <c r="AN599" s="327"/>
      <c r="AO599" s="328"/>
      <c r="AP599" s="329"/>
      <c r="AQ599" s="329"/>
      <c r="AR599" s="172"/>
      <c r="AS599" s="172"/>
      <c r="AT599" s="172"/>
      <c r="AU599" s="323"/>
      <c r="AV599" s="323"/>
      <c r="AW599" s="323"/>
      <c r="AX599" s="323"/>
      <c r="AY599" s="199"/>
      <c r="AZ599" s="170"/>
      <c r="BA599" s="324"/>
      <c r="BB599" s="194"/>
      <c r="BC599" s="75"/>
      <c r="BD599" s="75"/>
      <c r="BE599" s="171"/>
      <c r="BF599" s="330"/>
      <c r="BG599" s="201"/>
      <c r="BH599" s="325"/>
      <c r="BI599" s="325"/>
      <c r="BJ599" s="325"/>
      <c r="BK599" s="326"/>
      <c r="BL599" s="201"/>
      <c r="BM599" s="195"/>
      <c r="BN599" s="195"/>
      <c r="BO599" s="231"/>
      <c r="BP599" s="326"/>
      <c r="BQ599" s="232"/>
      <c r="BR599" s="233"/>
      <c r="BS599" s="233"/>
    </row>
    <row r="600" spans="1:71">
      <c r="A600" s="188" t="str">
        <f>D600&amp;B600</f>
        <v/>
      </c>
      <c r="B600" s="189"/>
      <c r="C600" s="321"/>
      <c r="D600" s="322"/>
      <c r="E600" s="239">
        <v>595</v>
      </c>
      <c r="F600" s="170"/>
      <c r="G600" s="167"/>
      <c r="H600" s="172"/>
      <c r="I600" s="172"/>
      <c r="J600" s="255"/>
      <c r="K600" s="255"/>
      <c r="L600" s="192"/>
      <c r="M600" s="255"/>
      <c r="N600" s="255"/>
      <c r="O600" s="172"/>
      <c r="P600" s="172"/>
      <c r="Q600" s="192"/>
      <c r="R600" s="194"/>
      <c r="S600" s="170"/>
      <c r="T600" s="170"/>
      <c r="U600" s="169"/>
      <c r="V600" s="216"/>
      <c r="W600" s="172"/>
      <c r="X600" s="322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7"/>
      <c r="AL600" s="327"/>
      <c r="AM600" s="327"/>
      <c r="AN600" s="327"/>
      <c r="AO600" s="328"/>
      <c r="AP600" s="329"/>
      <c r="AQ600" s="329"/>
      <c r="AR600" s="172"/>
      <c r="AS600" s="172"/>
      <c r="AT600" s="172"/>
      <c r="AU600" s="323"/>
      <c r="AV600" s="323"/>
      <c r="AW600" s="323"/>
      <c r="AX600" s="323"/>
      <c r="AY600" s="199"/>
      <c r="AZ600" s="170"/>
      <c r="BA600" s="324"/>
      <c r="BB600" s="194"/>
      <c r="BC600" s="75"/>
      <c r="BD600" s="75"/>
      <c r="BE600" s="171"/>
      <c r="BF600" s="330"/>
      <c r="BG600" s="201"/>
      <c r="BH600" s="325"/>
      <c r="BI600" s="325"/>
      <c r="BJ600" s="325"/>
      <c r="BK600" s="326"/>
      <c r="BL600" s="201"/>
      <c r="BM600" s="195"/>
      <c r="BN600" s="195"/>
      <c r="BO600" s="231"/>
      <c r="BP600" s="326"/>
      <c r="BQ600" s="232"/>
      <c r="BR600" s="233"/>
      <c r="BS600" s="233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X304 V305:X305 V292:Y294 V298:Y300 Y302:Y306 X317 V318:X318 Y317:Y318 V307:Y316 V334:Y336 V333 V319:Y330 X333:Y333 V332:Y332 Y331 X337:Y337 V338:Y434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313 Z291:AD294 Z300:AC300 Z318:AD322 Z326:AD330 Z315:Z317 AC315:AC317 Z324:Z325 AC324:AC325 Z336:AD336 AC334:AC335 Z314:AC314 Z323:AC323 AB333:AC333 Z333:Z335 Z332:AC332 AB331 Z337 AC337 Z338:AD434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 W317 W333 W337" name="Range1_11_2"/>
    <protectedRange sqref="Z111:AD111 Z124:AB124 AD124 Z135:AB135 AD135 Z142:AB142 AD142 Z154:AB154 AA164:AB164 AA180:AB180 AA196:AB196 AA208:AB208 AA232:AB232 AA255:AB255 AA275:AB275 AA290:AB290 AA304:AB304 AA317:AB317 AA337:AB337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 V317 V337" name="Range1_11_7"/>
    <protectedRange sqref="AA163:AD163 AA179:AD179" name="Range1_12_11"/>
    <protectedRange sqref="V148 V184 V210 V203:V204 V217 V236 V263 V281 V296" name="Range1_11_9"/>
    <protectedRange sqref="W148 W169 W184 W204" name="Range1_11_10"/>
    <protectedRange sqref="AA148:AD148 AA183:AD184 AA217:AD217 AA210:AD210 AA203:AD204 AA236:AD236 AA263:AD263 AA281:AD281 AA296:AD296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 AA333" name="Range1_12_15"/>
    <protectedRange sqref="V223:W223 V241:W241 V280:W280 V331:W331" name="Range1_11_15"/>
    <protectedRange sqref="Z223:AA223 AC223:AD223 Z241:AA241 AC241:AD241 Z280:AA280 AC280:AD280 Z331:AA331 AC331:AD331" name="Range1_12_16"/>
    <protectedRange sqref="X223 X241 X280 X331" name="Range1_11_8_3"/>
    <protectedRange sqref="AB229 AB251 AB271" name="Range1_12_8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5277" priority="11457" operator="equal">
      <formula>"ERRO"</formula>
    </cfRule>
  </conditionalFormatting>
  <conditionalFormatting sqref="X4 Y1:Z5 Y476:Y551 Y435:Z475">
    <cfRule type="cellIs" dxfId="5276" priority="11446" operator="equal">
      <formula>"OPORTUNIDADE"</formula>
    </cfRule>
  </conditionalFormatting>
  <conditionalFormatting sqref="AZ6:AZ523">
    <cfRule type="expression" dxfId="5275" priority="11441">
      <formula>$BU6=1</formula>
    </cfRule>
  </conditionalFormatting>
  <conditionalFormatting sqref="BQ6:BQ600">
    <cfRule type="cellIs" dxfId="5274" priority="11452" operator="equal">
      <formula>"Produção e Intervalo"</formula>
    </cfRule>
    <cfRule type="cellIs" dxfId="5273" priority="11453" operator="equal">
      <formula>"Aderente"</formula>
    </cfRule>
    <cfRule type="cellIs" dxfId="5272" priority="11454" operator="equal">
      <formula>"Intervalo"</formula>
    </cfRule>
    <cfRule type="cellIs" dxfId="5271" priority="11455" operator="equal">
      <formula>"Produção"</formula>
    </cfRule>
    <cfRule type="cellIs" dxfId="5270" priority="11456" operator="equal">
      <formula>"ERRO"</formula>
    </cfRule>
  </conditionalFormatting>
  <conditionalFormatting sqref="BR6:BS553">
    <cfRule type="cellIs" dxfId="5269" priority="11434" operator="equal">
      <formula>"*"</formula>
    </cfRule>
    <cfRule type="cellIs" dxfId="5268" priority="11435" operator="greaterThanOrEqual">
      <formula>1</formula>
    </cfRule>
    <cfRule type="cellIs" dxfId="5267" priority="11436" operator="lessThan">
      <formula>1</formula>
    </cfRule>
  </conditionalFormatting>
  <conditionalFormatting sqref="X476:X523 Y476:Y551 Y435:Z475">
    <cfRule type="cellIs" dxfId="5266" priority="11382" operator="equal">
      <formula>"NÃO"</formula>
    </cfRule>
    <cfRule type="cellIs" dxfId="5265" priority="11383" operator="equal">
      <formula>"SIM"</formula>
    </cfRule>
  </conditionalFormatting>
  <conditionalFormatting sqref="X476:X523">
    <cfRule type="cellIs" dxfId="5264" priority="11381" operator="equal">
      <formula>"OPORTUNIDADE"</formula>
    </cfRule>
  </conditionalFormatting>
  <conditionalFormatting sqref="Z476:Z523">
    <cfRule type="cellIs" dxfId="5263" priority="11379" operator="equal">
      <formula>"NÃO"</formula>
    </cfRule>
    <cfRule type="cellIs" dxfId="5262" priority="11380" operator="equal">
      <formula>"SIM"</formula>
    </cfRule>
  </conditionalFormatting>
  <conditionalFormatting sqref="Z476:Z523">
    <cfRule type="cellIs" dxfId="5261" priority="11378" operator="equal">
      <formula>"OPORTUNIDADE"</formula>
    </cfRule>
  </conditionalFormatting>
  <conditionalFormatting sqref="Y1048576">
    <cfRule type="cellIs" dxfId="5260" priority="11263" operator="equal">
      <formula>"OPORTUNIDADE"</formula>
    </cfRule>
  </conditionalFormatting>
  <conditionalFormatting sqref="Y1048576">
    <cfRule type="cellIs" dxfId="5259" priority="11261" operator="equal">
      <formula>"NÃO"</formula>
    </cfRule>
    <cfRule type="cellIs" dxfId="5258" priority="11262" operator="equal">
      <formula>"SIM"</formula>
    </cfRule>
  </conditionalFormatting>
  <conditionalFormatting sqref="Z524:Z549">
    <cfRule type="cellIs" dxfId="5257" priority="10998" operator="equal">
      <formula>"OPORTUNIDADE"</formula>
    </cfRule>
  </conditionalFormatting>
  <conditionalFormatting sqref="Z524:Z549">
    <cfRule type="cellIs" dxfId="5256" priority="10996" operator="equal">
      <formula>"NÃO"</formula>
    </cfRule>
    <cfRule type="cellIs" dxfId="5255" priority="10997" operator="equal">
      <formula>"SIM"</formula>
    </cfRule>
  </conditionalFormatting>
  <conditionalFormatting sqref="X550">
    <cfRule type="cellIs" dxfId="5254" priority="10984" operator="equal">
      <formula>"NÃO"</formula>
    </cfRule>
    <cfRule type="cellIs" dxfId="5253" priority="10985" operator="equal">
      <formula>"SIM"</formula>
    </cfRule>
  </conditionalFormatting>
  <conditionalFormatting sqref="X550">
    <cfRule type="cellIs" dxfId="5252" priority="10983" operator="equal">
      <formula>"OPORTUNIDADE"</formula>
    </cfRule>
  </conditionalFormatting>
  <conditionalFormatting sqref="Z550">
    <cfRule type="cellIs" dxfId="5251" priority="10981" operator="equal">
      <formula>"NÃO"</formula>
    </cfRule>
    <cfRule type="cellIs" dxfId="5250" priority="10982" operator="equal">
      <formula>"SIM"</formula>
    </cfRule>
  </conditionalFormatting>
  <conditionalFormatting sqref="Z550">
    <cfRule type="cellIs" dxfId="5249" priority="10980" operator="equal">
      <formula>"OPORTUNIDADE"</formula>
    </cfRule>
  </conditionalFormatting>
  <conditionalFormatting sqref="BI550">
    <cfRule type="iconSet" priority="10989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0990">
      <iconSet showValue="0">
        <cfvo type="percent" val="0"/>
        <cfvo type="num" val="1"/>
        <cfvo type="num" val="1" gte="0"/>
      </iconSet>
    </cfRule>
    <cfRule type="iconSet" priority="1099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0992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5248" priority="11600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15 Y324 Z335 Y334:Y335 Y307:Z314 Y316:Z323 Y325:Z330 Y332:Z333 Y336:Z434">
    <cfRule type="cellIs" dxfId="5247" priority="10168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15 Y324 Z335 Y334:Y335 Y307:Z314 Y316:Z323 Y325:Z330 Y332:Z333 Y336:Z434">
    <cfRule type="cellIs" dxfId="5246" priority="10166" operator="equal">
      <formula>"NÃO"</formula>
    </cfRule>
    <cfRule type="cellIs" dxfId="5245" priority="10167" operator="equal">
      <formula>"SIM"</formula>
    </cfRule>
  </conditionalFormatting>
  <conditionalFormatting sqref="BI6:BI523">
    <cfRule type="iconSet" priority="11721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1723">
      <iconSet showValue="0">
        <cfvo type="percent" val="0"/>
        <cfvo type="num" val="1"/>
        <cfvo type="num" val="1" gte="0"/>
      </iconSet>
    </cfRule>
    <cfRule type="iconSet" priority="11724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5244" priority="11760">
      <formula>$BU498=1</formula>
    </cfRule>
  </conditionalFormatting>
  <conditionalFormatting sqref="BI524:BI549">
    <cfRule type="iconSet" priority="11761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1763">
      <iconSet showValue="0">
        <cfvo type="percent" val="0"/>
        <cfvo type="num" val="1"/>
        <cfvo type="num" val="1" gte="0"/>
      </iconSet>
    </cfRule>
    <cfRule type="iconSet" priority="11764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1767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312:BO600 BO269:BO310">
    <cfRule type="iconSet" priority="11769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5243" priority="9939" operator="equal">
      <formula>"OPORTUNIDADE"</formula>
    </cfRule>
  </conditionalFormatting>
  <conditionalFormatting sqref="Y6:Z16">
    <cfRule type="cellIs" dxfId="5242" priority="9937" operator="equal">
      <formula>"NÃO"</formula>
    </cfRule>
    <cfRule type="cellIs" dxfId="5241" priority="9938" operator="equal">
      <formula>"SIM"</formula>
    </cfRule>
  </conditionalFormatting>
  <conditionalFormatting sqref="BJ6">
    <cfRule type="iconSet" priority="9936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9935">
      <iconSet showValue="0">
        <cfvo type="percent" val="0"/>
        <cfvo type="num" val="1"/>
        <cfvo type="num" val="1" gte="0"/>
      </iconSet>
    </cfRule>
  </conditionalFormatting>
  <conditionalFormatting sqref="Z23">
    <cfRule type="cellIs" dxfId="5240" priority="9934" operator="equal">
      <formula>"OPORTUNIDADE"</formula>
    </cfRule>
  </conditionalFormatting>
  <conditionalFormatting sqref="Z23">
    <cfRule type="cellIs" dxfId="5239" priority="9932" operator="equal">
      <formula>"NÃO"</formula>
    </cfRule>
    <cfRule type="cellIs" dxfId="5238" priority="9933" operator="equal">
      <formula>"SIM"</formula>
    </cfRule>
  </conditionalFormatting>
  <conditionalFormatting sqref="Z20:Z21">
    <cfRule type="cellIs" dxfId="5237" priority="9928" operator="equal">
      <formula>"OPORTUNIDADE"</formula>
    </cfRule>
  </conditionalFormatting>
  <conditionalFormatting sqref="Z20:Z21">
    <cfRule type="cellIs" dxfId="5236" priority="9926" operator="equal">
      <formula>"NÃO"</formula>
    </cfRule>
    <cfRule type="cellIs" dxfId="5235" priority="9927" operator="equal">
      <formula>"SIM"</formula>
    </cfRule>
  </conditionalFormatting>
  <conditionalFormatting sqref="Z25:Z26">
    <cfRule type="cellIs" dxfId="5234" priority="9922" operator="equal">
      <formula>"OPORTUNIDADE"</formula>
    </cfRule>
  </conditionalFormatting>
  <conditionalFormatting sqref="Z25:Z26">
    <cfRule type="cellIs" dxfId="5233" priority="9920" operator="equal">
      <formula>"NÃO"</formula>
    </cfRule>
    <cfRule type="cellIs" dxfId="5232" priority="9921" operator="equal">
      <formula>"SIM"</formula>
    </cfRule>
  </conditionalFormatting>
  <conditionalFormatting sqref="Z23:Z24">
    <cfRule type="cellIs" dxfId="5231" priority="9919" operator="equal">
      <formula>"OPORTUNIDADE"</formula>
    </cfRule>
  </conditionalFormatting>
  <conditionalFormatting sqref="Z23:Z24">
    <cfRule type="cellIs" dxfId="5230" priority="9917" operator="equal">
      <formula>"NÃO"</formula>
    </cfRule>
    <cfRule type="cellIs" dxfId="5229" priority="9918" operator="equal">
      <formula>"SIM"</formula>
    </cfRule>
  </conditionalFormatting>
  <conditionalFormatting sqref="Z19:Z21">
    <cfRule type="cellIs" dxfId="5228" priority="9916" operator="equal">
      <formula>"OPORTUNIDADE"</formula>
    </cfRule>
  </conditionalFormatting>
  <conditionalFormatting sqref="Z19:Z21">
    <cfRule type="cellIs" dxfId="5227" priority="9914" operator="equal">
      <formula>"NÃO"</formula>
    </cfRule>
    <cfRule type="cellIs" dxfId="5226" priority="9915" operator="equal">
      <formula>"SIM"</formula>
    </cfRule>
  </conditionalFormatting>
  <conditionalFormatting sqref="Y19:Y29">
    <cfRule type="cellIs" dxfId="5225" priority="9913" operator="equal">
      <formula>"OPORTUNIDADE"</formula>
    </cfRule>
  </conditionalFormatting>
  <conditionalFormatting sqref="Y19:Y29">
    <cfRule type="cellIs" dxfId="5224" priority="9911" operator="equal">
      <formula>"NÃO"</formula>
    </cfRule>
    <cfRule type="cellIs" dxfId="5223" priority="9912" operator="equal">
      <formula>"SIM"</formula>
    </cfRule>
  </conditionalFormatting>
  <conditionalFormatting sqref="Z19:Z20">
    <cfRule type="cellIs" dxfId="5222" priority="9910" operator="equal">
      <formula>"OPORTUNIDADE"</formula>
    </cfRule>
  </conditionalFormatting>
  <conditionalFormatting sqref="Z19:Z20">
    <cfRule type="cellIs" dxfId="5221" priority="9908" operator="equal">
      <formula>"NÃO"</formula>
    </cfRule>
    <cfRule type="cellIs" dxfId="5220" priority="9909" operator="equal">
      <formula>"SIM"</formula>
    </cfRule>
  </conditionalFormatting>
  <conditionalFormatting sqref="Y19:Y29">
    <cfRule type="cellIs" dxfId="5219" priority="9907" operator="equal">
      <formula>"OPORTUNIDADE"</formula>
    </cfRule>
  </conditionalFormatting>
  <conditionalFormatting sqref="Y19:Y29">
    <cfRule type="cellIs" dxfId="5218" priority="9905" operator="equal">
      <formula>"NÃO"</formula>
    </cfRule>
    <cfRule type="cellIs" dxfId="5217" priority="9906" operator="equal">
      <formula>"SIM"</formula>
    </cfRule>
  </conditionalFormatting>
  <conditionalFormatting sqref="BP13">
    <cfRule type="iconSet" priority="990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5216" priority="9903" operator="equal">
      <formula>"OPORTUNIDADE"</formula>
    </cfRule>
  </conditionalFormatting>
  <conditionalFormatting sqref="Z28">
    <cfRule type="cellIs" dxfId="5215" priority="9901" operator="equal">
      <formula>"NÃO"</formula>
    </cfRule>
    <cfRule type="cellIs" dxfId="5214" priority="9902" operator="equal">
      <formula>"SIM"</formula>
    </cfRule>
  </conditionalFormatting>
  <conditionalFormatting sqref="Z29">
    <cfRule type="cellIs" dxfId="5213" priority="9897" operator="equal">
      <formula>"OPORTUNIDADE"</formula>
    </cfRule>
  </conditionalFormatting>
  <conditionalFormatting sqref="Z29">
    <cfRule type="cellIs" dxfId="5212" priority="9895" operator="equal">
      <formula>"NÃO"</formula>
    </cfRule>
    <cfRule type="cellIs" dxfId="5211" priority="9896" operator="equal">
      <formula>"SIM"</formula>
    </cfRule>
  </conditionalFormatting>
  <conditionalFormatting sqref="Z27">
    <cfRule type="cellIs" dxfId="5210" priority="9894" operator="equal">
      <formula>"OPORTUNIDADE"</formula>
    </cfRule>
  </conditionalFormatting>
  <conditionalFormatting sqref="Z27">
    <cfRule type="cellIs" dxfId="5209" priority="9892" operator="equal">
      <formula>"NÃO"</formula>
    </cfRule>
    <cfRule type="cellIs" dxfId="5208" priority="9893" operator="equal">
      <formula>"SIM"</formula>
    </cfRule>
  </conditionalFormatting>
  <conditionalFormatting sqref="Z18:Z19">
    <cfRule type="cellIs" dxfId="5207" priority="9888" operator="equal">
      <formula>"OPORTUNIDADE"</formula>
    </cfRule>
  </conditionalFormatting>
  <conditionalFormatting sqref="Z18:Z19">
    <cfRule type="cellIs" dxfId="5206" priority="9886" operator="equal">
      <formula>"NÃO"</formula>
    </cfRule>
    <cfRule type="cellIs" dxfId="5205" priority="9887" operator="equal">
      <formula>"SIM"</formula>
    </cfRule>
  </conditionalFormatting>
  <conditionalFormatting sqref="Y18:Y29">
    <cfRule type="cellIs" dxfId="5204" priority="9885" operator="equal">
      <formula>"OPORTUNIDADE"</formula>
    </cfRule>
  </conditionalFormatting>
  <conditionalFormatting sqref="Y18:Y29">
    <cfRule type="cellIs" dxfId="5203" priority="9883" operator="equal">
      <formula>"NÃO"</formula>
    </cfRule>
    <cfRule type="cellIs" dxfId="5202" priority="9884" operator="equal">
      <formula>"SIM"</formula>
    </cfRule>
  </conditionalFormatting>
  <conditionalFormatting sqref="BK6">
    <cfRule type="iconSet" priority="9882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9881">
      <iconSet showValue="0">
        <cfvo type="percent" val="0"/>
        <cfvo type="num" val="1"/>
        <cfvo type="num" val="1" gte="0"/>
      </iconSet>
    </cfRule>
  </conditionalFormatting>
  <conditionalFormatting sqref="Z24">
    <cfRule type="cellIs" dxfId="5201" priority="9880" operator="equal">
      <formula>"OPORTUNIDADE"</formula>
    </cfRule>
  </conditionalFormatting>
  <conditionalFormatting sqref="Z24">
    <cfRule type="cellIs" dxfId="5200" priority="9878" operator="equal">
      <formula>"NÃO"</formula>
    </cfRule>
    <cfRule type="cellIs" dxfId="5199" priority="9879" operator="equal">
      <formula>"SIM"</formula>
    </cfRule>
  </conditionalFormatting>
  <conditionalFormatting sqref="BP9">
    <cfRule type="iconSet" priority="9877">
      <iconSet showValue="0">
        <cfvo type="percent" val="0"/>
        <cfvo type="num" val="1"/>
        <cfvo type="num" val="1" gte="0"/>
      </iconSet>
    </cfRule>
  </conditionalFormatting>
  <conditionalFormatting sqref="Z25">
    <cfRule type="cellIs" dxfId="5198" priority="9876" operator="equal">
      <formula>"OPORTUNIDADE"</formula>
    </cfRule>
  </conditionalFormatting>
  <conditionalFormatting sqref="Z25">
    <cfRule type="cellIs" dxfId="5197" priority="9874" operator="equal">
      <formula>"NÃO"</formula>
    </cfRule>
    <cfRule type="cellIs" dxfId="5196" priority="9875" operator="equal">
      <formula>"SIM"</formula>
    </cfRule>
  </conditionalFormatting>
  <conditionalFormatting sqref="Z21">
    <cfRule type="cellIs" dxfId="5195" priority="9870" operator="equal">
      <formula>"OPORTUNIDADE"</formula>
    </cfRule>
  </conditionalFormatting>
  <conditionalFormatting sqref="Z21">
    <cfRule type="cellIs" dxfId="5194" priority="9868" operator="equal">
      <formula>"NÃO"</formula>
    </cfRule>
    <cfRule type="cellIs" dxfId="5193" priority="9869" operator="equal">
      <formula>"SIM"</formula>
    </cfRule>
  </conditionalFormatting>
  <conditionalFormatting sqref="Z22">
    <cfRule type="cellIs" dxfId="5192" priority="9867" operator="equal">
      <formula>"OPORTUNIDADE"</formula>
    </cfRule>
  </conditionalFormatting>
  <conditionalFormatting sqref="Z22">
    <cfRule type="cellIs" dxfId="5191" priority="9865" operator="equal">
      <formula>"NÃO"</formula>
    </cfRule>
    <cfRule type="cellIs" dxfId="5190" priority="9866" operator="equal">
      <formula>"SIM"</formula>
    </cfRule>
  </conditionalFormatting>
  <conditionalFormatting sqref="BJ19">
    <cfRule type="iconSet" priority="986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985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985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985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85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985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854">
      <iconSet showValue="0">
        <cfvo type="percent" val="0"/>
        <cfvo type="num" val="1"/>
        <cfvo type="num" val="1" gte="0"/>
      </iconSet>
    </cfRule>
  </conditionalFormatting>
  <conditionalFormatting sqref="Z36">
    <cfRule type="cellIs" dxfId="5189" priority="9853" operator="equal">
      <formula>"OPORTUNIDADE"</formula>
    </cfRule>
  </conditionalFormatting>
  <conditionalFormatting sqref="Z36">
    <cfRule type="cellIs" dxfId="5188" priority="9851" operator="equal">
      <formula>"NÃO"</formula>
    </cfRule>
    <cfRule type="cellIs" dxfId="5187" priority="9852" operator="equal">
      <formula>"SIM"</formula>
    </cfRule>
  </conditionalFormatting>
  <conditionalFormatting sqref="Z36">
    <cfRule type="cellIs" dxfId="5186" priority="9850" operator="equal">
      <formula>"OPORTUNIDADE"</formula>
    </cfRule>
  </conditionalFormatting>
  <conditionalFormatting sqref="Z36">
    <cfRule type="cellIs" dxfId="5185" priority="9848" operator="equal">
      <formula>"NÃO"</formula>
    </cfRule>
    <cfRule type="cellIs" dxfId="5184" priority="9849" operator="equal">
      <formula>"SIM"</formula>
    </cfRule>
  </conditionalFormatting>
  <conditionalFormatting sqref="Z36">
    <cfRule type="cellIs" dxfId="5183" priority="9838" operator="equal">
      <formula>"OPORTUNIDADE"</formula>
    </cfRule>
  </conditionalFormatting>
  <conditionalFormatting sqref="Z36">
    <cfRule type="cellIs" dxfId="5182" priority="9836" operator="equal">
      <formula>"NÃO"</formula>
    </cfRule>
    <cfRule type="cellIs" dxfId="5181" priority="9837" operator="equal">
      <formula>"SIM"</formula>
    </cfRule>
  </conditionalFormatting>
  <conditionalFormatting sqref="Z37:Z38">
    <cfRule type="cellIs" dxfId="5180" priority="9835" operator="equal">
      <formula>"OPORTUNIDADE"</formula>
    </cfRule>
  </conditionalFormatting>
  <conditionalFormatting sqref="Z37:Z38">
    <cfRule type="cellIs" dxfId="5179" priority="9833" operator="equal">
      <formula>"NÃO"</formula>
    </cfRule>
    <cfRule type="cellIs" dxfId="5178" priority="9834" operator="equal">
      <formula>"SIM"</formula>
    </cfRule>
  </conditionalFormatting>
  <conditionalFormatting sqref="BJ18">
    <cfRule type="iconSet" priority="9826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9825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5177" priority="9824" operator="equal">
      <formula>"OPORTUNIDADE"</formula>
    </cfRule>
  </conditionalFormatting>
  <conditionalFormatting sqref="Z35:Z36">
    <cfRule type="cellIs" dxfId="5176" priority="9822" operator="equal">
      <formula>"NÃO"</formula>
    </cfRule>
    <cfRule type="cellIs" dxfId="5175" priority="9823" operator="equal">
      <formula>"SIM"</formula>
    </cfRule>
  </conditionalFormatting>
  <conditionalFormatting sqref="BK27">
    <cfRule type="iconSet" priority="9818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981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9800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5174" priority="9799" operator="equal">
      <formula>"OPORTUNIDADE"</formula>
    </cfRule>
  </conditionalFormatting>
  <conditionalFormatting sqref="Z34:Z35">
    <cfRule type="cellIs" dxfId="5173" priority="9797" operator="equal">
      <formula>"NÃO"</formula>
    </cfRule>
    <cfRule type="cellIs" dxfId="5172" priority="9798" operator="equal">
      <formula>"SIM"</formula>
    </cfRule>
  </conditionalFormatting>
  <conditionalFormatting sqref="Z33:Z35">
    <cfRule type="cellIs" dxfId="5171" priority="9796" operator="equal">
      <formula>"OPORTUNIDADE"</formula>
    </cfRule>
  </conditionalFormatting>
  <conditionalFormatting sqref="Z33:Z35">
    <cfRule type="cellIs" dxfId="5170" priority="9794" operator="equal">
      <formula>"NÃO"</formula>
    </cfRule>
    <cfRule type="cellIs" dxfId="5169" priority="9795" operator="equal">
      <formula>"SIM"</formula>
    </cfRule>
  </conditionalFormatting>
  <conditionalFormatting sqref="Z33:Z35">
    <cfRule type="cellIs" dxfId="5168" priority="9790" operator="equal">
      <formula>"OPORTUNIDADE"</formula>
    </cfRule>
  </conditionalFormatting>
  <conditionalFormatting sqref="Z33:Z35">
    <cfRule type="cellIs" dxfId="5167" priority="9788" operator="equal">
      <formula>"NÃO"</formula>
    </cfRule>
    <cfRule type="cellIs" dxfId="5166" priority="9789" operator="equal">
      <formula>"SIM"</formula>
    </cfRule>
  </conditionalFormatting>
  <conditionalFormatting sqref="Z33:Z34">
    <cfRule type="cellIs" dxfId="5165" priority="9784" operator="equal">
      <formula>"OPORTUNIDADE"</formula>
    </cfRule>
  </conditionalFormatting>
  <conditionalFormatting sqref="Z33:Z34">
    <cfRule type="cellIs" dxfId="5164" priority="9782" operator="equal">
      <formula>"NÃO"</formula>
    </cfRule>
    <cfRule type="cellIs" dxfId="5163" priority="9783" operator="equal">
      <formula>"SIM"</formula>
    </cfRule>
  </conditionalFormatting>
  <conditionalFormatting sqref="Y33:Y45">
    <cfRule type="cellIs" dxfId="5162" priority="9778" operator="equal">
      <formula>"OPORTUNIDADE"</formula>
    </cfRule>
  </conditionalFormatting>
  <conditionalFormatting sqref="Y33:Y45">
    <cfRule type="cellIs" dxfId="5161" priority="9776" operator="equal">
      <formula>"NÃO"</formula>
    </cfRule>
    <cfRule type="cellIs" dxfId="5160" priority="9777" operator="equal">
      <formula>"SIM"</formula>
    </cfRule>
  </conditionalFormatting>
  <conditionalFormatting sqref="Y34:Y45">
    <cfRule type="cellIs" dxfId="5159" priority="9775" operator="equal">
      <formula>"OPORTUNIDADE"</formula>
    </cfRule>
  </conditionalFormatting>
  <conditionalFormatting sqref="Y34:Y45">
    <cfRule type="cellIs" dxfId="5158" priority="9773" operator="equal">
      <formula>"NÃO"</formula>
    </cfRule>
    <cfRule type="cellIs" dxfId="5157" priority="9774" operator="equal">
      <formula>"SIM"</formula>
    </cfRule>
  </conditionalFormatting>
  <conditionalFormatting sqref="BK22">
    <cfRule type="iconSet" priority="9772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5156" priority="9765" operator="equal">
      <formula>"OPORTUNIDADE"</formula>
    </cfRule>
  </conditionalFormatting>
  <conditionalFormatting sqref="Z42:Z43">
    <cfRule type="cellIs" dxfId="5155" priority="9763" operator="equal">
      <formula>"NÃO"</formula>
    </cfRule>
    <cfRule type="cellIs" dxfId="5154" priority="9764" operator="equal">
      <formula>"SIM"</formula>
    </cfRule>
  </conditionalFormatting>
  <conditionalFormatting sqref="Y46:Y50 Y52:Y60">
    <cfRule type="cellIs" dxfId="5153" priority="9759" operator="equal">
      <formula>"OPORTUNIDADE"</formula>
    </cfRule>
  </conditionalFormatting>
  <conditionalFormatting sqref="Y46:Y50 Y52:Y60">
    <cfRule type="cellIs" dxfId="5152" priority="9757" operator="equal">
      <formula>"NÃO"</formula>
    </cfRule>
    <cfRule type="cellIs" dxfId="5151" priority="9758" operator="equal">
      <formula>"SIM"</formula>
    </cfRule>
  </conditionalFormatting>
  <conditionalFormatting sqref="Z43:Z45">
    <cfRule type="cellIs" dxfId="5150" priority="9750" operator="equal">
      <formula>"OPORTUNIDADE"</formula>
    </cfRule>
  </conditionalFormatting>
  <conditionalFormatting sqref="Z43:Z45">
    <cfRule type="cellIs" dxfId="5149" priority="9748" operator="equal">
      <formula>"NÃO"</formula>
    </cfRule>
    <cfRule type="cellIs" dxfId="5148" priority="9749" operator="equal">
      <formula>"SIM"</formula>
    </cfRule>
  </conditionalFormatting>
  <conditionalFormatting sqref="Z39">
    <cfRule type="cellIs" dxfId="5147" priority="9744" operator="equal">
      <formula>"OPORTUNIDADE"</formula>
    </cfRule>
  </conditionalFormatting>
  <conditionalFormatting sqref="Z39">
    <cfRule type="cellIs" dxfId="5146" priority="9742" operator="equal">
      <formula>"NÃO"</formula>
    </cfRule>
    <cfRule type="cellIs" dxfId="5145" priority="9743" operator="equal">
      <formula>"SIM"</formula>
    </cfRule>
  </conditionalFormatting>
  <conditionalFormatting sqref="Z43:Z44">
    <cfRule type="cellIs" dxfId="5144" priority="9717" operator="equal">
      <formula>"OPORTUNIDADE"</formula>
    </cfRule>
  </conditionalFormatting>
  <conditionalFormatting sqref="Z43:Z44">
    <cfRule type="cellIs" dxfId="5143" priority="9715" operator="equal">
      <formula>"NÃO"</formula>
    </cfRule>
    <cfRule type="cellIs" dxfId="5142" priority="9716" operator="equal">
      <formula>"SIM"</formula>
    </cfRule>
  </conditionalFormatting>
  <conditionalFormatting sqref="Z44:Z46">
    <cfRule type="cellIs" dxfId="5141" priority="9708" operator="equal">
      <formula>"OPORTUNIDADE"</formula>
    </cfRule>
  </conditionalFormatting>
  <conditionalFormatting sqref="Z44:Z46">
    <cfRule type="cellIs" dxfId="5140" priority="9706" operator="equal">
      <formula>"NÃO"</formula>
    </cfRule>
    <cfRule type="cellIs" dxfId="5139" priority="9707" operator="equal">
      <formula>"SIM"</formula>
    </cfRule>
  </conditionalFormatting>
  <conditionalFormatting sqref="BP27">
    <cfRule type="iconSet" priority="9687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5138" priority="9686" operator="equal">
      <formula>"OPORTUNIDADE"</formula>
    </cfRule>
  </conditionalFormatting>
  <conditionalFormatting sqref="Y47:Y60">
    <cfRule type="cellIs" dxfId="5137" priority="9684" operator="equal">
      <formula>"NÃO"</formula>
    </cfRule>
    <cfRule type="cellIs" dxfId="5136" priority="9685" operator="equal">
      <formula>"SIM"</formula>
    </cfRule>
  </conditionalFormatting>
  <conditionalFormatting sqref="Z47:Z48">
    <cfRule type="cellIs" dxfId="5135" priority="9683" operator="equal">
      <formula>"OPORTUNIDADE"</formula>
    </cfRule>
  </conditionalFormatting>
  <conditionalFormatting sqref="Z47:Z48">
    <cfRule type="cellIs" dxfId="5134" priority="9681" operator="equal">
      <formula>"NÃO"</formula>
    </cfRule>
    <cfRule type="cellIs" dxfId="5133" priority="9682" operator="equal">
      <formula>"SIM"</formula>
    </cfRule>
  </conditionalFormatting>
  <conditionalFormatting sqref="Z47:Z48">
    <cfRule type="cellIs" dxfId="5132" priority="9680" operator="equal">
      <formula>"OPORTUNIDADE"</formula>
    </cfRule>
  </conditionalFormatting>
  <conditionalFormatting sqref="Z47:Z48">
    <cfRule type="cellIs" dxfId="5131" priority="9678" operator="equal">
      <formula>"NÃO"</formula>
    </cfRule>
    <cfRule type="cellIs" dxfId="5130" priority="9679" operator="equal">
      <formula>"SIM"</formula>
    </cfRule>
  </conditionalFormatting>
  <conditionalFormatting sqref="Y47:Y50 Y52:Y60">
    <cfRule type="cellIs" dxfId="5129" priority="9677" operator="equal">
      <formula>"OPORTUNIDADE"</formula>
    </cfRule>
  </conditionalFormatting>
  <conditionalFormatting sqref="Y47:Y50 Y52:Y60">
    <cfRule type="cellIs" dxfId="5128" priority="9675" operator="equal">
      <formula>"NÃO"</formula>
    </cfRule>
    <cfRule type="cellIs" dxfId="5127" priority="9676" operator="equal">
      <formula>"SIM"</formula>
    </cfRule>
  </conditionalFormatting>
  <conditionalFormatting sqref="Z47">
    <cfRule type="cellIs" dxfId="5126" priority="9674" operator="equal">
      <formula>"OPORTUNIDADE"</formula>
    </cfRule>
  </conditionalFormatting>
  <conditionalFormatting sqref="Z47">
    <cfRule type="cellIs" dxfId="5125" priority="9672" operator="equal">
      <formula>"NÃO"</formula>
    </cfRule>
    <cfRule type="cellIs" dxfId="5124" priority="9673" operator="equal">
      <formula>"SIM"</formula>
    </cfRule>
  </conditionalFormatting>
  <conditionalFormatting sqref="Z47">
    <cfRule type="cellIs" dxfId="5123" priority="9671" operator="equal">
      <formula>"OPORTUNIDADE"</formula>
    </cfRule>
  </conditionalFormatting>
  <conditionalFormatting sqref="Z47">
    <cfRule type="cellIs" dxfId="5122" priority="9669" operator="equal">
      <formula>"NÃO"</formula>
    </cfRule>
    <cfRule type="cellIs" dxfId="5121" priority="9670" operator="equal">
      <formula>"SIM"</formula>
    </cfRule>
  </conditionalFormatting>
  <conditionalFormatting sqref="Z47">
    <cfRule type="cellIs" dxfId="5120" priority="9668" operator="equal">
      <formula>"OPORTUNIDADE"</formula>
    </cfRule>
  </conditionalFormatting>
  <conditionalFormatting sqref="Z47">
    <cfRule type="cellIs" dxfId="5119" priority="9666" operator="equal">
      <formula>"NÃO"</formula>
    </cfRule>
    <cfRule type="cellIs" dxfId="5118" priority="9667" operator="equal">
      <formula>"SIM"</formula>
    </cfRule>
  </conditionalFormatting>
  <conditionalFormatting sqref="Z41">
    <cfRule type="cellIs" dxfId="5117" priority="9662" operator="equal">
      <formula>"OPORTUNIDADE"</formula>
    </cfRule>
  </conditionalFormatting>
  <conditionalFormatting sqref="Z41">
    <cfRule type="cellIs" dxfId="5116" priority="9660" operator="equal">
      <formula>"NÃO"</formula>
    </cfRule>
    <cfRule type="cellIs" dxfId="5115" priority="9661" operator="equal">
      <formula>"SIM"</formula>
    </cfRule>
  </conditionalFormatting>
  <conditionalFormatting sqref="Z41">
    <cfRule type="cellIs" dxfId="5114" priority="9659" operator="equal">
      <formula>"OPORTUNIDADE"</formula>
    </cfRule>
  </conditionalFormatting>
  <conditionalFormatting sqref="Z41">
    <cfRule type="cellIs" dxfId="5113" priority="9657" operator="equal">
      <formula>"NÃO"</formula>
    </cfRule>
    <cfRule type="cellIs" dxfId="5112" priority="9658" operator="equal">
      <formula>"SIM"</formula>
    </cfRule>
  </conditionalFormatting>
  <conditionalFormatting sqref="Z40">
    <cfRule type="cellIs" dxfId="5111" priority="9653" operator="equal">
      <formula>"OPORTUNIDADE"</formula>
    </cfRule>
  </conditionalFormatting>
  <conditionalFormatting sqref="Z40">
    <cfRule type="cellIs" dxfId="5110" priority="9651" operator="equal">
      <formula>"NÃO"</formula>
    </cfRule>
    <cfRule type="cellIs" dxfId="5109" priority="9652" operator="equal">
      <formula>"SIM"</formula>
    </cfRule>
  </conditionalFormatting>
  <conditionalFormatting sqref="Z40">
    <cfRule type="cellIs" dxfId="5108" priority="9650" operator="equal">
      <formula>"OPORTUNIDADE"</formula>
    </cfRule>
  </conditionalFormatting>
  <conditionalFormatting sqref="Z40">
    <cfRule type="cellIs" dxfId="5107" priority="9648" operator="equal">
      <formula>"NÃO"</formula>
    </cfRule>
    <cfRule type="cellIs" dxfId="5106" priority="9649" operator="equal">
      <formula>"SIM"</formula>
    </cfRule>
  </conditionalFormatting>
  <conditionalFormatting sqref="Z40">
    <cfRule type="cellIs" dxfId="5105" priority="9647" operator="equal">
      <formula>"OPORTUNIDADE"</formula>
    </cfRule>
  </conditionalFormatting>
  <conditionalFormatting sqref="Z40">
    <cfRule type="cellIs" dxfId="5104" priority="9645" operator="equal">
      <formula>"NÃO"</formula>
    </cfRule>
    <cfRule type="cellIs" dxfId="5103" priority="9646" operator="equal">
      <formula>"SIM"</formula>
    </cfRule>
  </conditionalFormatting>
  <conditionalFormatting sqref="BP23">
    <cfRule type="iconSet" priority="9644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9643">
      <iconSet showValue="0">
        <cfvo type="percent" val="0"/>
        <cfvo type="num" val="1"/>
        <cfvo type="num" val="1" gte="0"/>
      </iconSet>
    </cfRule>
  </conditionalFormatting>
  <conditionalFormatting sqref="Z45">
    <cfRule type="cellIs" dxfId="5102" priority="9642" operator="equal">
      <formula>"OPORTUNIDADE"</formula>
    </cfRule>
  </conditionalFormatting>
  <conditionalFormatting sqref="Z45">
    <cfRule type="cellIs" dxfId="5101" priority="9640" operator="equal">
      <formula>"NÃO"</formula>
    </cfRule>
    <cfRule type="cellIs" dxfId="5100" priority="9641" operator="equal">
      <formula>"SIM"</formula>
    </cfRule>
  </conditionalFormatting>
  <conditionalFormatting sqref="BJ35:BK35">
    <cfRule type="iconSet" priority="9639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963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9637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9636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1770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5099" priority="9635" operator="equal">
      <formula>"OPORTUNIDADE"</formula>
    </cfRule>
  </conditionalFormatting>
  <conditionalFormatting sqref="Z47:Z49">
    <cfRule type="cellIs" dxfId="5098" priority="9633" operator="equal">
      <formula>"NÃO"</formula>
    </cfRule>
    <cfRule type="cellIs" dxfId="5097" priority="9634" operator="equal">
      <formula>"SIM"</formula>
    </cfRule>
  </conditionalFormatting>
  <conditionalFormatting sqref="Z47:Z49">
    <cfRule type="cellIs" dxfId="5096" priority="9632" operator="equal">
      <formula>"OPORTUNIDADE"</formula>
    </cfRule>
  </conditionalFormatting>
  <conditionalFormatting sqref="Z47:Z49">
    <cfRule type="cellIs" dxfId="5095" priority="9630" operator="equal">
      <formula>"NÃO"</formula>
    </cfRule>
    <cfRule type="cellIs" dxfId="5094" priority="9631" operator="equal">
      <formula>"SIM"</formula>
    </cfRule>
  </conditionalFormatting>
  <conditionalFormatting sqref="Z47:Z49">
    <cfRule type="cellIs" dxfId="5093" priority="9629" operator="equal">
      <formula>"OPORTUNIDADE"</formula>
    </cfRule>
  </conditionalFormatting>
  <conditionalFormatting sqref="Z47:Z49">
    <cfRule type="cellIs" dxfId="5092" priority="9627" operator="equal">
      <formula>"NÃO"</formula>
    </cfRule>
    <cfRule type="cellIs" dxfId="5091" priority="9628" operator="equal">
      <formula>"SIM"</formula>
    </cfRule>
  </conditionalFormatting>
  <conditionalFormatting sqref="Z47:Z49">
    <cfRule type="cellIs" dxfId="5090" priority="9626" operator="equal">
      <formula>"OPORTUNIDADE"</formula>
    </cfRule>
  </conditionalFormatting>
  <conditionalFormatting sqref="Z47:Z49">
    <cfRule type="cellIs" dxfId="5089" priority="9624" operator="equal">
      <formula>"NÃO"</formula>
    </cfRule>
    <cfRule type="cellIs" dxfId="5088" priority="9625" operator="equal">
      <formula>"SIM"</formula>
    </cfRule>
  </conditionalFormatting>
  <conditionalFormatting sqref="Z49">
    <cfRule type="cellIs" dxfId="5087" priority="9617" operator="equal">
      <formula>"OPORTUNIDADE"</formula>
    </cfRule>
  </conditionalFormatting>
  <conditionalFormatting sqref="Z49">
    <cfRule type="cellIs" dxfId="5086" priority="9615" operator="equal">
      <formula>"NÃO"</formula>
    </cfRule>
    <cfRule type="cellIs" dxfId="5085" priority="9616" operator="equal">
      <formula>"SIM"</formula>
    </cfRule>
  </conditionalFormatting>
  <conditionalFormatting sqref="Z49">
    <cfRule type="cellIs" dxfId="5084" priority="9614" operator="equal">
      <formula>"OPORTUNIDADE"</formula>
    </cfRule>
  </conditionalFormatting>
  <conditionalFormatting sqref="Z49">
    <cfRule type="cellIs" dxfId="5083" priority="9612" operator="equal">
      <formula>"NÃO"</formula>
    </cfRule>
    <cfRule type="cellIs" dxfId="5082" priority="9613" operator="equal">
      <formula>"SIM"</formula>
    </cfRule>
  </conditionalFormatting>
  <conditionalFormatting sqref="Z49">
    <cfRule type="cellIs" dxfId="5081" priority="9611" operator="equal">
      <formula>"OPORTUNIDADE"</formula>
    </cfRule>
  </conditionalFormatting>
  <conditionalFormatting sqref="Z49">
    <cfRule type="cellIs" dxfId="5080" priority="9609" operator="equal">
      <formula>"NÃO"</formula>
    </cfRule>
    <cfRule type="cellIs" dxfId="5079" priority="9610" operator="equal">
      <formula>"SIM"</formula>
    </cfRule>
  </conditionalFormatting>
  <conditionalFormatting sqref="Z49">
    <cfRule type="cellIs" dxfId="5078" priority="9608" operator="equal">
      <formula>"OPORTUNIDADE"</formula>
    </cfRule>
  </conditionalFormatting>
  <conditionalFormatting sqref="Z49">
    <cfRule type="cellIs" dxfId="5077" priority="9606" operator="equal">
      <formula>"NÃO"</formula>
    </cfRule>
    <cfRule type="cellIs" dxfId="5076" priority="9607" operator="equal">
      <formula>"SIM"</formula>
    </cfRule>
  </conditionalFormatting>
  <conditionalFormatting sqref="Z56">
    <cfRule type="cellIs" dxfId="5075" priority="9593" operator="equal">
      <formula>"OPORTUNIDADE"</formula>
    </cfRule>
  </conditionalFormatting>
  <conditionalFormatting sqref="Z56">
    <cfRule type="cellIs" dxfId="5074" priority="9591" operator="equal">
      <formula>"NÃO"</formula>
    </cfRule>
    <cfRule type="cellIs" dxfId="5073" priority="9592" operator="equal">
      <formula>"SIM"</formula>
    </cfRule>
  </conditionalFormatting>
  <conditionalFormatting sqref="Z56">
    <cfRule type="cellIs" dxfId="5072" priority="9590" operator="equal">
      <formula>"OPORTUNIDADE"</formula>
    </cfRule>
  </conditionalFormatting>
  <conditionalFormatting sqref="Z56">
    <cfRule type="cellIs" dxfId="5071" priority="9588" operator="equal">
      <formula>"NÃO"</formula>
    </cfRule>
    <cfRule type="cellIs" dxfId="5070" priority="9589" operator="equal">
      <formula>"SIM"</formula>
    </cfRule>
  </conditionalFormatting>
  <conditionalFormatting sqref="Z56">
    <cfRule type="cellIs" dxfId="5069" priority="9587" operator="equal">
      <formula>"OPORTUNIDADE"</formula>
    </cfRule>
  </conditionalFormatting>
  <conditionalFormatting sqref="Z56">
    <cfRule type="cellIs" dxfId="5068" priority="9585" operator="equal">
      <formula>"NÃO"</formula>
    </cfRule>
    <cfRule type="cellIs" dxfId="5067" priority="9586" operator="equal">
      <formula>"SIM"</formula>
    </cfRule>
  </conditionalFormatting>
  <conditionalFormatting sqref="Z58">
    <cfRule type="cellIs" dxfId="5066" priority="9581" operator="equal">
      <formula>"OPORTUNIDADE"</formula>
    </cfRule>
  </conditionalFormatting>
  <conditionalFormatting sqref="Z58">
    <cfRule type="cellIs" dxfId="5065" priority="9579" operator="equal">
      <formula>"NÃO"</formula>
    </cfRule>
    <cfRule type="cellIs" dxfId="5064" priority="9580" operator="equal">
      <formula>"SIM"</formula>
    </cfRule>
  </conditionalFormatting>
  <conditionalFormatting sqref="Z58">
    <cfRule type="cellIs" dxfId="5063" priority="9578" operator="equal">
      <formula>"OPORTUNIDADE"</formula>
    </cfRule>
  </conditionalFormatting>
  <conditionalFormatting sqref="Z58">
    <cfRule type="cellIs" dxfId="5062" priority="9576" operator="equal">
      <formula>"NÃO"</formula>
    </cfRule>
    <cfRule type="cellIs" dxfId="5061" priority="9577" operator="equal">
      <formula>"SIM"</formula>
    </cfRule>
  </conditionalFormatting>
  <conditionalFormatting sqref="Z57">
    <cfRule type="cellIs" dxfId="5060" priority="9563" operator="equal">
      <formula>"OPORTUNIDADE"</formula>
    </cfRule>
  </conditionalFormatting>
  <conditionalFormatting sqref="Z57">
    <cfRule type="cellIs" dxfId="5059" priority="9561" operator="equal">
      <formula>"NÃO"</formula>
    </cfRule>
    <cfRule type="cellIs" dxfId="5058" priority="9562" operator="equal">
      <formula>"SIM"</formula>
    </cfRule>
  </conditionalFormatting>
  <conditionalFormatting sqref="BP45">
    <cfRule type="iconSet" priority="9559">
      <iconSet showValue="0">
        <cfvo type="percent" val="0"/>
        <cfvo type="num" val="1"/>
        <cfvo type="num" val="1" gte="0"/>
      </iconSet>
    </cfRule>
  </conditionalFormatting>
  <conditionalFormatting sqref="Y66">
    <cfRule type="cellIs" dxfId="5057" priority="9558" operator="equal">
      <formula>"OPORTUNIDADE"</formula>
    </cfRule>
  </conditionalFormatting>
  <conditionalFormatting sqref="Y66">
    <cfRule type="cellIs" dxfId="5056" priority="9556" operator="equal">
      <formula>"NÃO"</formula>
    </cfRule>
    <cfRule type="cellIs" dxfId="5055" priority="9557" operator="equal">
      <formula>"SIM"</formula>
    </cfRule>
  </conditionalFormatting>
  <conditionalFormatting sqref="Z66">
    <cfRule type="cellIs" dxfId="5054" priority="9555" operator="equal">
      <formula>"OPORTUNIDADE"</formula>
    </cfRule>
  </conditionalFormatting>
  <conditionalFormatting sqref="Z66">
    <cfRule type="cellIs" dxfId="5053" priority="9553" operator="equal">
      <formula>"NÃO"</formula>
    </cfRule>
    <cfRule type="cellIs" dxfId="5052" priority="9554" operator="equal">
      <formula>"SIM"</formula>
    </cfRule>
  </conditionalFormatting>
  <conditionalFormatting sqref="Z51">
    <cfRule type="cellIs" dxfId="5051" priority="9552" operator="equal">
      <formula>"OPORTUNIDADE"</formula>
    </cfRule>
  </conditionalFormatting>
  <conditionalFormatting sqref="Z51">
    <cfRule type="cellIs" dxfId="5050" priority="9550" operator="equal">
      <formula>"NÃO"</formula>
    </cfRule>
    <cfRule type="cellIs" dxfId="5049" priority="9551" operator="equal">
      <formula>"SIM"</formula>
    </cfRule>
  </conditionalFormatting>
  <conditionalFormatting sqref="Z51">
    <cfRule type="cellIs" dxfId="5048" priority="9549" operator="equal">
      <formula>"OPORTUNIDADE"</formula>
    </cfRule>
  </conditionalFormatting>
  <conditionalFormatting sqref="Z51">
    <cfRule type="cellIs" dxfId="5047" priority="9547" operator="equal">
      <formula>"NÃO"</formula>
    </cfRule>
    <cfRule type="cellIs" dxfId="5046" priority="9548" operator="equal">
      <formula>"SIM"</formula>
    </cfRule>
  </conditionalFormatting>
  <conditionalFormatting sqref="Z51">
    <cfRule type="cellIs" dxfId="5045" priority="9537" operator="equal">
      <formula>"OPORTUNIDADE"</formula>
    </cfRule>
  </conditionalFormatting>
  <conditionalFormatting sqref="Z51">
    <cfRule type="cellIs" dxfId="5044" priority="9535" operator="equal">
      <formula>"NÃO"</formula>
    </cfRule>
    <cfRule type="cellIs" dxfId="5043" priority="9536" operator="equal">
      <formula>"SIM"</formula>
    </cfRule>
  </conditionalFormatting>
  <conditionalFormatting sqref="Z50">
    <cfRule type="cellIs" dxfId="5042" priority="9534" operator="equal">
      <formula>"OPORTUNIDADE"</formula>
    </cfRule>
  </conditionalFormatting>
  <conditionalFormatting sqref="Z50">
    <cfRule type="cellIs" dxfId="5041" priority="9532" operator="equal">
      <formula>"NÃO"</formula>
    </cfRule>
    <cfRule type="cellIs" dxfId="5040" priority="9533" operator="equal">
      <formula>"SIM"</formula>
    </cfRule>
  </conditionalFormatting>
  <conditionalFormatting sqref="Z60">
    <cfRule type="cellIs" dxfId="5039" priority="9519" operator="equal">
      <formula>"OPORTUNIDADE"</formula>
    </cfRule>
  </conditionalFormatting>
  <conditionalFormatting sqref="Z60">
    <cfRule type="cellIs" dxfId="5038" priority="9517" operator="equal">
      <formula>"NÃO"</formula>
    </cfRule>
    <cfRule type="cellIs" dxfId="5037" priority="9518" operator="equal">
      <formula>"SIM"</formula>
    </cfRule>
  </conditionalFormatting>
  <conditionalFormatting sqref="Z60">
    <cfRule type="cellIs" dxfId="5036" priority="9516" operator="equal">
      <formula>"OPORTUNIDADE"</formula>
    </cfRule>
  </conditionalFormatting>
  <conditionalFormatting sqref="Z60">
    <cfRule type="cellIs" dxfId="5035" priority="9514" operator="equal">
      <formula>"NÃO"</formula>
    </cfRule>
    <cfRule type="cellIs" dxfId="5034" priority="9515" operator="equal">
      <formula>"SIM"</formula>
    </cfRule>
  </conditionalFormatting>
  <conditionalFormatting sqref="Z60">
    <cfRule type="cellIs" dxfId="5033" priority="9513" operator="equal">
      <formula>"OPORTUNIDADE"</formula>
    </cfRule>
  </conditionalFormatting>
  <conditionalFormatting sqref="Z60">
    <cfRule type="cellIs" dxfId="5032" priority="9511" operator="equal">
      <formula>"NÃO"</formula>
    </cfRule>
    <cfRule type="cellIs" dxfId="5031" priority="9512" operator="equal">
      <formula>"SIM"</formula>
    </cfRule>
  </conditionalFormatting>
  <conditionalFormatting sqref="Y64">
    <cfRule type="cellIs" dxfId="5030" priority="9507" operator="equal">
      <formula>"OPORTUNIDADE"</formula>
    </cfRule>
  </conditionalFormatting>
  <conditionalFormatting sqref="Y64">
    <cfRule type="cellIs" dxfId="5029" priority="9505" operator="equal">
      <formula>"NÃO"</formula>
    </cfRule>
    <cfRule type="cellIs" dxfId="5028" priority="9506" operator="equal">
      <formula>"SIM"</formula>
    </cfRule>
  </conditionalFormatting>
  <conditionalFormatting sqref="Z64">
    <cfRule type="cellIs" dxfId="5027" priority="9504" operator="equal">
      <formula>"OPORTUNIDADE"</formula>
    </cfRule>
  </conditionalFormatting>
  <conditionalFormatting sqref="Z64">
    <cfRule type="cellIs" dxfId="5026" priority="9502" operator="equal">
      <formula>"NÃO"</formula>
    </cfRule>
    <cfRule type="cellIs" dxfId="5025" priority="9503" operator="equal">
      <formula>"SIM"</formula>
    </cfRule>
  </conditionalFormatting>
  <conditionalFormatting sqref="Y65">
    <cfRule type="cellIs" dxfId="5024" priority="9477" operator="equal">
      <formula>"OPORTUNIDADE"</formula>
    </cfRule>
  </conditionalFormatting>
  <conditionalFormatting sqref="Y65">
    <cfRule type="cellIs" dxfId="5023" priority="9475" operator="equal">
      <formula>"NÃO"</formula>
    </cfRule>
    <cfRule type="cellIs" dxfId="5022" priority="9476" operator="equal">
      <formula>"SIM"</formula>
    </cfRule>
  </conditionalFormatting>
  <conditionalFormatting sqref="Z65">
    <cfRule type="cellIs" dxfId="5021" priority="9474" operator="equal">
      <formula>"OPORTUNIDADE"</formula>
    </cfRule>
  </conditionalFormatting>
  <conditionalFormatting sqref="Z65">
    <cfRule type="cellIs" dxfId="5020" priority="9472" operator="equal">
      <formula>"NÃO"</formula>
    </cfRule>
    <cfRule type="cellIs" dxfId="5019" priority="9473" operator="equal">
      <formula>"SIM"</formula>
    </cfRule>
  </conditionalFormatting>
  <conditionalFormatting sqref="Z65">
    <cfRule type="cellIs" dxfId="5018" priority="9471" operator="equal">
      <formula>"OPORTUNIDADE"</formula>
    </cfRule>
  </conditionalFormatting>
  <conditionalFormatting sqref="Z65">
    <cfRule type="cellIs" dxfId="5017" priority="9469" operator="equal">
      <formula>"NÃO"</formula>
    </cfRule>
    <cfRule type="cellIs" dxfId="5016" priority="9470" operator="equal">
      <formula>"SIM"</formula>
    </cfRule>
  </conditionalFormatting>
  <conditionalFormatting sqref="Z65">
    <cfRule type="cellIs" dxfId="5015" priority="9468" operator="equal">
      <formula>"OPORTUNIDADE"</formula>
    </cfRule>
  </conditionalFormatting>
  <conditionalFormatting sqref="Z65">
    <cfRule type="cellIs" dxfId="5014" priority="9466" operator="equal">
      <formula>"NÃO"</formula>
    </cfRule>
    <cfRule type="cellIs" dxfId="5013" priority="9467" operator="equal">
      <formula>"SIM"</formula>
    </cfRule>
  </conditionalFormatting>
  <conditionalFormatting sqref="Y73:Y75">
    <cfRule type="cellIs" dxfId="5012" priority="9465" operator="equal">
      <formula>"OPORTUNIDADE"</formula>
    </cfRule>
  </conditionalFormatting>
  <conditionalFormatting sqref="Y73:Y75">
    <cfRule type="cellIs" dxfId="5011" priority="9463" operator="equal">
      <formula>"NÃO"</formula>
    </cfRule>
    <cfRule type="cellIs" dxfId="5010" priority="9464" operator="equal">
      <formula>"SIM"</formula>
    </cfRule>
  </conditionalFormatting>
  <conditionalFormatting sqref="Z73:Z74">
    <cfRule type="cellIs" dxfId="5009" priority="9462" operator="equal">
      <formula>"OPORTUNIDADE"</formula>
    </cfRule>
  </conditionalFormatting>
  <conditionalFormatting sqref="Z73:Z74">
    <cfRule type="cellIs" dxfId="5008" priority="9460" operator="equal">
      <formula>"NÃO"</formula>
    </cfRule>
    <cfRule type="cellIs" dxfId="5007" priority="9461" operator="equal">
      <formula>"SIM"</formula>
    </cfRule>
  </conditionalFormatting>
  <conditionalFormatting sqref="Z72">
    <cfRule type="cellIs" dxfId="5006" priority="9459" operator="equal">
      <formula>"OPORTUNIDADE"</formula>
    </cfRule>
  </conditionalFormatting>
  <conditionalFormatting sqref="Z72">
    <cfRule type="cellIs" dxfId="5005" priority="9457" operator="equal">
      <formula>"NÃO"</formula>
    </cfRule>
    <cfRule type="cellIs" dxfId="5004" priority="9458" operator="equal">
      <formula>"SIM"</formula>
    </cfRule>
  </conditionalFormatting>
  <conditionalFormatting sqref="Z72">
    <cfRule type="cellIs" dxfId="5003" priority="9456" operator="equal">
      <formula>"OPORTUNIDADE"</formula>
    </cfRule>
  </conditionalFormatting>
  <conditionalFormatting sqref="Z72">
    <cfRule type="cellIs" dxfId="5002" priority="9454" operator="equal">
      <formula>"NÃO"</formula>
    </cfRule>
    <cfRule type="cellIs" dxfId="5001" priority="9455" operator="equal">
      <formula>"SIM"</formula>
    </cfRule>
  </conditionalFormatting>
  <conditionalFormatting sqref="Z72">
    <cfRule type="cellIs" dxfId="5000" priority="9453" operator="equal">
      <formula>"OPORTUNIDADE"</formula>
    </cfRule>
  </conditionalFormatting>
  <conditionalFormatting sqref="Z72">
    <cfRule type="cellIs" dxfId="4999" priority="9451" operator="equal">
      <formula>"NÃO"</formula>
    </cfRule>
    <cfRule type="cellIs" dxfId="4998" priority="9452" operator="equal">
      <formula>"SIM"</formula>
    </cfRule>
  </conditionalFormatting>
  <conditionalFormatting sqref="Y72:Y73">
    <cfRule type="cellIs" dxfId="4997" priority="9450" operator="equal">
      <formula>"OPORTUNIDADE"</formula>
    </cfRule>
  </conditionalFormatting>
  <conditionalFormatting sqref="Y72:Y73">
    <cfRule type="cellIs" dxfId="4996" priority="9448" operator="equal">
      <formula>"NÃO"</formula>
    </cfRule>
    <cfRule type="cellIs" dxfId="4995" priority="9449" operator="equal">
      <formula>"SIM"</formula>
    </cfRule>
  </conditionalFormatting>
  <conditionalFormatting sqref="BK38">
    <cfRule type="iconSet" priority="9447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4994" priority="9446" operator="equal">
      <formula>"OPORTUNIDADE"</formula>
    </cfRule>
  </conditionalFormatting>
  <conditionalFormatting sqref="Z72:Z73">
    <cfRule type="cellIs" dxfId="4993" priority="9444" operator="equal">
      <formula>"NÃO"</formula>
    </cfRule>
    <cfRule type="cellIs" dxfId="4992" priority="9445" operator="equal">
      <formula>"SIM"</formula>
    </cfRule>
  </conditionalFormatting>
  <conditionalFormatting sqref="Y71">
    <cfRule type="cellIs" dxfId="4991" priority="9443" operator="equal">
      <formula>"OPORTUNIDADE"</formula>
    </cfRule>
  </conditionalFormatting>
  <conditionalFormatting sqref="Y71">
    <cfRule type="cellIs" dxfId="4990" priority="9441" operator="equal">
      <formula>"NÃO"</formula>
    </cfRule>
    <cfRule type="cellIs" dxfId="4989" priority="9442" operator="equal">
      <formula>"SIM"</formula>
    </cfRule>
  </conditionalFormatting>
  <conditionalFormatting sqref="Z71">
    <cfRule type="cellIs" dxfId="4988" priority="9440" operator="equal">
      <formula>"OPORTUNIDADE"</formula>
    </cfRule>
  </conditionalFormatting>
  <conditionalFormatting sqref="Z71">
    <cfRule type="cellIs" dxfId="4987" priority="9438" operator="equal">
      <formula>"NÃO"</formula>
    </cfRule>
    <cfRule type="cellIs" dxfId="4986" priority="9439" operator="equal">
      <formula>"SIM"</formula>
    </cfRule>
  </conditionalFormatting>
  <conditionalFormatting sqref="Z71">
    <cfRule type="cellIs" dxfId="4985" priority="9437" operator="equal">
      <formula>"OPORTUNIDADE"</formula>
    </cfRule>
  </conditionalFormatting>
  <conditionalFormatting sqref="Z71">
    <cfRule type="cellIs" dxfId="4984" priority="9435" operator="equal">
      <formula>"NÃO"</formula>
    </cfRule>
    <cfRule type="cellIs" dxfId="4983" priority="9436" operator="equal">
      <formula>"SIM"</formula>
    </cfRule>
  </conditionalFormatting>
  <conditionalFormatting sqref="Z71">
    <cfRule type="cellIs" dxfId="4982" priority="9434" operator="equal">
      <formula>"OPORTUNIDADE"</formula>
    </cfRule>
  </conditionalFormatting>
  <conditionalFormatting sqref="Z71">
    <cfRule type="cellIs" dxfId="4981" priority="9432" operator="equal">
      <formula>"NÃO"</formula>
    </cfRule>
    <cfRule type="cellIs" dxfId="4980" priority="9433" operator="equal">
      <formula>"SIM"</formula>
    </cfRule>
  </conditionalFormatting>
  <conditionalFormatting sqref="Z75">
    <cfRule type="cellIs" dxfId="4979" priority="9425" operator="equal">
      <formula>"OPORTUNIDADE"</formula>
    </cfRule>
  </conditionalFormatting>
  <conditionalFormatting sqref="Z75">
    <cfRule type="cellIs" dxfId="4978" priority="9423" operator="equal">
      <formula>"NÃO"</formula>
    </cfRule>
    <cfRule type="cellIs" dxfId="4977" priority="9424" operator="equal">
      <formula>"SIM"</formula>
    </cfRule>
  </conditionalFormatting>
  <conditionalFormatting sqref="Y75">
    <cfRule type="cellIs" dxfId="4976" priority="9422" operator="equal">
      <formula>"OPORTUNIDADE"</formula>
    </cfRule>
  </conditionalFormatting>
  <conditionalFormatting sqref="Y75">
    <cfRule type="cellIs" dxfId="4975" priority="9420" operator="equal">
      <formula>"NÃO"</formula>
    </cfRule>
    <cfRule type="cellIs" dxfId="4974" priority="9421" operator="equal">
      <formula>"SIM"</formula>
    </cfRule>
  </conditionalFormatting>
  <conditionalFormatting sqref="BK33">
    <cfRule type="iconSet" priority="9419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4973" priority="9418" operator="equal">
      <formula>"OPORTUNIDADE"</formula>
    </cfRule>
  </conditionalFormatting>
  <conditionalFormatting sqref="Y68:Y69">
    <cfRule type="cellIs" dxfId="4972" priority="9416" operator="equal">
      <formula>"NÃO"</formula>
    </cfRule>
    <cfRule type="cellIs" dxfId="4971" priority="9417" operator="equal">
      <formula>"SIM"</formula>
    </cfRule>
  </conditionalFormatting>
  <conditionalFormatting sqref="Z68">
    <cfRule type="cellIs" dxfId="4970" priority="9415" operator="equal">
      <formula>"OPORTUNIDADE"</formula>
    </cfRule>
  </conditionalFormatting>
  <conditionalFormatting sqref="Z68">
    <cfRule type="cellIs" dxfId="4969" priority="9413" operator="equal">
      <formula>"NÃO"</formula>
    </cfRule>
    <cfRule type="cellIs" dxfId="4968" priority="9414" operator="equal">
      <formula>"SIM"</formula>
    </cfRule>
  </conditionalFormatting>
  <conditionalFormatting sqref="Z68">
    <cfRule type="cellIs" dxfId="4967" priority="9412" operator="equal">
      <formula>"OPORTUNIDADE"</formula>
    </cfRule>
  </conditionalFormatting>
  <conditionalFormatting sqref="Z68">
    <cfRule type="cellIs" dxfId="4966" priority="9410" operator="equal">
      <formula>"NÃO"</formula>
    </cfRule>
    <cfRule type="cellIs" dxfId="4965" priority="9411" operator="equal">
      <formula>"SIM"</formula>
    </cfRule>
  </conditionalFormatting>
  <conditionalFormatting sqref="Z68">
    <cfRule type="cellIs" dxfId="4964" priority="9409" operator="equal">
      <formula>"OPORTUNIDADE"</formula>
    </cfRule>
  </conditionalFormatting>
  <conditionalFormatting sqref="Z68">
    <cfRule type="cellIs" dxfId="4963" priority="9407" operator="equal">
      <formula>"NÃO"</formula>
    </cfRule>
    <cfRule type="cellIs" dxfId="4962" priority="9408" operator="equal">
      <formula>"SIM"</formula>
    </cfRule>
  </conditionalFormatting>
  <conditionalFormatting sqref="Z68">
    <cfRule type="cellIs" dxfId="4961" priority="9406" operator="equal">
      <formula>"OPORTUNIDADE"</formula>
    </cfRule>
  </conditionalFormatting>
  <conditionalFormatting sqref="Z68">
    <cfRule type="cellIs" dxfId="4960" priority="9404" operator="equal">
      <formula>"NÃO"</formula>
    </cfRule>
    <cfRule type="cellIs" dxfId="4959" priority="9405" operator="equal">
      <formula>"SIM"</formula>
    </cfRule>
  </conditionalFormatting>
  <conditionalFormatting sqref="Z68">
    <cfRule type="cellIs" dxfId="4958" priority="9403" operator="equal">
      <formula>"OPORTUNIDADE"</formula>
    </cfRule>
  </conditionalFormatting>
  <conditionalFormatting sqref="Z68">
    <cfRule type="cellIs" dxfId="4957" priority="9401" operator="equal">
      <formula>"NÃO"</formula>
    </cfRule>
    <cfRule type="cellIs" dxfId="4956" priority="9402" operator="equal">
      <formula>"SIM"</formula>
    </cfRule>
  </conditionalFormatting>
  <conditionalFormatting sqref="Z68">
    <cfRule type="cellIs" dxfId="4955" priority="9400" operator="equal">
      <formula>"OPORTUNIDADE"</formula>
    </cfRule>
  </conditionalFormatting>
  <conditionalFormatting sqref="Z68">
    <cfRule type="cellIs" dxfId="4954" priority="9398" operator="equal">
      <formula>"NÃO"</formula>
    </cfRule>
    <cfRule type="cellIs" dxfId="4953" priority="9399" operator="equal">
      <formula>"SIM"</formula>
    </cfRule>
  </conditionalFormatting>
  <conditionalFormatting sqref="Z68">
    <cfRule type="cellIs" dxfId="4952" priority="9397" operator="equal">
      <formula>"OPORTUNIDADE"</formula>
    </cfRule>
  </conditionalFormatting>
  <conditionalFormatting sqref="Z68">
    <cfRule type="cellIs" dxfId="4951" priority="9395" operator="equal">
      <formula>"NÃO"</formula>
    </cfRule>
    <cfRule type="cellIs" dxfId="4950" priority="9396" operator="equal">
      <formula>"SIM"</formula>
    </cfRule>
  </conditionalFormatting>
  <conditionalFormatting sqref="Z68">
    <cfRule type="cellIs" dxfId="4949" priority="9394" operator="equal">
      <formula>"OPORTUNIDADE"</formula>
    </cfRule>
  </conditionalFormatting>
  <conditionalFormatting sqref="Z68">
    <cfRule type="cellIs" dxfId="4948" priority="9392" operator="equal">
      <formula>"NÃO"</formula>
    </cfRule>
    <cfRule type="cellIs" dxfId="4947" priority="9393" operator="equal">
      <formula>"SIM"</formula>
    </cfRule>
  </conditionalFormatting>
  <conditionalFormatting sqref="Y67:Y69">
    <cfRule type="cellIs" dxfId="4946" priority="9391" operator="equal">
      <formula>"OPORTUNIDADE"</formula>
    </cfRule>
  </conditionalFormatting>
  <conditionalFormatting sqref="Y67:Y69">
    <cfRule type="cellIs" dxfId="4945" priority="9389" operator="equal">
      <formula>"NÃO"</formula>
    </cfRule>
    <cfRule type="cellIs" dxfId="4944" priority="9390" operator="equal">
      <formula>"SIM"</formula>
    </cfRule>
  </conditionalFormatting>
  <conditionalFormatting sqref="Z67:Z68">
    <cfRule type="cellIs" dxfId="4943" priority="9388" operator="equal">
      <formula>"OPORTUNIDADE"</formula>
    </cfRule>
  </conditionalFormatting>
  <conditionalFormatting sqref="Z67:Z68">
    <cfRule type="cellIs" dxfId="4942" priority="9386" operator="equal">
      <formula>"NÃO"</formula>
    </cfRule>
    <cfRule type="cellIs" dxfId="4941" priority="9387" operator="equal">
      <formula>"SIM"</formula>
    </cfRule>
  </conditionalFormatting>
  <conditionalFormatting sqref="Z69">
    <cfRule type="cellIs" dxfId="4940" priority="9385" operator="equal">
      <formula>"OPORTUNIDADE"</formula>
    </cfRule>
  </conditionalFormatting>
  <conditionalFormatting sqref="Z69">
    <cfRule type="cellIs" dxfId="4939" priority="9383" operator="equal">
      <formula>"NÃO"</formula>
    </cfRule>
    <cfRule type="cellIs" dxfId="4938" priority="9384" operator="equal">
      <formula>"SIM"</formula>
    </cfRule>
  </conditionalFormatting>
  <conditionalFormatting sqref="Z69">
    <cfRule type="cellIs" dxfId="4937" priority="9382" operator="equal">
      <formula>"OPORTUNIDADE"</formula>
    </cfRule>
  </conditionalFormatting>
  <conditionalFormatting sqref="Z69">
    <cfRule type="cellIs" dxfId="4936" priority="9380" operator="equal">
      <formula>"NÃO"</formula>
    </cfRule>
    <cfRule type="cellIs" dxfId="4935" priority="9381" operator="equal">
      <formula>"SIM"</formula>
    </cfRule>
  </conditionalFormatting>
  <conditionalFormatting sqref="Z69">
    <cfRule type="cellIs" dxfId="4934" priority="9379" operator="equal">
      <formula>"OPORTUNIDADE"</formula>
    </cfRule>
  </conditionalFormatting>
  <conditionalFormatting sqref="Z69">
    <cfRule type="cellIs" dxfId="4933" priority="9377" operator="equal">
      <formula>"NÃO"</formula>
    </cfRule>
    <cfRule type="cellIs" dxfId="4932" priority="9378" operator="equal">
      <formula>"SIM"</formula>
    </cfRule>
  </conditionalFormatting>
  <conditionalFormatting sqref="Z69">
    <cfRule type="cellIs" dxfId="4931" priority="9376" operator="equal">
      <formula>"OPORTUNIDADE"</formula>
    </cfRule>
  </conditionalFormatting>
  <conditionalFormatting sqref="Z69">
    <cfRule type="cellIs" dxfId="4930" priority="9374" operator="equal">
      <formula>"NÃO"</formula>
    </cfRule>
    <cfRule type="cellIs" dxfId="4929" priority="9375" operator="equal">
      <formula>"SIM"</formula>
    </cfRule>
  </conditionalFormatting>
  <conditionalFormatting sqref="BK37">
    <cfRule type="iconSet" priority="936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36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365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936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9362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9361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9360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35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35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357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35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355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354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9353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352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35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350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4928" priority="9348" operator="equal">
      <formula>"OPORTUNIDADE"</formula>
    </cfRule>
  </conditionalFormatting>
  <conditionalFormatting sqref="Z91:Z92">
    <cfRule type="cellIs" dxfId="4927" priority="9346" operator="equal">
      <formula>"NÃO"</formula>
    </cfRule>
    <cfRule type="cellIs" dxfId="4926" priority="9347" operator="equal">
      <formula>"SIM"</formula>
    </cfRule>
  </conditionalFormatting>
  <conditionalFormatting sqref="Y91:Y100">
    <cfRule type="cellIs" dxfId="4925" priority="9345" operator="equal">
      <formula>"OPORTUNIDADE"</formula>
    </cfRule>
  </conditionalFormatting>
  <conditionalFormatting sqref="Y91:Y100">
    <cfRule type="cellIs" dxfId="4924" priority="9343" operator="equal">
      <formula>"NÃO"</formula>
    </cfRule>
    <cfRule type="cellIs" dxfId="4923" priority="9344" operator="equal">
      <formula>"SIM"</formula>
    </cfRule>
  </conditionalFormatting>
  <conditionalFormatting sqref="BK81">
    <cfRule type="iconSet" priority="9342">
      <iconSet showValue="0">
        <cfvo type="percent" val="0"/>
        <cfvo type="num" val="1"/>
        <cfvo type="num" val="1" gte="0"/>
      </iconSet>
    </cfRule>
  </conditionalFormatting>
  <conditionalFormatting sqref="Z96">
    <cfRule type="cellIs" dxfId="4922" priority="9339" operator="equal">
      <formula>"OPORTUNIDADE"</formula>
    </cfRule>
  </conditionalFormatting>
  <conditionalFormatting sqref="Z96">
    <cfRule type="cellIs" dxfId="4921" priority="9337" operator="equal">
      <formula>"NÃO"</formula>
    </cfRule>
    <cfRule type="cellIs" dxfId="4920" priority="9338" operator="equal">
      <formula>"SIM"</formula>
    </cfRule>
  </conditionalFormatting>
  <conditionalFormatting sqref="BP84">
    <cfRule type="iconSet" priority="932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9326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325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9324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9321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932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931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31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31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31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313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4919" priority="9303" operator="equal">
      <formula>"OPORTUNIDADE"</formula>
    </cfRule>
  </conditionalFormatting>
  <conditionalFormatting sqref="Y104:Y112">
    <cfRule type="cellIs" dxfId="4918" priority="9301" operator="equal">
      <formula>"NÃO"</formula>
    </cfRule>
    <cfRule type="cellIs" dxfId="4917" priority="9302" operator="equal">
      <formula>"SIM"</formula>
    </cfRule>
  </conditionalFormatting>
  <conditionalFormatting sqref="Z109">
    <cfRule type="cellIs" dxfId="4916" priority="9297" operator="equal">
      <formula>"OPORTUNIDADE"</formula>
    </cfRule>
  </conditionalFormatting>
  <conditionalFormatting sqref="Z109">
    <cfRule type="cellIs" dxfId="4915" priority="9295" operator="equal">
      <formula>"NÃO"</formula>
    </cfRule>
    <cfRule type="cellIs" dxfId="4914" priority="9296" operator="equal">
      <formula>"SIM"</formula>
    </cfRule>
  </conditionalFormatting>
  <conditionalFormatting sqref="Z109">
    <cfRule type="cellIs" dxfId="4913" priority="9294" operator="equal">
      <formula>"OPORTUNIDADE"</formula>
    </cfRule>
  </conditionalFormatting>
  <conditionalFormatting sqref="Z109">
    <cfRule type="cellIs" dxfId="4912" priority="9292" operator="equal">
      <formula>"NÃO"</formula>
    </cfRule>
    <cfRule type="cellIs" dxfId="4911" priority="9293" operator="equal">
      <formula>"SIM"</formula>
    </cfRule>
  </conditionalFormatting>
  <conditionalFormatting sqref="Z109">
    <cfRule type="cellIs" dxfId="4910" priority="9291" operator="equal">
      <formula>"OPORTUNIDADE"</formula>
    </cfRule>
  </conditionalFormatting>
  <conditionalFormatting sqref="Z109">
    <cfRule type="cellIs" dxfId="4909" priority="9289" operator="equal">
      <formula>"NÃO"</formula>
    </cfRule>
    <cfRule type="cellIs" dxfId="4908" priority="9290" operator="equal">
      <formula>"SIM"</formula>
    </cfRule>
  </conditionalFormatting>
  <conditionalFormatting sqref="Z109">
    <cfRule type="cellIs" dxfId="4907" priority="9285" operator="equal">
      <formula>"OPORTUNIDADE"</formula>
    </cfRule>
  </conditionalFormatting>
  <conditionalFormatting sqref="Z109">
    <cfRule type="cellIs" dxfId="4906" priority="9283" operator="equal">
      <formula>"NÃO"</formula>
    </cfRule>
    <cfRule type="cellIs" dxfId="4905" priority="9284" operator="equal">
      <formula>"SIM"</formula>
    </cfRule>
  </conditionalFormatting>
  <conditionalFormatting sqref="Z107:Z108">
    <cfRule type="cellIs" dxfId="4904" priority="9276" operator="equal">
      <formula>"OPORTUNIDADE"</formula>
    </cfRule>
  </conditionalFormatting>
  <conditionalFormatting sqref="Z107:Z108">
    <cfRule type="cellIs" dxfId="4903" priority="9274" operator="equal">
      <formula>"NÃO"</formula>
    </cfRule>
    <cfRule type="cellIs" dxfId="4902" priority="9275" operator="equal">
      <formula>"SIM"</formula>
    </cfRule>
  </conditionalFormatting>
  <conditionalFormatting sqref="BP96">
    <cfRule type="iconSet" priority="9267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4901" priority="9263" operator="equal">
      <formula>"OPORTUNIDADE"</formula>
    </cfRule>
  </conditionalFormatting>
  <conditionalFormatting sqref="Z108">
    <cfRule type="cellIs" dxfId="4900" priority="9261" operator="equal">
      <formula>"NÃO"</formula>
    </cfRule>
    <cfRule type="cellIs" dxfId="4899" priority="9262" operator="equal">
      <formula>"SIM"</formula>
    </cfRule>
  </conditionalFormatting>
  <conditionalFormatting sqref="Z111">
    <cfRule type="cellIs" dxfId="4898" priority="9257" operator="equal">
      <formula>"OPORTUNIDADE"</formula>
    </cfRule>
  </conditionalFormatting>
  <conditionalFormatting sqref="Z111">
    <cfRule type="cellIs" dxfId="4897" priority="9255" operator="equal">
      <formula>"NÃO"</formula>
    </cfRule>
    <cfRule type="cellIs" dxfId="4896" priority="9256" operator="equal">
      <formula>"SIM"</formula>
    </cfRule>
  </conditionalFormatting>
  <conditionalFormatting sqref="Z104">
    <cfRule type="cellIs" dxfId="4895" priority="9251" operator="equal">
      <formula>"OPORTUNIDADE"</formula>
    </cfRule>
  </conditionalFormatting>
  <conditionalFormatting sqref="Z104">
    <cfRule type="cellIs" dxfId="4894" priority="9249" operator="equal">
      <formula>"NÃO"</formula>
    </cfRule>
    <cfRule type="cellIs" dxfId="4893" priority="9250" operator="equal">
      <formula>"SIM"</formula>
    </cfRule>
  </conditionalFormatting>
  <conditionalFormatting sqref="Y104:Y112">
    <cfRule type="cellIs" dxfId="4892" priority="9248" operator="equal">
      <formula>"OPORTUNIDADE"</formula>
    </cfRule>
  </conditionalFormatting>
  <conditionalFormatting sqref="Y104:Y112">
    <cfRule type="cellIs" dxfId="4891" priority="9246" operator="equal">
      <formula>"NÃO"</formula>
    </cfRule>
    <cfRule type="cellIs" dxfId="4890" priority="9247" operator="equal">
      <formula>"SIM"</formula>
    </cfRule>
  </conditionalFormatting>
  <conditionalFormatting sqref="Z107">
    <cfRule type="cellIs" dxfId="4889" priority="9245" operator="equal">
      <formula>"OPORTUNIDADE"</formula>
    </cfRule>
  </conditionalFormatting>
  <conditionalFormatting sqref="Z107">
    <cfRule type="cellIs" dxfId="4888" priority="9243" operator="equal">
      <formula>"NÃO"</formula>
    </cfRule>
    <cfRule type="cellIs" dxfId="4887" priority="9244" operator="equal">
      <formula>"SIM"</formula>
    </cfRule>
  </conditionalFormatting>
  <conditionalFormatting sqref="Z106">
    <cfRule type="cellIs" dxfId="4886" priority="9242" operator="equal">
      <formula>"OPORTUNIDADE"</formula>
    </cfRule>
  </conditionalFormatting>
  <conditionalFormatting sqref="Z106">
    <cfRule type="cellIs" dxfId="4885" priority="9240" operator="equal">
      <formula>"NÃO"</formula>
    </cfRule>
    <cfRule type="cellIs" dxfId="4884" priority="9241" operator="equal">
      <formula>"SIM"</formula>
    </cfRule>
  </conditionalFormatting>
  <conditionalFormatting sqref="Y106">
    <cfRule type="cellIs" dxfId="4883" priority="9239" operator="equal">
      <formula>"OPORTUNIDADE"</formula>
    </cfRule>
  </conditionalFormatting>
  <conditionalFormatting sqref="Y106">
    <cfRule type="cellIs" dxfId="4882" priority="9237" operator="equal">
      <formula>"NÃO"</formula>
    </cfRule>
    <cfRule type="cellIs" dxfId="4881" priority="9238" operator="equal">
      <formula>"SIM"</formula>
    </cfRule>
  </conditionalFormatting>
  <conditionalFormatting sqref="BP92">
    <cfRule type="iconSet" priority="9235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4880" priority="9234" operator="equal">
      <formula>"OPORTUNIDADE"</formula>
    </cfRule>
  </conditionalFormatting>
  <conditionalFormatting sqref="Y106">
    <cfRule type="cellIs" dxfId="4879" priority="9232" operator="equal">
      <formula>"NÃO"</formula>
    </cfRule>
    <cfRule type="cellIs" dxfId="4878" priority="9233" operator="equal">
      <formula>"SIM"</formula>
    </cfRule>
  </conditionalFormatting>
  <conditionalFormatting sqref="BJ105:BK105">
    <cfRule type="iconSet" priority="9231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923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22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22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922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9226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">
    <cfRule type="iconSet" priority="1177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22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224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4877" priority="9220" operator="equal">
      <formula>"OPORTUNIDADE"</formula>
    </cfRule>
  </conditionalFormatting>
  <conditionalFormatting sqref="Y113:Y126">
    <cfRule type="cellIs" dxfId="4876" priority="9218" operator="equal">
      <formula>"NÃO"</formula>
    </cfRule>
    <cfRule type="cellIs" dxfId="4875" priority="9219" operator="equal">
      <formula>"SIM"</formula>
    </cfRule>
  </conditionalFormatting>
  <conditionalFormatting sqref="Y118:Y126">
    <cfRule type="cellIs" dxfId="4874" priority="9217" operator="equal">
      <formula>"OPORTUNIDADE"</formula>
    </cfRule>
  </conditionalFormatting>
  <conditionalFormatting sqref="Y118:Y126">
    <cfRule type="cellIs" dxfId="4873" priority="9215" operator="equal">
      <formula>"NÃO"</formula>
    </cfRule>
    <cfRule type="cellIs" dxfId="4872" priority="9216" operator="equal">
      <formula>"SIM"</formula>
    </cfRule>
  </conditionalFormatting>
  <conditionalFormatting sqref="Y118:Y126">
    <cfRule type="cellIs" dxfId="4871" priority="9211" operator="equal">
      <formula>"OPORTUNIDADE"</formula>
    </cfRule>
  </conditionalFormatting>
  <conditionalFormatting sqref="Y118:Y126">
    <cfRule type="cellIs" dxfId="4870" priority="9209" operator="equal">
      <formula>"NÃO"</formula>
    </cfRule>
    <cfRule type="cellIs" dxfId="4869" priority="9210" operator="equal">
      <formula>"SIM"</formula>
    </cfRule>
  </conditionalFormatting>
  <conditionalFormatting sqref="Y118:Y126">
    <cfRule type="cellIs" dxfId="4868" priority="9208" operator="equal">
      <formula>"OPORTUNIDADE"</formula>
    </cfRule>
  </conditionalFormatting>
  <conditionalFormatting sqref="Y118:Y126">
    <cfRule type="cellIs" dxfId="4867" priority="9206" operator="equal">
      <formula>"NÃO"</formula>
    </cfRule>
    <cfRule type="cellIs" dxfId="4866" priority="9207" operator="equal">
      <formula>"SIM"</formula>
    </cfRule>
  </conditionalFormatting>
  <conditionalFormatting sqref="Z118:Z121">
    <cfRule type="cellIs" dxfId="4865" priority="9205" operator="equal">
      <formula>"OPORTUNIDADE"</formula>
    </cfRule>
  </conditionalFormatting>
  <conditionalFormatting sqref="Z118:Z121">
    <cfRule type="cellIs" dxfId="4864" priority="9203" operator="equal">
      <formula>"NÃO"</formula>
    </cfRule>
    <cfRule type="cellIs" dxfId="4863" priority="9204" operator="equal">
      <formula>"SIM"</formula>
    </cfRule>
  </conditionalFormatting>
  <conditionalFormatting sqref="Z119:Z121">
    <cfRule type="cellIs" dxfId="4862" priority="9202" operator="equal">
      <formula>"OPORTUNIDADE"</formula>
    </cfRule>
  </conditionalFormatting>
  <conditionalFormatting sqref="Z119:Z121">
    <cfRule type="cellIs" dxfId="4861" priority="9200" operator="equal">
      <formula>"NÃO"</formula>
    </cfRule>
    <cfRule type="cellIs" dxfId="4860" priority="9201" operator="equal">
      <formula>"SIM"</formula>
    </cfRule>
  </conditionalFormatting>
  <conditionalFormatting sqref="Y118:Y126">
    <cfRule type="cellIs" dxfId="4859" priority="9199" operator="equal">
      <formula>"OPORTUNIDADE"</formula>
    </cfRule>
  </conditionalFormatting>
  <conditionalFormatting sqref="Y118:Y126">
    <cfRule type="cellIs" dxfId="4858" priority="9197" operator="equal">
      <formula>"NÃO"</formula>
    </cfRule>
    <cfRule type="cellIs" dxfId="4857" priority="9198" operator="equal">
      <formula>"SIM"</formula>
    </cfRule>
  </conditionalFormatting>
  <conditionalFormatting sqref="Z118:Z120">
    <cfRule type="cellIs" dxfId="4856" priority="9196" operator="equal">
      <formula>"OPORTUNIDADE"</formula>
    </cfRule>
  </conditionalFormatting>
  <conditionalFormatting sqref="Z118:Z120">
    <cfRule type="cellIs" dxfId="4855" priority="9194" operator="equal">
      <formula>"NÃO"</formula>
    </cfRule>
    <cfRule type="cellIs" dxfId="4854" priority="9195" operator="equal">
      <formula>"SIM"</formula>
    </cfRule>
  </conditionalFormatting>
  <conditionalFormatting sqref="Y120:Y126">
    <cfRule type="cellIs" dxfId="4853" priority="9193" operator="equal">
      <formula>"OPORTUNIDADE"</formula>
    </cfRule>
  </conditionalFormatting>
  <conditionalFormatting sqref="Y120:Y126">
    <cfRule type="cellIs" dxfId="4852" priority="9191" operator="equal">
      <formula>"NÃO"</formula>
    </cfRule>
    <cfRule type="cellIs" dxfId="4851" priority="9192" operator="equal">
      <formula>"SIM"</formula>
    </cfRule>
  </conditionalFormatting>
  <conditionalFormatting sqref="Z120:Z122">
    <cfRule type="cellIs" dxfId="4850" priority="9190" operator="equal">
      <formula>"OPORTUNIDADE"</formula>
    </cfRule>
  </conditionalFormatting>
  <conditionalFormatting sqref="Z120:Z122">
    <cfRule type="cellIs" dxfId="4849" priority="9188" operator="equal">
      <formula>"NÃO"</formula>
    </cfRule>
    <cfRule type="cellIs" dxfId="4848" priority="9189" operator="equal">
      <formula>"SIM"</formula>
    </cfRule>
  </conditionalFormatting>
  <conditionalFormatting sqref="Z120:Z122">
    <cfRule type="cellIs" dxfId="4847" priority="9187" operator="equal">
      <formula>"OPORTUNIDADE"</formula>
    </cfRule>
  </conditionalFormatting>
  <conditionalFormatting sqref="Z120:Z122">
    <cfRule type="cellIs" dxfId="4846" priority="9185" operator="equal">
      <formula>"NÃO"</formula>
    </cfRule>
    <cfRule type="cellIs" dxfId="4845" priority="9186" operator="equal">
      <formula>"SIM"</formula>
    </cfRule>
  </conditionalFormatting>
  <conditionalFormatting sqref="Z120:Z122">
    <cfRule type="cellIs" dxfId="4844" priority="9184" operator="equal">
      <formula>"OPORTUNIDADE"</formula>
    </cfRule>
  </conditionalFormatting>
  <conditionalFormatting sqref="Z120:Z122">
    <cfRule type="cellIs" dxfId="4843" priority="9182" operator="equal">
      <formula>"NÃO"</formula>
    </cfRule>
    <cfRule type="cellIs" dxfId="4842" priority="9183" operator="equal">
      <formula>"SIM"</formula>
    </cfRule>
  </conditionalFormatting>
  <conditionalFormatting sqref="Z120:Z122">
    <cfRule type="cellIs" dxfId="4841" priority="9181" operator="equal">
      <formula>"OPORTUNIDADE"</formula>
    </cfRule>
  </conditionalFormatting>
  <conditionalFormatting sqref="Z120:Z122">
    <cfRule type="cellIs" dxfId="4840" priority="9179" operator="equal">
      <formula>"NÃO"</formula>
    </cfRule>
    <cfRule type="cellIs" dxfId="4839" priority="9180" operator="equal">
      <formula>"SIM"</formula>
    </cfRule>
  </conditionalFormatting>
  <conditionalFormatting sqref="Y120:Y126">
    <cfRule type="cellIs" dxfId="4838" priority="9178" operator="equal">
      <formula>"OPORTUNIDADE"</formula>
    </cfRule>
  </conditionalFormatting>
  <conditionalFormatting sqref="Y120:Y126">
    <cfRule type="cellIs" dxfId="4837" priority="9176" operator="equal">
      <formula>"NÃO"</formula>
    </cfRule>
    <cfRule type="cellIs" dxfId="4836" priority="9177" operator="equal">
      <formula>"SIM"</formula>
    </cfRule>
  </conditionalFormatting>
  <conditionalFormatting sqref="Y121:Y126">
    <cfRule type="cellIs" dxfId="4835" priority="9175" operator="equal">
      <formula>"OPORTUNIDADE"</formula>
    </cfRule>
  </conditionalFormatting>
  <conditionalFormatting sqref="Y121:Y126">
    <cfRule type="cellIs" dxfId="4834" priority="9173" operator="equal">
      <formula>"NÃO"</formula>
    </cfRule>
    <cfRule type="cellIs" dxfId="4833" priority="9174" operator="equal">
      <formula>"SIM"</formula>
    </cfRule>
  </conditionalFormatting>
  <conditionalFormatting sqref="Y121:Y126">
    <cfRule type="cellIs" dxfId="4832" priority="9172" operator="equal">
      <formula>"OPORTUNIDADE"</formula>
    </cfRule>
  </conditionalFormatting>
  <conditionalFormatting sqref="Y121:Y126">
    <cfRule type="cellIs" dxfId="4831" priority="9170" operator="equal">
      <formula>"NÃO"</formula>
    </cfRule>
    <cfRule type="cellIs" dxfId="4830" priority="9171" operator="equal">
      <formula>"SIM"</formula>
    </cfRule>
  </conditionalFormatting>
  <conditionalFormatting sqref="Y122:Y126">
    <cfRule type="cellIs" dxfId="4829" priority="9169" operator="equal">
      <formula>"OPORTUNIDADE"</formula>
    </cfRule>
  </conditionalFormatting>
  <conditionalFormatting sqref="Y122:Y126">
    <cfRule type="cellIs" dxfId="4828" priority="9167" operator="equal">
      <formula>"NÃO"</formula>
    </cfRule>
    <cfRule type="cellIs" dxfId="4827" priority="9168" operator="equal">
      <formula>"SIM"</formula>
    </cfRule>
  </conditionalFormatting>
  <conditionalFormatting sqref="Z122:Z124">
    <cfRule type="cellIs" dxfId="4826" priority="9166" operator="equal">
      <formula>"OPORTUNIDADE"</formula>
    </cfRule>
  </conditionalFormatting>
  <conditionalFormatting sqref="Z122:Z124">
    <cfRule type="cellIs" dxfId="4825" priority="9164" operator="equal">
      <formula>"NÃO"</formula>
    </cfRule>
    <cfRule type="cellIs" dxfId="4824" priority="9165" operator="equal">
      <formula>"SIM"</formula>
    </cfRule>
  </conditionalFormatting>
  <conditionalFormatting sqref="Y122:Y126">
    <cfRule type="cellIs" dxfId="4823" priority="9163" operator="equal">
      <formula>"OPORTUNIDADE"</formula>
    </cfRule>
  </conditionalFormatting>
  <conditionalFormatting sqref="Y122:Y126">
    <cfRule type="cellIs" dxfId="4822" priority="9161" operator="equal">
      <formula>"NÃO"</formula>
    </cfRule>
    <cfRule type="cellIs" dxfId="4821" priority="9162" operator="equal">
      <formula>"SIM"</formula>
    </cfRule>
  </conditionalFormatting>
  <conditionalFormatting sqref="BP110">
    <cfRule type="iconSet" priority="9160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4820" priority="9159" operator="equal">
      <formula>"OPORTUNIDADE"</formula>
    </cfRule>
  </conditionalFormatting>
  <conditionalFormatting sqref="Y124:Y126">
    <cfRule type="cellIs" dxfId="4819" priority="9157" operator="equal">
      <formula>"NÃO"</formula>
    </cfRule>
    <cfRule type="cellIs" dxfId="4818" priority="9158" operator="equal">
      <formula>"SIM"</formula>
    </cfRule>
  </conditionalFormatting>
  <conditionalFormatting sqref="Y124:Y126">
    <cfRule type="cellIs" dxfId="4817" priority="9156" operator="equal">
      <formula>"OPORTUNIDADE"</formula>
    </cfRule>
  </conditionalFormatting>
  <conditionalFormatting sqref="Y124:Y126">
    <cfRule type="cellIs" dxfId="4816" priority="9154" operator="equal">
      <formula>"NÃO"</formula>
    </cfRule>
    <cfRule type="cellIs" dxfId="4815" priority="9155" operator="equal">
      <formula>"SIM"</formula>
    </cfRule>
  </conditionalFormatting>
  <conditionalFormatting sqref="Z114:Z116">
    <cfRule type="cellIs" dxfId="4814" priority="9153" operator="equal">
      <formula>"OPORTUNIDADE"</formula>
    </cfRule>
  </conditionalFormatting>
  <conditionalFormatting sqref="Z114:Z116">
    <cfRule type="cellIs" dxfId="4813" priority="9151" operator="equal">
      <formula>"NÃO"</formula>
    </cfRule>
    <cfRule type="cellIs" dxfId="4812" priority="9152" operator="equal">
      <formula>"SIM"</formula>
    </cfRule>
  </conditionalFormatting>
  <conditionalFormatting sqref="Y115:Y126">
    <cfRule type="cellIs" dxfId="4811" priority="9150" operator="equal">
      <formula>"OPORTUNIDADE"</formula>
    </cfRule>
  </conditionalFormatting>
  <conditionalFormatting sqref="Y115:Y126">
    <cfRule type="cellIs" dxfId="4810" priority="9148" operator="equal">
      <formula>"NÃO"</formula>
    </cfRule>
    <cfRule type="cellIs" dxfId="4809" priority="9149" operator="equal">
      <formula>"SIM"</formula>
    </cfRule>
  </conditionalFormatting>
  <conditionalFormatting sqref="Z115:Z117">
    <cfRule type="cellIs" dxfId="4808" priority="9147" operator="equal">
      <formula>"OPORTUNIDADE"</formula>
    </cfRule>
  </conditionalFormatting>
  <conditionalFormatting sqref="Z115:Z117">
    <cfRule type="cellIs" dxfId="4807" priority="9145" operator="equal">
      <formula>"NÃO"</formula>
    </cfRule>
    <cfRule type="cellIs" dxfId="4806" priority="9146" operator="equal">
      <formula>"SIM"</formula>
    </cfRule>
  </conditionalFormatting>
  <conditionalFormatting sqref="Y115:Y126">
    <cfRule type="cellIs" dxfId="4805" priority="9144" operator="equal">
      <formula>"OPORTUNIDADE"</formula>
    </cfRule>
  </conditionalFormatting>
  <conditionalFormatting sqref="Y115:Y126">
    <cfRule type="cellIs" dxfId="4804" priority="9142" operator="equal">
      <formula>"NÃO"</formula>
    </cfRule>
    <cfRule type="cellIs" dxfId="4803" priority="9143" operator="equal">
      <formula>"SIM"</formula>
    </cfRule>
  </conditionalFormatting>
  <conditionalFormatting sqref="Z116:Z118">
    <cfRule type="cellIs" dxfId="4802" priority="9141" operator="equal">
      <formula>"OPORTUNIDADE"</formula>
    </cfRule>
  </conditionalFormatting>
  <conditionalFormatting sqref="Z116:Z118">
    <cfRule type="cellIs" dxfId="4801" priority="9139" operator="equal">
      <formula>"NÃO"</formula>
    </cfRule>
    <cfRule type="cellIs" dxfId="4800" priority="9140" operator="equal">
      <formula>"SIM"</formula>
    </cfRule>
  </conditionalFormatting>
  <conditionalFormatting sqref="Z117:Z119">
    <cfRule type="cellIs" dxfId="4799" priority="9138" operator="equal">
      <formula>"OPORTUNIDADE"</formula>
    </cfRule>
  </conditionalFormatting>
  <conditionalFormatting sqref="Z117:Z119">
    <cfRule type="cellIs" dxfId="4798" priority="9136" operator="equal">
      <formula>"NÃO"</formula>
    </cfRule>
    <cfRule type="cellIs" dxfId="4797" priority="9137" operator="equal">
      <formula>"SIM"</formula>
    </cfRule>
  </conditionalFormatting>
  <conditionalFormatting sqref="Y116:Y126">
    <cfRule type="cellIs" dxfId="4796" priority="9135" operator="equal">
      <formula>"OPORTUNIDADE"</formula>
    </cfRule>
  </conditionalFormatting>
  <conditionalFormatting sqref="Y116:Y126">
    <cfRule type="cellIs" dxfId="4795" priority="9133" operator="equal">
      <formula>"NÃO"</formula>
    </cfRule>
    <cfRule type="cellIs" dxfId="4794" priority="9134" operator="equal">
      <formula>"SIM"</formula>
    </cfRule>
  </conditionalFormatting>
  <conditionalFormatting sqref="BJ113:BK113">
    <cfRule type="iconSet" priority="913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13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13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9129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4793" priority="9128" operator="equal">
      <formula>"OPORTUNIDADE"</formula>
    </cfRule>
  </conditionalFormatting>
  <conditionalFormatting sqref="Y113">
    <cfRule type="cellIs" dxfId="4792" priority="9126" operator="equal">
      <formula>"NÃO"</formula>
    </cfRule>
    <cfRule type="cellIs" dxfId="4791" priority="9127" operator="equal">
      <formula>"SIM"</formula>
    </cfRule>
  </conditionalFormatting>
  <conditionalFormatting sqref="Y113">
    <cfRule type="cellIs" dxfId="4790" priority="9125" operator="equal">
      <formula>"OPORTUNIDADE"</formula>
    </cfRule>
  </conditionalFormatting>
  <conditionalFormatting sqref="Y113">
    <cfRule type="cellIs" dxfId="4789" priority="9123" operator="equal">
      <formula>"NÃO"</formula>
    </cfRule>
    <cfRule type="cellIs" dxfId="4788" priority="9124" operator="equal">
      <formula>"SIM"</formula>
    </cfRule>
  </conditionalFormatting>
  <conditionalFormatting sqref="Y113">
    <cfRule type="cellIs" dxfId="4787" priority="9122" operator="equal">
      <formula>"OPORTUNIDADE"</formula>
    </cfRule>
  </conditionalFormatting>
  <conditionalFormatting sqref="Y113">
    <cfRule type="cellIs" dxfId="4786" priority="9120" operator="equal">
      <formula>"NÃO"</formula>
    </cfRule>
    <cfRule type="cellIs" dxfId="4785" priority="9121" operator="equal">
      <formula>"SIM"</formula>
    </cfRule>
  </conditionalFormatting>
  <conditionalFormatting sqref="Y113">
    <cfRule type="cellIs" dxfId="4784" priority="9119" operator="equal">
      <formula>"OPORTUNIDADE"</formula>
    </cfRule>
  </conditionalFormatting>
  <conditionalFormatting sqref="Y113">
    <cfRule type="cellIs" dxfId="4783" priority="9117" operator="equal">
      <formula>"NÃO"</formula>
    </cfRule>
    <cfRule type="cellIs" dxfId="4782" priority="9118" operator="equal">
      <formula>"SIM"</formula>
    </cfRule>
  </conditionalFormatting>
  <conditionalFormatting sqref="Y113">
    <cfRule type="cellIs" dxfId="4781" priority="9116" operator="equal">
      <formula>"OPORTUNIDADE"</formula>
    </cfRule>
  </conditionalFormatting>
  <conditionalFormatting sqref="Y113">
    <cfRule type="cellIs" dxfId="4780" priority="9114" operator="equal">
      <formula>"NÃO"</formula>
    </cfRule>
    <cfRule type="cellIs" dxfId="4779" priority="9115" operator="equal">
      <formula>"SIM"</formula>
    </cfRule>
  </conditionalFormatting>
  <conditionalFormatting sqref="Y113">
    <cfRule type="cellIs" dxfId="4778" priority="9113" operator="equal">
      <formula>"OPORTUNIDADE"</formula>
    </cfRule>
  </conditionalFormatting>
  <conditionalFormatting sqref="Y113">
    <cfRule type="cellIs" dxfId="4777" priority="9111" operator="equal">
      <formula>"NÃO"</formula>
    </cfRule>
    <cfRule type="cellIs" dxfId="4776" priority="9112" operator="equal">
      <formula>"SIM"</formula>
    </cfRule>
  </conditionalFormatting>
  <conditionalFormatting sqref="Y113">
    <cfRule type="cellIs" dxfId="4775" priority="9110" operator="equal">
      <formula>"OPORTUNIDADE"</formula>
    </cfRule>
  </conditionalFormatting>
  <conditionalFormatting sqref="Y113">
    <cfRule type="cellIs" dxfId="4774" priority="9108" operator="equal">
      <formula>"NÃO"</formula>
    </cfRule>
    <cfRule type="cellIs" dxfId="4773" priority="9109" operator="equal">
      <formula>"SIM"</formula>
    </cfRule>
  </conditionalFormatting>
  <conditionalFormatting sqref="Y113">
    <cfRule type="cellIs" dxfId="4772" priority="9107" operator="equal">
      <formula>"OPORTUNIDADE"</formula>
    </cfRule>
  </conditionalFormatting>
  <conditionalFormatting sqref="Y113">
    <cfRule type="cellIs" dxfId="4771" priority="9105" operator="equal">
      <formula>"NÃO"</formula>
    </cfRule>
    <cfRule type="cellIs" dxfId="4770" priority="9106" operator="equal">
      <formula>"SIM"</formula>
    </cfRule>
  </conditionalFormatting>
  <conditionalFormatting sqref="Y113">
    <cfRule type="cellIs" dxfId="4769" priority="9104" operator="equal">
      <formula>"OPORTUNIDADE"</formula>
    </cfRule>
  </conditionalFormatting>
  <conditionalFormatting sqref="Y113">
    <cfRule type="cellIs" dxfId="4768" priority="9102" operator="equal">
      <formula>"NÃO"</formula>
    </cfRule>
    <cfRule type="cellIs" dxfId="4767" priority="9103" operator="equal">
      <formula>"SIM"</formula>
    </cfRule>
  </conditionalFormatting>
  <conditionalFormatting sqref="Y113">
    <cfRule type="cellIs" dxfId="4766" priority="9101" operator="equal">
      <formula>"OPORTUNIDADE"</formula>
    </cfRule>
  </conditionalFormatting>
  <conditionalFormatting sqref="Y113">
    <cfRule type="cellIs" dxfId="4765" priority="9099" operator="equal">
      <formula>"NÃO"</formula>
    </cfRule>
    <cfRule type="cellIs" dxfId="4764" priority="9100" operator="equal">
      <formula>"SIM"</formula>
    </cfRule>
  </conditionalFormatting>
  <conditionalFormatting sqref="Y113">
    <cfRule type="cellIs" dxfId="4763" priority="9098" operator="equal">
      <formula>"OPORTUNIDADE"</formula>
    </cfRule>
  </conditionalFormatting>
  <conditionalFormatting sqref="Y113">
    <cfRule type="cellIs" dxfId="4762" priority="9096" operator="equal">
      <formula>"NÃO"</formula>
    </cfRule>
    <cfRule type="cellIs" dxfId="4761" priority="9097" operator="equal">
      <formula>"SIM"</formula>
    </cfRule>
  </conditionalFormatting>
  <conditionalFormatting sqref="Y113">
    <cfRule type="cellIs" dxfId="4760" priority="9095" operator="equal">
      <formula>"OPORTUNIDADE"</formula>
    </cfRule>
  </conditionalFormatting>
  <conditionalFormatting sqref="Y113">
    <cfRule type="cellIs" dxfId="4759" priority="9093" operator="equal">
      <formula>"NÃO"</formula>
    </cfRule>
    <cfRule type="cellIs" dxfId="4758" priority="9094" operator="equal">
      <formula>"SIM"</formula>
    </cfRule>
  </conditionalFormatting>
  <conditionalFormatting sqref="BK104">
    <cfRule type="iconSet" priority="9092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9091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090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908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088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087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08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085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4757" priority="9084" operator="equal">
      <formula>"OPORTUNIDADE"</formula>
    </cfRule>
  </conditionalFormatting>
  <conditionalFormatting sqref="Y130:Y131">
    <cfRule type="cellIs" dxfId="4756" priority="9082" operator="equal">
      <formula>"NÃO"</formula>
    </cfRule>
    <cfRule type="cellIs" dxfId="4755" priority="9083" operator="equal">
      <formula>"SIM"</formula>
    </cfRule>
  </conditionalFormatting>
  <conditionalFormatting sqref="Y130:Y131">
    <cfRule type="cellIs" dxfId="4754" priority="9081" operator="equal">
      <formula>"OPORTUNIDADE"</formula>
    </cfRule>
  </conditionalFormatting>
  <conditionalFormatting sqref="Y130:Y131">
    <cfRule type="cellIs" dxfId="4753" priority="9079" operator="equal">
      <formula>"NÃO"</formula>
    </cfRule>
    <cfRule type="cellIs" dxfId="4752" priority="9080" operator="equal">
      <formula>"SIM"</formula>
    </cfRule>
  </conditionalFormatting>
  <conditionalFormatting sqref="Y130:Y131">
    <cfRule type="cellIs" dxfId="4751" priority="9078" operator="equal">
      <formula>"OPORTUNIDADE"</formula>
    </cfRule>
  </conditionalFormatting>
  <conditionalFormatting sqref="Y130:Y131">
    <cfRule type="cellIs" dxfId="4750" priority="9076" operator="equal">
      <formula>"NÃO"</formula>
    </cfRule>
    <cfRule type="cellIs" dxfId="4749" priority="9077" operator="equal">
      <formula>"SIM"</formula>
    </cfRule>
  </conditionalFormatting>
  <conditionalFormatting sqref="Y130:Y131">
    <cfRule type="cellIs" dxfId="4748" priority="9075" operator="equal">
      <formula>"OPORTUNIDADE"</formula>
    </cfRule>
  </conditionalFormatting>
  <conditionalFormatting sqref="Y130:Y131">
    <cfRule type="cellIs" dxfId="4747" priority="9073" operator="equal">
      <formula>"NÃO"</formula>
    </cfRule>
    <cfRule type="cellIs" dxfId="4746" priority="9074" operator="equal">
      <formula>"SIM"</formula>
    </cfRule>
  </conditionalFormatting>
  <conditionalFormatting sqref="Z130">
    <cfRule type="cellIs" dxfId="4745" priority="9072" operator="equal">
      <formula>"OPORTUNIDADE"</formula>
    </cfRule>
  </conditionalFormatting>
  <conditionalFormatting sqref="Z130">
    <cfRule type="cellIs" dxfId="4744" priority="9070" operator="equal">
      <formula>"NÃO"</formula>
    </cfRule>
    <cfRule type="cellIs" dxfId="4743" priority="9071" operator="equal">
      <formula>"SIM"</formula>
    </cfRule>
  </conditionalFormatting>
  <conditionalFormatting sqref="Z130">
    <cfRule type="cellIs" dxfId="4742" priority="9069" operator="equal">
      <formula>"OPORTUNIDADE"</formula>
    </cfRule>
  </conditionalFormatting>
  <conditionalFormatting sqref="Z130">
    <cfRule type="cellIs" dxfId="4741" priority="9067" operator="equal">
      <formula>"NÃO"</formula>
    </cfRule>
    <cfRule type="cellIs" dxfId="4740" priority="9068" operator="equal">
      <formula>"SIM"</formula>
    </cfRule>
  </conditionalFormatting>
  <conditionalFormatting sqref="Y130:Y131">
    <cfRule type="cellIs" dxfId="4739" priority="9066" operator="equal">
      <formula>"OPORTUNIDADE"</formula>
    </cfRule>
  </conditionalFormatting>
  <conditionalFormatting sqref="Y130:Y131">
    <cfRule type="cellIs" dxfId="4738" priority="9064" operator="equal">
      <formula>"NÃO"</formula>
    </cfRule>
    <cfRule type="cellIs" dxfId="4737" priority="9065" operator="equal">
      <formula>"SIM"</formula>
    </cfRule>
  </conditionalFormatting>
  <conditionalFormatting sqref="Z130">
    <cfRule type="cellIs" dxfId="4736" priority="9063" operator="equal">
      <formula>"OPORTUNIDADE"</formula>
    </cfRule>
  </conditionalFormatting>
  <conditionalFormatting sqref="Z130">
    <cfRule type="cellIs" dxfId="4735" priority="9061" operator="equal">
      <formula>"NÃO"</formula>
    </cfRule>
    <cfRule type="cellIs" dxfId="4734" priority="9062" operator="equal">
      <formula>"SIM"</formula>
    </cfRule>
  </conditionalFormatting>
  <conditionalFormatting sqref="Y130:Y131">
    <cfRule type="cellIs" dxfId="4733" priority="9060" operator="equal">
      <formula>"OPORTUNIDADE"</formula>
    </cfRule>
  </conditionalFormatting>
  <conditionalFormatting sqref="Y130:Y131">
    <cfRule type="cellIs" dxfId="4732" priority="9058" operator="equal">
      <formula>"NÃO"</formula>
    </cfRule>
    <cfRule type="cellIs" dxfId="4731" priority="9059" operator="equal">
      <formula>"SIM"</formula>
    </cfRule>
  </conditionalFormatting>
  <conditionalFormatting sqref="Z130">
    <cfRule type="cellIs" dxfId="4730" priority="9057" operator="equal">
      <formula>"OPORTUNIDADE"</formula>
    </cfRule>
  </conditionalFormatting>
  <conditionalFormatting sqref="Z130">
    <cfRule type="cellIs" dxfId="4729" priority="9055" operator="equal">
      <formula>"NÃO"</formula>
    </cfRule>
    <cfRule type="cellIs" dxfId="4728" priority="9056" operator="equal">
      <formula>"SIM"</formula>
    </cfRule>
  </conditionalFormatting>
  <conditionalFormatting sqref="Z130">
    <cfRule type="cellIs" dxfId="4727" priority="9054" operator="equal">
      <formula>"OPORTUNIDADE"</formula>
    </cfRule>
  </conditionalFormatting>
  <conditionalFormatting sqref="Z130">
    <cfRule type="cellIs" dxfId="4726" priority="9052" operator="equal">
      <formula>"NÃO"</formula>
    </cfRule>
    <cfRule type="cellIs" dxfId="4725" priority="9053" operator="equal">
      <formula>"SIM"</formula>
    </cfRule>
  </conditionalFormatting>
  <conditionalFormatting sqref="Z130">
    <cfRule type="cellIs" dxfId="4724" priority="9051" operator="equal">
      <formula>"OPORTUNIDADE"</formula>
    </cfRule>
  </conditionalFormatting>
  <conditionalFormatting sqref="Z130">
    <cfRule type="cellIs" dxfId="4723" priority="9049" operator="equal">
      <formula>"NÃO"</formula>
    </cfRule>
    <cfRule type="cellIs" dxfId="4722" priority="9050" operator="equal">
      <formula>"SIM"</formula>
    </cfRule>
  </conditionalFormatting>
  <conditionalFormatting sqref="Z130">
    <cfRule type="cellIs" dxfId="4721" priority="9048" operator="equal">
      <formula>"OPORTUNIDADE"</formula>
    </cfRule>
  </conditionalFormatting>
  <conditionalFormatting sqref="Z130">
    <cfRule type="cellIs" dxfId="4720" priority="9046" operator="equal">
      <formula>"NÃO"</formula>
    </cfRule>
    <cfRule type="cellIs" dxfId="4719" priority="9047" operator="equal">
      <formula>"SIM"</formula>
    </cfRule>
  </conditionalFormatting>
  <conditionalFormatting sqref="Y130:Y131">
    <cfRule type="cellIs" dxfId="4718" priority="9045" operator="equal">
      <formula>"OPORTUNIDADE"</formula>
    </cfRule>
  </conditionalFormatting>
  <conditionalFormatting sqref="Y130:Y131">
    <cfRule type="cellIs" dxfId="4717" priority="9043" operator="equal">
      <formula>"NÃO"</formula>
    </cfRule>
    <cfRule type="cellIs" dxfId="4716" priority="9044" operator="equal">
      <formula>"SIM"</formula>
    </cfRule>
  </conditionalFormatting>
  <conditionalFormatting sqref="Y130:Y131">
    <cfRule type="cellIs" dxfId="4715" priority="9042" operator="equal">
      <formula>"OPORTUNIDADE"</formula>
    </cfRule>
  </conditionalFormatting>
  <conditionalFormatting sqref="Y130:Y131">
    <cfRule type="cellIs" dxfId="4714" priority="9040" operator="equal">
      <formula>"NÃO"</formula>
    </cfRule>
    <cfRule type="cellIs" dxfId="4713" priority="9041" operator="equal">
      <formula>"SIM"</formula>
    </cfRule>
  </conditionalFormatting>
  <conditionalFormatting sqref="Y130:Y131">
    <cfRule type="cellIs" dxfId="4712" priority="9039" operator="equal">
      <formula>"OPORTUNIDADE"</formula>
    </cfRule>
  </conditionalFormatting>
  <conditionalFormatting sqref="Y130:Y131">
    <cfRule type="cellIs" dxfId="4711" priority="9037" operator="equal">
      <formula>"NÃO"</formula>
    </cfRule>
    <cfRule type="cellIs" dxfId="4710" priority="9038" operator="equal">
      <formula>"SIM"</formula>
    </cfRule>
  </conditionalFormatting>
  <conditionalFormatting sqref="Y130:Y131">
    <cfRule type="cellIs" dxfId="4709" priority="9036" operator="equal">
      <formula>"OPORTUNIDADE"</formula>
    </cfRule>
  </conditionalFormatting>
  <conditionalFormatting sqref="Y130:Y131">
    <cfRule type="cellIs" dxfId="4708" priority="9034" operator="equal">
      <formula>"NÃO"</formula>
    </cfRule>
    <cfRule type="cellIs" dxfId="4707" priority="9035" operator="equal">
      <formula>"SIM"</formula>
    </cfRule>
  </conditionalFormatting>
  <conditionalFormatting sqref="Y134">
    <cfRule type="cellIs" dxfId="4706" priority="9033" operator="equal">
      <formula>"OPORTUNIDADE"</formula>
    </cfRule>
  </conditionalFormatting>
  <conditionalFormatting sqref="Y134">
    <cfRule type="cellIs" dxfId="4705" priority="9031" operator="equal">
      <formula>"NÃO"</formula>
    </cfRule>
    <cfRule type="cellIs" dxfId="4704" priority="9032" operator="equal">
      <formula>"SIM"</formula>
    </cfRule>
  </conditionalFormatting>
  <conditionalFormatting sqref="Y134">
    <cfRule type="cellIs" dxfId="4703" priority="9030" operator="equal">
      <formula>"OPORTUNIDADE"</formula>
    </cfRule>
  </conditionalFormatting>
  <conditionalFormatting sqref="Y134">
    <cfRule type="cellIs" dxfId="4702" priority="9028" operator="equal">
      <formula>"NÃO"</formula>
    </cfRule>
    <cfRule type="cellIs" dxfId="4701" priority="9029" operator="equal">
      <formula>"SIM"</formula>
    </cfRule>
  </conditionalFormatting>
  <conditionalFormatting sqref="Y134">
    <cfRule type="cellIs" dxfId="4700" priority="9027" operator="equal">
      <formula>"OPORTUNIDADE"</formula>
    </cfRule>
  </conditionalFormatting>
  <conditionalFormatting sqref="Y134">
    <cfRule type="cellIs" dxfId="4699" priority="9025" operator="equal">
      <formula>"NÃO"</formula>
    </cfRule>
    <cfRule type="cellIs" dxfId="4698" priority="9026" operator="equal">
      <formula>"SIM"</formula>
    </cfRule>
  </conditionalFormatting>
  <conditionalFormatting sqref="Y134">
    <cfRule type="cellIs" dxfId="4697" priority="9024" operator="equal">
      <formula>"OPORTUNIDADE"</formula>
    </cfRule>
  </conditionalFormatting>
  <conditionalFormatting sqref="Y134">
    <cfRule type="cellIs" dxfId="4696" priority="9022" operator="equal">
      <formula>"NÃO"</formula>
    </cfRule>
    <cfRule type="cellIs" dxfId="4695" priority="9023" operator="equal">
      <formula>"SIM"</formula>
    </cfRule>
  </conditionalFormatting>
  <conditionalFormatting sqref="Y134">
    <cfRule type="cellIs" dxfId="4694" priority="9021" operator="equal">
      <formula>"OPORTUNIDADE"</formula>
    </cfRule>
  </conditionalFormatting>
  <conditionalFormatting sqref="Y134">
    <cfRule type="cellIs" dxfId="4693" priority="9019" operator="equal">
      <formula>"NÃO"</formula>
    </cfRule>
    <cfRule type="cellIs" dxfId="4692" priority="9020" operator="equal">
      <formula>"SIM"</formula>
    </cfRule>
  </conditionalFormatting>
  <conditionalFormatting sqref="Y134">
    <cfRule type="cellIs" dxfId="4691" priority="9018" operator="equal">
      <formula>"OPORTUNIDADE"</formula>
    </cfRule>
  </conditionalFormatting>
  <conditionalFormatting sqref="Y134">
    <cfRule type="cellIs" dxfId="4690" priority="9016" operator="equal">
      <formula>"NÃO"</formula>
    </cfRule>
    <cfRule type="cellIs" dxfId="4689" priority="9017" operator="equal">
      <formula>"SIM"</formula>
    </cfRule>
  </conditionalFormatting>
  <conditionalFormatting sqref="Y134">
    <cfRule type="cellIs" dxfId="4688" priority="9015" operator="equal">
      <formula>"OPORTUNIDADE"</formula>
    </cfRule>
  </conditionalFormatting>
  <conditionalFormatting sqref="Y134">
    <cfRule type="cellIs" dxfId="4687" priority="9013" operator="equal">
      <formula>"NÃO"</formula>
    </cfRule>
    <cfRule type="cellIs" dxfId="4686" priority="9014" operator="equal">
      <formula>"SIM"</formula>
    </cfRule>
  </conditionalFormatting>
  <conditionalFormatting sqref="Y134">
    <cfRule type="cellIs" dxfId="4685" priority="9012" operator="equal">
      <formula>"OPORTUNIDADE"</formula>
    </cfRule>
  </conditionalFormatting>
  <conditionalFormatting sqref="Y134">
    <cfRule type="cellIs" dxfId="4684" priority="9010" operator="equal">
      <formula>"NÃO"</formula>
    </cfRule>
    <cfRule type="cellIs" dxfId="4683" priority="9011" operator="equal">
      <formula>"SIM"</formula>
    </cfRule>
  </conditionalFormatting>
  <conditionalFormatting sqref="Y134">
    <cfRule type="cellIs" dxfId="4682" priority="9009" operator="equal">
      <formula>"OPORTUNIDADE"</formula>
    </cfRule>
  </conditionalFormatting>
  <conditionalFormatting sqref="Y134">
    <cfRule type="cellIs" dxfId="4681" priority="9007" operator="equal">
      <formula>"NÃO"</formula>
    </cfRule>
    <cfRule type="cellIs" dxfId="4680" priority="9008" operator="equal">
      <formula>"SIM"</formula>
    </cfRule>
  </conditionalFormatting>
  <conditionalFormatting sqref="Y134">
    <cfRule type="cellIs" dxfId="4679" priority="9006" operator="equal">
      <formula>"OPORTUNIDADE"</formula>
    </cfRule>
  </conditionalFormatting>
  <conditionalFormatting sqref="Y134">
    <cfRule type="cellIs" dxfId="4678" priority="9004" operator="equal">
      <formula>"NÃO"</formula>
    </cfRule>
    <cfRule type="cellIs" dxfId="4677" priority="9005" operator="equal">
      <formula>"SIM"</formula>
    </cfRule>
  </conditionalFormatting>
  <conditionalFormatting sqref="Z134">
    <cfRule type="cellIs" dxfId="4676" priority="9003" operator="equal">
      <formula>"OPORTUNIDADE"</formula>
    </cfRule>
  </conditionalFormatting>
  <conditionalFormatting sqref="Z134">
    <cfRule type="cellIs" dxfId="4675" priority="9001" operator="equal">
      <formula>"NÃO"</formula>
    </cfRule>
    <cfRule type="cellIs" dxfId="4674" priority="9002" operator="equal">
      <formula>"SIM"</formula>
    </cfRule>
  </conditionalFormatting>
  <conditionalFormatting sqref="Y134">
    <cfRule type="cellIs" dxfId="4673" priority="9000" operator="equal">
      <formula>"OPORTUNIDADE"</formula>
    </cfRule>
  </conditionalFormatting>
  <conditionalFormatting sqref="Y134">
    <cfRule type="cellIs" dxfId="4672" priority="8998" operator="equal">
      <formula>"NÃO"</formula>
    </cfRule>
    <cfRule type="cellIs" dxfId="4671" priority="8999" operator="equal">
      <formula>"SIM"</formula>
    </cfRule>
  </conditionalFormatting>
  <conditionalFormatting sqref="Y134">
    <cfRule type="cellIs" dxfId="4670" priority="8997" operator="equal">
      <formula>"OPORTUNIDADE"</formula>
    </cfRule>
  </conditionalFormatting>
  <conditionalFormatting sqref="Y134">
    <cfRule type="cellIs" dxfId="4669" priority="8995" operator="equal">
      <formula>"NÃO"</formula>
    </cfRule>
    <cfRule type="cellIs" dxfId="4668" priority="8996" operator="equal">
      <formula>"SIM"</formula>
    </cfRule>
  </conditionalFormatting>
  <conditionalFormatting sqref="Y134">
    <cfRule type="cellIs" dxfId="4667" priority="8994" operator="equal">
      <formula>"OPORTUNIDADE"</formula>
    </cfRule>
  </conditionalFormatting>
  <conditionalFormatting sqref="Y134">
    <cfRule type="cellIs" dxfId="4666" priority="8992" operator="equal">
      <formula>"NÃO"</formula>
    </cfRule>
    <cfRule type="cellIs" dxfId="4665" priority="8993" operator="equal">
      <formula>"SIM"</formula>
    </cfRule>
  </conditionalFormatting>
  <conditionalFormatting sqref="Y134">
    <cfRule type="cellIs" dxfId="4664" priority="8991" operator="equal">
      <formula>"OPORTUNIDADE"</formula>
    </cfRule>
  </conditionalFormatting>
  <conditionalFormatting sqref="Y134">
    <cfRule type="cellIs" dxfId="4663" priority="8989" operator="equal">
      <formula>"NÃO"</formula>
    </cfRule>
    <cfRule type="cellIs" dxfId="4662" priority="8990" operator="equal">
      <formula>"SIM"</formula>
    </cfRule>
  </conditionalFormatting>
  <conditionalFormatting sqref="Y139:Y142">
    <cfRule type="cellIs" dxfId="4661" priority="8988" operator="equal">
      <formula>"OPORTUNIDADE"</formula>
    </cfRule>
  </conditionalFormatting>
  <conditionalFormatting sqref="Y139:Y142">
    <cfRule type="cellIs" dxfId="4660" priority="8986" operator="equal">
      <formula>"NÃO"</formula>
    </cfRule>
    <cfRule type="cellIs" dxfId="4659" priority="8987" operator="equal">
      <formula>"SIM"</formula>
    </cfRule>
  </conditionalFormatting>
  <conditionalFormatting sqref="Z139">
    <cfRule type="cellIs" dxfId="4658" priority="8985" operator="equal">
      <formula>"OPORTUNIDADE"</formula>
    </cfRule>
  </conditionalFormatting>
  <conditionalFormatting sqref="Z139">
    <cfRule type="cellIs" dxfId="4657" priority="8983" operator="equal">
      <formula>"NÃO"</formula>
    </cfRule>
    <cfRule type="cellIs" dxfId="4656" priority="8984" operator="equal">
      <formula>"SIM"</formula>
    </cfRule>
  </conditionalFormatting>
  <conditionalFormatting sqref="Y133">
    <cfRule type="cellIs" dxfId="4655" priority="8982" operator="equal">
      <formula>"OPORTUNIDADE"</formula>
    </cfRule>
  </conditionalFormatting>
  <conditionalFormatting sqref="Y133">
    <cfRule type="cellIs" dxfId="4654" priority="8980" operator="equal">
      <formula>"NÃO"</formula>
    </cfRule>
    <cfRule type="cellIs" dxfId="4653" priority="8981" operator="equal">
      <formula>"SIM"</formula>
    </cfRule>
  </conditionalFormatting>
  <conditionalFormatting sqref="Z133">
    <cfRule type="cellIs" dxfId="4652" priority="8979" operator="equal">
      <formula>"OPORTUNIDADE"</formula>
    </cfRule>
  </conditionalFormatting>
  <conditionalFormatting sqref="Z133">
    <cfRule type="cellIs" dxfId="4651" priority="8977" operator="equal">
      <formula>"NÃO"</formula>
    </cfRule>
    <cfRule type="cellIs" dxfId="4650" priority="8978" operator="equal">
      <formula>"SIM"</formula>
    </cfRule>
  </conditionalFormatting>
  <conditionalFormatting sqref="Y131">
    <cfRule type="cellIs" dxfId="4649" priority="8976" operator="equal">
      <formula>"OPORTUNIDADE"</formula>
    </cfRule>
  </conditionalFormatting>
  <conditionalFormatting sqref="Y131">
    <cfRule type="cellIs" dxfId="4648" priority="8974" operator="equal">
      <formula>"NÃO"</formula>
    </cfRule>
    <cfRule type="cellIs" dxfId="4647" priority="8975" operator="equal">
      <formula>"SIM"</formula>
    </cfRule>
  </conditionalFormatting>
  <conditionalFormatting sqref="Y131">
    <cfRule type="cellIs" dxfId="4646" priority="8973" operator="equal">
      <formula>"OPORTUNIDADE"</formula>
    </cfRule>
  </conditionalFormatting>
  <conditionalFormatting sqref="Y131">
    <cfRule type="cellIs" dxfId="4645" priority="8971" operator="equal">
      <formula>"NÃO"</formula>
    </cfRule>
    <cfRule type="cellIs" dxfId="4644" priority="8972" operator="equal">
      <formula>"SIM"</formula>
    </cfRule>
  </conditionalFormatting>
  <conditionalFormatting sqref="Y131">
    <cfRule type="cellIs" dxfId="4643" priority="8970" operator="equal">
      <formula>"OPORTUNIDADE"</formula>
    </cfRule>
  </conditionalFormatting>
  <conditionalFormatting sqref="Y131">
    <cfRule type="cellIs" dxfId="4642" priority="8968" operator="equal">
      <formula>"NÃO"</formula>
    </cfRule>
    <cfRule type="cellIs" dxfId="4641" priority="8969" operator="equal">
      <formula>"SIM"</formula>
    </cfRule>
  </conditionalFormatting>
  <conditionalFormatting sqref="Y131">
    <cfRule type="cellIs" dxfId="4640" priority="8967" operator="equal">
      <formula>"OPORTUNIDADE"</formula>
    </cfRule>
  </conditionalFormatting>
  <conditionalFormatting sqref="Y131">
    <cfRule type="cellIs" dxfId="4639" priority="8965" operator="equal">
      <formula>"NÃO"</formula>
    </cfRule>
    <cfRule type="cellIs" dxfId="4638" priority="8966" operator="equal">
      <formula>"SIM"</formula>
    </cfRule>
  </conditionalFormatting>
  <conditionalFormatting sqref="Z131">
    <cfRule type="cellIs" dxfId="4637" priority="8964" operator="equal">
      <formula>"OPORTUNIDADE"</formula>
    </cfRule>
  </conditionalFormatting>
  <conditionalFormatting sqref="Z131">
    <cfRule type="cellIs" dxfId="4636" priority="8962" operator="equal">
      <formula>"NÃO"</formula>
    </cfRule>
    <cfRule type="cellIs" dxfId="4635" priority="8963" operator="equal">
      <formula>"SIM"</formula>
    </cfRule>
  </conditionalFormatting>
  <conditionalFormatting sqref="Z131">
    <cfRule type="cellIs" dxfId="4634" priority="8961" operator="equal">
      <formula>"OPORTUNIDADE"</formula>
    </cfRule>
  </conditionalFormatting>
  <conditionalFormatting sqref="Z131">
    <cfRule type="cellIs" dxfId="4633" priority="8959" operator="equal">
      <formula>"NÃO"</formula>
    </cfRule>
    <cfRule type="cellIs" dxfId="4632" priority="8960" operator="equal">
      <formula>"SIM"</formula>
    </cfRule>
  </conditionalFormatting>
  <conditionalFormatting sqref="Y131">
    <cfRule type="cellIs" dxfId="4631" priority="8958" operator="equal">
      <formula>"OPORTUNIDADE"</formula>
    </cfRule>
  </conditionalFormatting>
  <conditionalFormatting sqref="Y131">
    <cfRule type="cellIs" dxfId="4630" priority="8956" operator="equal">
      <formula>"NÃO"</formula>
    </cfRule>
    <cfRule type="cellIs" dxfId="4629" priority="8957" operator="equal">
      <formula>"SIM"</formula>
    </cfRule>
  </conditionalFormatting>
  <conditionalFormatting sqref="Y131">
    <cfRule type="cellIs" dxfId="4628" priority="8955" operator="equal">
      <formula>"OPORTUNIDADE"</formula>
    </cfRule>
  </conditionalFormatting>
  <conditionalFormatting sqref="Y131">
    <cfRule type="cellIs" dxfId="4627" priority="8953" operator="equal">
      <formula>"NÃO"</formula>
    </cfRule>
    <cfRule type="cellIs" dxfId="4626" priority="8954" operator="equal">
      <formula>"SIM"</formula>
    </cfRule>
  </conditionalFormatting>
  <conditionalFormatting sqref="Z131">
    <cfRule type="cellIs" dxfId="4625" priority="8952" operator="equal">
      <formula>"OPORTUNIDADE"</formula>
    </cfRule>
  </conditionalFormatting>
  <conditionalFormatting sqref="Z131">
    <cfRule type="cellIs" dxfId="4624" priority="8950" operator="equal">
      <formula>"NÃO"</formula>
    </cfRule>
    <cfRule type="cellIs" dxfId="4623" priority="8951" operator="equal">
      <formula>"SIM"</formula>
    </cfRule>
  </conditionalFormatting>
  <conditionalFormatting sqref="Z131">
    <cfRule type="cellIs" dxfId="4622" priority="8949" operator="equal">
      <formula>"OPORTUNIDADE"</formula>
    </cfRule>
  </conditionalFormatting>
  <conditionalFormatting sqref="Z131">
    <cfRule type="cellIs" dxfId="4621" priority="8947" operator="equal">
      <formula>"NÃO"</formula>
    </cfRule>
    <cfRule type="cellIs" dxfId="4620" priority="8948" operator="equal">
      <formula>"SIM"</formula>
    </cfRule>
  </conditionalFormatting>
  <conditionalFormatting sqref="Z131">
    <cfRule type="cellIs" dxfId="4619" priority="8946" operator="equal">
      <formula>"OPORTUNIDADE"</formula>
    </cfRule>
  </conditionalFormatting>
  <conditionalFormatting sqref="Z131">
    <cfRule type="cellIs" dxfId="4618" priority="8944" operator="equal">
      <formula>"NÃO"</formula>
    </cfRule>
    <cfRule type="cellIs" dxfId="4617" priority="8945" operator="equal">
      <formula>"SIM"</formula>
    </cfRule>
  </conditionalFormatting>
  <conditionalFormatting sqref="Z131">
    <cfRule type="cellIs" dxfId="4616" priority="8943" operator="equal">
      <formula>"OPORTUNIDADE"</formula>
    </cfRule>
  </conditionalFormatting>
  <conditionalFormatting sqref="Z131">
    <cfRule type="cellIs" dxfId="4615" priority="8941" operator="equal">
      <formula>"NÃO"</formula>
    </cfRule>
    <cfRule type="cellIs" dxfId="4614" priority="8942" operator="equal">
      <formula>"SIM"</formula>
    </cfRule>
  </conditionalFormatting>
  <conditionalFormatting sqref="Y131">
    <cfRule type="cellIs" dxfId="4613" priority="8940" operator="equal">
      <formula>"OPORTUNIDADE"</formula>
    </cfRule>
  </conditionalFormatting>
  <conditionalFormatting sqref="Y131">
    <cfRule type="cellIs" dxfId="4612" priority="8938" operator="equal">
      <formula>"NÃO"</formula>
    </cfRule>
    <cfRule type="cellIs" dxfId="4611" priority="8939" operator="equal">
      <formula>"SIM"</formula>
    </cfRule>
  </conditionalFormatting>
  <conditionalFormatting sqref="Y131">
    <cfRule type="cellIs" dxfId="4610" priority="8937" operator="equal">
      <formula>"OPORTUNIDADE"</formula>
    </cfRule>
  </conditionalFormatting>
  <conditionalFormatting sqref="Y131">
    <cfRule type="cellIs" dxfId="4609" priority="8935" operator="equal">
      <formula>"NÃO"</formula>
    </cfRule>
    <cfRule type="cellIs" dxfId="4608" priority="8936" operator="equal">
      <formula>"SIM"</formula>
    </cfRule>
  </conditionalFormatting>
  <conditionalFormatting sqref="Y131">
    <cfRule type="cellIs" dxfId="4607" priority="8934" operator="equal">
      <formula>"OPORTUNIDADE"</formula>
    </cfRule>
  </conditionalFormatting>
  <conditionalFormatting sqref="Y131">
    <cfRule type="cellIs" dxfId="4606" priority="8932" operator="equal">
      <formula>"NÃO"</formula>
    </cfRule>
    <cfRule type="cellIs" dxfId="4605" priority="8933" operator="equal">
      <formula>"SIM"</formula>
    </cfRule>
  </conditionalFormatting>
  <conditionalFormatting sqref="Y131">
    <cfRule type="cellIs" dxfId="4604" priority="8931" operator="equal">
      <formula>"OPORTUNIDADE"</formula>
    </cfRule>
  </conditionalFormatting>
  <conditionalFormatting sqref="Y131">
    <cfRule type="cellIs" dxfId="4603" priority="8929" operator="equal">
      <formula>"NÃO"</formula>
    </cfRule>
    <cfRule type="cellIs" dxfId="4602" priority="8930" operator="equal">
      <formula>"SIM"</formula>
    </cfRule>
  </conditionalFormatting>
  <conditionalFormatting sqref="Y131">
    <cfRule type="cellIs" dxfId="4601" priority="8928" operator="equal">
      <formula>"OPORTUNIDADE"</formula>
    </cfRule>
  </conditionalFormatting>
  <conditionalFormatting sqref="Y131">
    <cfRule type="cellIs" dxfId="4600" priority="8926" operator="equal">
      <formula>"NÃO"</formula>
    </cfRule>
    <cfRule type="cellIs" dxfId="4599" priority="8927" operator="equal">
      <formula>"SIM"</formula>
    </cfRule>
  </conditionalFormatting>
  <conditionalFormatting sqref="Y131">
    <cfRule type="cellIs" dxfId="4598" priority="8925" operator="equal">
      <formula>"OPORTUNIDADE"</formula>
    </cfRule>
  </conditionalFormatting>
  <conditionalFormatting sqref="Y131">
    <cfRule type="cellIs" dxfId="4597" priority="8923" operator="equal">
      <formula>"NÃO"</formula>
    </cfRule>
    <cfRule type="cellIs" dxfId="4596" priority="8924" operator="equal">
      <formula>"SIM"</formula>
    </cfRule>
  </conditionalFormatting>
  <conditionalFormatting sqref="Y138">
    <cfRule type="cellIs" dxfId="4595" priority="8922" operator="equal">
      <formula>"OPORTUNIDADE"</formula>
    </cfRule>
  </conditionalFormatting>
  <conditionalFormatting sqref="Y138">
    <cfRule type="cellIs" dxfId="4594" priority="8920" operator="equal">
      <formula>"NÃO"</formula>
    </cfRule>
    <cfRule type="cellIs" dxfId="4593" priority="8921" operator="equal">
      <formula>"SIM"</formula>
    </cfRule>
  </conditionalFormatting>
  <conditionalFormatting sqref="Y138">
    <cfRule type="cellIs" dxfId="4592" priority="8919" operator="equal">
      <formula>"OPORTUNIDADE"</formula>
    </cfRule>
  </conditionalFormatting>
  <conditionalFormatting sqref="Y138">
    <cfRule type="cellIs" dxfId="4591" priority="8917" operator="equal">
      <formula>"NÃO"</formula>
    </cfRule>
    <cfRule type="cellIs" dxfId="4590" priority="8918" operator="equal">
      <formula>"SIM"</formula>
    </cfRule>
  </conditionalFormatting>
  <conditionalFormatting sqref="Y138">
    <cfRule type="cellIs" dxfId="4589" priority="8916" operator="equal">
      <formula>"OPORTUNIDADE"</formula>
    </cfRule>
  </conditionalFormatting>
  <conditionalFormatting sqref="Y138">
    <cfRule type="cellIs" dxfId="4588" priority="8914" operator="equal">
      <formula>"NÃO"</formula>
    </cfRule>
    <cfRule type="cellIs" dxfId="4587" priority="8915" operator="equal">
      <formula>"SIM"</formula>
    </cfRule>
  </conditionalFormatting>
  <conditionalFormatting sqref="Y138">
    <cfRule type="cellIs" dxfId="4586" priority="8913" operator="equal">
      <formula>"OPORTUNIDADE"</formula>
    </cfRule>
  </conditionalFormatting>
  <conditionalFormatting sqref="Y138">
    <cfRule type="cellIs" dxfId="4585" priority="8911" operator="equal">
      <formula>"NÃO"</formula>
    </cfRule>
    <cfRule type="cellIs" dxfId="4584" priority="8912" operator="equal">
      <formula>"SIM"</formula>
    </cfRule>
  </conditionalFormatting>
  <conditionalFormatting sqref="Y138">
    <cfRule type="cellIs" dxfId="4583" priority="8910" operator="equal">
      <formula>"OPORTUNIDADE"</formula>
    </cfRule>
  </conditionalFormatting>
  <conditionalFormatting sqref="Y138">
    <cfRule type="cellIs" dxfId="4582" priority="8908" operator="equal">
      <formula>"NÃO"</formula>
    </cfRule>
    <cfRule type="cellIs" dxfId="4581" priority="8909" operator="equal">
      <formula>"SIM"</formula>
    </cfRule>
  </conditionalFormatting>
  <conditionalFormatting sqref="Y138">
    <cfRule type="cellIs" dxfId="4580" priority="8907" operator="equal">
      <formula>"OPORTUNIDADE"</formula>
    </cfRule>
  </conditionalFormatting>
  <conditionalFormatting sqref="Y138">
    <cfRule type="cellIs" dxfId="4579" priority="8905" operator="equal">
      <formula>"NÃO"</formula>
    </cfRule>
    <cfRule type="cellIs" dxfId="4578" priority="8906" operator="equal">
      <formula>"SIM"</formula>
    </cfRule>
  </conditionalFormatting>
  <conditionalFormatting sqref="Y138">
    <cfRule type="cellIs" dxfId="4577" priority="8904" operator="equal">
      <formula>"OPORTUNIDADE"</formula>
    </cfRule>
  </conditionalFormatting>
  <conditionalFormatting sqref="Y138">
    <cfRule type="cellIs" dxfId="4576" priority="8902" operator="equal">
      <formula>"NÃO"</formula>
    </cfRule>
    <cfRule type="cellIs" dxfId="4575" priority="8903" operator="equal">
      <formula>"SIM"</formula>
    </cfRule>
  </conditionalFormatting>
  <conditionalFormatting sqref="Y138">
    <cfRule type="cellIs" dxfId="4574" priority="8901" operator="equal">
      <formula>"OPORTUNIDADE"</formula>
    </cfRule>
  </conditionalFormatting>
  <conditionalFormatting sqref="Y138">
    <cfRule type="cellIs" dxfId="4573" priority="8899" operator="equal">
      <formula>"NÃO"</formula>
    </cfRule>
    <cfRule type="cellIs" dxfId="4572" priority="8900" operator="equal">
      <formula>"SIM"</formula>
    </cfRule>
  </conditionalFormatting>
  <conditionalFormatting sqref="Y138">
    <cfRule type="cellIs" dxfId="4571" priority="8898" operator="equal">
      <formula>"OPORTUNIDADE"</formula>
    </cfRule>
  </conditionalFormatting>
  <conditionalFormatting sqref="Y138">
    <cfRule type="cellIs" dxfId="4570" priority="8896" operator="equal">
      <formula>"NÃO"</formula>
    </cfRule>
    <cfRule type="cellIs" dxfId="4569" priority="8897" operator="equal">
      <formula>"SIM"</formula>
    </cfRule>
  </conditionalFormatting>
  <conditionalFormatting sqref="Y138">
    <cfRule type="cellIs" dxfId="4568" priority="8895" operator="equal">
      <formula>"OPORTUNIDADE"</formula>
    </cfRule>
  </conditionalFormatting>
  <conditionalFormatting sqref="Y138">
    <cfRule type="cellIs" dxfId="4567" priority="8893" operator="equal">
      <formula>"NÃO"</formula>
    </cfRule>
    <cfRule type="cellIs" dxfId="4566" priority="8894" operator="equal">
      <formula>"SIM"</formula>
    </cfRule>
  </conditionalFormatting>
  <conditionalFormatting sqref="Y138">
    <cfRule type="cellIs" dxfId="4565" priority="8892" operator="equal">
      <formula>"OPORTUNIDADE"</formula>
    </cfRule>
  </conditionalFormatting>
  <conditionalFormatting sqref="Y138">
    <cfRule type="cellIs" dxfId="4564" priority="8890" operator="equal">
      <formula>"NÃO"</formula>
    </cfRule>
    <cfRule type="cellIs" dxfId="4563" priority="8891" operator="equal">
      <formula>"SIM"</formula>
    </cfRule>
  </conditionalFormatting>
  <conditionalFormatting sqref="Y138">
    <cfRule type="cellIs" dxfId="4562" priority="8889" operator="equal">
      <formula>"OPORTUNIDADE"</formula>
    </cfRule>
  </conditionalFormatting>
  <conditionalFormatting sqref="Y138">
    <cfRule type="cellIs" dxfId="4561" priority="8887" operator="equal">
      <formula>"NÃO"</formula>
    </cfRule>
    <cfRule type="cellIs" dxfId="4560" priority="8888" operator="equal">
      <formula>"SIM"</formula>
    </cfRule>
  </conditionalFormatting>
  <conditionalFormatting sqref="Y138">
    <cfRule type="cellIs" dxfId="4559" priority="8886" operator="equal">
      <formula>"OPORTUNIDADE"</formula>
    </cfRule>
  </conditionalFormatting>
  <conditionalFormatting sqref="Y138">
    <cfRule type="cellIs" dxfId="4558" priority="8884" operator="equal">
      <formula>"NÃO"</formula>
    </cfRule>
    <cfRule type="cellIs" dxfId="4557" priority="8885" operator="equal">
      <formula>"SIM"</formula>
    </cfRule>
  </conditionalFormatting>
  <conditionalFormatting sqref="Y138">
    <cfRule type="cellIs" dxfId="4556" priority="8883" operator="equal">
      <formula>"OPORTUNIDADE"</formula>
    </cfRule>
  </conditionalFormatting>
  <conditionalFormatting sqref="Y138">
    <cfRule type="cellIs" dxfId="4555" priority="8881" operator="equal">
      <formula>"NÃO"</formula>
    </cfRule>
    <cfRule type="cellIs" dxfId="4554" priority="8882" operator="equal">
      <formula>"SIM"</formula>
    </cfRule>
  </conditionalFormatting>
  <conditionalFormatting sqref="Z138">
    <cfRule type="cellIs" dxfId="4553" priority="8880" operator="equal">
      <formula>"OPORTUNIDADE"</formula>
    </cfRule>
  </conditionalFormatting>
  <conditionalFormatting sqref="Z138">
    <cfRule type="cellIs" dxfId="4552" priority="8878" operator="equal">
      <formula>"NÃO"</formula>
    </cfRule>
    <cfRule type="cellIs" dxfId="4551" priority="8879" operator="equal">
      <formula>"SIM"</formula>
    </cfRule>
  </conditionalFormatting>
  <conditionalFormatting sqref="Z138">
    <cfRule type="cellIs" dxfId="4550" priority="8877" operator="equal">
      <formula>"OPORTUNIDADE"</formula>
    </cfRule>
  </conditionalFormatting>
  <conditionalFormatting sqref="Z138">
    <cfRule type="cellIs" dxfId="4549" priority="8875" operator="equal">
      <formula>"NÃO"</formula>
    </cfRule>
    <cfRule type="cellIs" dxfId="4548" priority="8876" operator="equal">
      <formula>"SIM"</formula>
    </cfRule>
  </conditionalFormatting>
  <conditionalFormatting sqref="Y138">
    <cfRule type="cellIs" dxfId="4547" priority="8874" operator="equal">
      <formula>"OPORTUNIDADE"</formula>
    </cfRule>
  </conditionalFormatting>
  <conditionalFormatting sqref="Y138">
    <cfRule type="cellIs" dxfId="4546" priority="8872" operator="equal">
      <formula>"NÃO"</formula>
    </cfRule>
    <cfRule type="cellIs" dxfId="4545" priority="8873" operator="equal">
      <formula>"SIM"</formula>
    </cfRule>
  </conditionalFormatting>
  <conditionalFormatting sqref="Y138">
    <cfRule type="cellIs" dxfId="4544" priority="8871" operator="equal">
      <formula>"OPORTUNIDADE"</formula>
    </cfRule>
  </conditionalFormatting>
  <conditionalFormatting sqref="Y138">
    <cfRule type="cellIs" dxfId="4543" priority="8869" operator="equal">
      <formula>"NÃO"</formula>
    </cfRule>
    <cfRule type="cellIs" dxfId="4542" priority="8870" operator="equal">
      <formula>"SIM"</formula>
    </cfRule>
  </conditionalFormatting>
  <conditionalFormatting sqref="Z138">
    <cfRule type="cellIs" dxfId="4541" priority="8868" operator="equal">
      <formula>"OPORTUNIDADE"</formula>
    </cfRule>
  </conditionalFormatting>
  <conditionalFormatting sqref="Z138">
    <cfRule type="cellIs" dxfId="4540" priority="8866" operator="equal">
      <formula>"NÃO"</formula>
    </cfRule>
    <cfRule type="cellIs" dxfId="4539" priority="8867" operator="equal">
      <formula>"SIM"</formula>
    </cfRule>
  </conditionalFormatting>
  <conditionalFormatting sqref="Z138">
    <cfRule type="cellIs" dxfId="4538" priority="8865" operator="equal">
      <formula>"OPORTUNIDADE"</formula>
    </cfRule>
  </conditionalFormatting>
  <conditionalFormatting sqref="Z138">
    <cfRule type="cellIs" dxfId="4537" priority="8863" operator="equal">
      <formula>"NÃO"</formula>
    </cfRule>
    <cfRule type="cellIs" dxfId="4536" priority="8864" operator="equal">
      <formula>"SIM"</formula>
    </cfRule>
  </conditionalFormatting>
  <conditionalFormatting sqref="Z138">
    <cfRule type="cellIs" dxfId="4535" priority="8862" operator="equal">
      <formula>"OPORTUNIDADE"</formula>
    </cfRule>
  </conditionalFormatting>
  <conditionalFormatting sqref="Z138">
    <cfRule type="cellIs" dxfId="4534" priority="8860" operator="equal">
      <formula>"NÃO"</formula>
    </cfRule>
    <cfRule type="cellIs" dxfId="4533" priority="8861" operator="equal">
      <formula>"SIM"</formula>
    </cfRule>
  </conditionalFormatting>
  <conditionalFormatting sqref="Z138">
    <cfRule type="cellIs" dxfId="4532" priority="8859" operator="equal">
      <formula>"OPORTUNIDADE"</formula>
    </cfRule>
  </conditionalFormatting>
  <conditionalFormatting sqref="Z138">
    <cfRule type="cellIs" dxfId="4531" priority="8857" operator="equal">
      <formula>"NÃO"</formula>
    </cfRule>
    <cfRule type="cellIs" dxfId="4530" priority="8858" operator="equal">
      <formula>"SIM"</formula>
    </cfRule>
  </conditionalFormatting>
  <conditionalFormatting sqref="Y138">
    <cfRule type="cellIs" dxfId="4529" priority="8856" operator="equal">
      <formula>"OPORTUNIDADE"</formula>
    </cfRule>
  </conditionalFormatting>
  <conditionalFormatting sqref="Y138">
    <cfRule type="cellIs" dxfId="4528" priority="8854" operator="equal">
      <formula>"NÃO"</formula>
    </cfRule>
    <cfRule type="cellIs" dxfId="4527" priority="8855" operator="equal">
      <formula>"SIM"</formula>
    </cfRule>
  </conditionalFormatting>
  <conditionalFormatting sqref="Y138">
    <cfRule type="cellIs" dxfId="4526" priority="8853" operator="equal">
      <formula>"OPORTUNIDADE"</formula>
    </cfRule>
  </conditionalFormatting>
  <conditionalFormatting sqref="Y138">
    <cfRule type="cellIs" dxfId="4525" priority="8851" operator="equal">
      <formula>"NÃO"</formula>
    </cfRule>
    <cfRule type="cellIs" dxfId="4524" priority="8852" operator="equal">
      <formula>"SIM"</formula>
    </cfRule>
  </conditionalFormatting>
  <conditionalFormatting sqref="Y138">
    <cfRule type="cellIs" dxfId="4523" priority="8850" operator="equal">
      <formula>"OPORTUNIDADE"</formula>
    </cfRule>
  </conditionalFormatting>
  <conditionalFormatting sqref="Y138">
    <cfRule type="cellIs" dxfId="4522" priority="8848" operator="equal">
      <formula>"NÃO"</formula>
    </cfRule>
    <cfRule type="cellIs" dxfId="4521" priority="8849" operator="equal">
      <formula>"SIM"</formula>
    </cfRule>
  </conditionalFormatting>
  <conditionalFormatting sqref="Y138">
    <cfRule type="cellIs" dxfId="4520" priority="8847" operator="equal">
      <formula>"OPORTUNIDADE"</formula>
    </cfRule>
  </conditionalFormatting>
  <conditionalFormatting sqref="Y138">
    <cfRule type="cellIs" dxfId="4519" priority="8845" operator="equal">
      <formula>"NÃO"</formula>
    </cfRule>
    <cfRule type="cellIs" dxfId="4518" priority="8846" operator="equal">
      <formula>"SIM"</formula>
    </cfRule>
  </conditionalFormatting>
  <conditionalFormatting sqref="Y138">
    <cfRule type="cellIs" dxfId="4517" priority="8844" operator="equal">
      <formula>"OPORTUNIDADE"</formula>
    </cfRule>
  </conditionalFormatting>
  <conditionalFormatting sqref="Y138">
    <cfRule type="cellIs" dxfId="4516" priority="8842" operator="equal">
      <formula>"NÃO"</formula>
    </cfRule>
    <cfRule type="cellIs" dxfId="4515" priority="8843" operator="equal">
      <formula>"SIM"</formula>
    </cfRule>
  </conditionalFormatting>
  <conditionalFormatting sqref="Y138">
    <cfRule type="cellIs" dxfId="4514" priority="8841" operator="equal">
      <formula>"OPORTUNIDADE"</formula>
    </cfRule>
  </conditionalFormatting>
  <conditionalFormatting sqref="Y138">
    <cfRule type="cellIs" dxfId="4513" priority="8839" operator="equal">
      <formula>"NÃO"</formula>
    </cfRule>
    <cfRule type="cellIs" dxfId="4512" priority="8840" operator="equal">
      <formula>"SIM"</formula>
    </cfRule>
  </conditionalFormatting>
  <conditionalFormatting sqref="Y135:Y136">
    <cfRule type="cellIs" dxfId="4511" priority="8838" operator="equal">
      <formula>"OPORTUNIDADE"</formula>
    </cfRule>
  </conditionalFormatting>
  <conditionalFormatting sqref="Y135:Y136">
    <cfRule type="cellIs" dxfId="4510" priority="8836" operator="equal">
      <formula>"NÃO"</formula>
    </cfRule>
    <cfRule type="cellIs" dxfId="4509" priority="8837" operator="equal">
      <formula>"SIM"</formula>
    </cfRule>
  </conditionalFormatting>
  <conditionalFormatting sqref="Y135:Y136">
    <cfRule type="cellIs" dxfId="4508" priority="8835" operator="equal">
      <formula>"OPORTUNIDADE"</formula>
    </cfRule>
  </conditionalFormatting>
  <conditionalFormatting sqref="Y135:Y136">
    <cfRule type="cellIs" dxfId="4507" priority="8833" operator="equal">
      <formula>"NÃO"</formula>
    </cfRule>
    <cfRule type="cellIs" dxfId="4506" priority="8834" operator="equal">
      <formula>"SIM"</formula>
    </cfRule>
  </conditionalFormatting>
  <conditionalFormatting sqref="Y135:Y136">
    <cfRule type="cellIs" dxfId="4505" priority="8832" operator="equal">
      <formula>"OPORTUNIDADE"</formula>
    </cfRule>
  </conditionalFormatting>
  <conditionalFormatting sqref="Y135:Y136">
    <cfRule type="cellIs" dxfId="4504" priority="8830" operator="equal">
      <formula>"NÃO"</formula>
    </cfRule>
    <cfRule type="cellIs" dxfId="4503" priority="8831" operator="equal">
      <formula>"SIM"</formula>
    </cfRule>
  </conditionalFormatting>
  <conditionalFormatting sqref="Y135:Y136">
    <cfRule type="cellIs" dxfId="4502" priority="8829" operator="equal">
      <formula>"OPORTUNIDADE"</formula>
    </cfRule>
  </conditionalFormatting>
  <conditionalFormatting sqref="Y135:Y136">
    <cfRule type="cellIs" dxfId="4501" priority="8827" operator="equal">
      <formula>"NÃO"</formula>
    </cfRule>
    <cfRule type="cellIs" dxfId="4500" priority="8828" operator="equal">
      <formula>"SIM"</formula>
    </cfRule>
  </conditionalFormatting>
  <conditionalFormatting sqref="Y135:Y136">
    <cfRule type="cellIs" dxfId="4499" priority="8826" operator="equal">
      <formula>"OPORTUNIDADE"</formula>
    </cfRule>
  </conditionalFormatting>
  <conditionalFormatting sqref="Y135:Y136">
    <cfRule type="cellIs" dxfId="4498" priority="8824" operator="equal">
      <formula>"NÃO"</formula>
    </cfRule>
    <cfRule type="cellIs" dxfId="4497" priority="8825" operator="equal">
      <formula>"SIM"</formula>
    </cfRule>
  </conditionalFormatting>
  <conditionalFormatting sqref="Y135:Y136">
    <cfRule type="cellIs" dxfId="4496" priority="8823" operator="equal">
      <formula>"OPORTUNIDADE"</formula>
    </cfRule>
  </conditionalFormatting>
  <conditionalFormatting sqref="Y135:Y136">
    <cfRule type="cellIs" dxfId="4495" priority="8821" operator="equal">
      <formula>"NÃO"</formula>
    </cfRule>
    <cfRule type="cellIs" dxfId="4494" priority="8822" operator="equal">
      <formula>"SIM"</formula>
    </cfRule>
  </conditionalFormatting>
  <conditionalFormatting sqref="Y135:Y136">
    <cfRule type="cellIs" dxfId="4493" priority="8820" operator="equal">
      <formula>"OPORTUNIDADE"</formula>
    </cfRule>
  </conditionalFormatting>
  <conditionalFormatting sqref="Y135:Y136">
    <cfRule type="cellIs" dxfId="4492" priority="8818" operator="equal">
      <formula>"NÃO"</formula>
    </cfRule>
    <cfRule type="cellIs" dxfId="4491" priority="8819" operator="equal">
      <formula>"SIM"</formula>
    </cfRule>
  </conditionalFormatting>
  <conditionalFormatting sqref="Y135:Y136">
    <cfRule type="cellIs" dxfId="4490" priority="8817" operator="equal">
      <formula>"OPORTUNIDADE"</formula>
    </cfRule>
  </conditionalFormatting>
  <conditionalFormatting sqref="Y135:Y136">
    <cfRule type="cellIs" dxfId="4489" priority="8815" operator="equal">
      <formula>"NÃO"</formula>
    </cfRule>
    <cfRule type="cellIs" dxfId="4488" priority="8816" operator="equal">
      <formula>"SIM"</formula>
    </cfRule>
  </conditionalFormatting>
  <conditionalFormatting sqref="Y135:Y136">
    <cfRule type="cellIs" dxfId="4487" priority="8814" operator="equal">
      <formula>"OPORTUNIDADE"</formula>
    </cfRule>
  </conditionalFormatting>
  <conditionalFormatting sqref="Y135:Y136">
    <cfRule type="cellIs" dxfId="4486" priority="8812" operator="equal">
      <formula>"NÃO"</formula>
    </cfRule>
    <cfRule type="cellIs" dxfId="4485" priority="8813" operator="equal">
      <formula>"SIM"</formula>
    </cfRule>
  </conditionalFormatting>
  <conditionalFormatting sqref="Y135:Y136">
    <cfRule type="cellIs" dxfId="4484" priority="8811" operator="equal">
      <formula>"OPORTUNIDADE"</formula>
    </cfRule>
  </conditionalFormatting>
  <conditionalFormatting sqref="Y135:Y136">
    <cfRule type="cellIs" dxfId="4483" priority="8809" operator="equal">
      <formula>"NÃO"</formula>
    </cfRule>
    <cfRule type="cellIs" dxfId="4482" priority="8810" operator="equal">
      <formula>"SIM"</formula>
    </cfRule>
  </conditionalFormatting>
  <conditionalFormatting sqref="Z135">
    <cfRule type="cellIs" dxfId="4481" priority="8808" operator="equal">
      <formula>"OPORTUNIDADE"</formula>
    </cfRule>
  </conditionalFormatting>
  <conditionalFormatting sqref="Z135">
    <cfRule type="cellIs" dxfId="4480" priority="8806" operator="equal">
      <formula>"NÃO"</formula>
    </cfRule>
    <cfRule type="cellIs" dxfId="4479" priority="8807" operator="equal">
      <formula>"SIM"</formula>
    </cfRule>
  </conditionalFormatting>
  <conditionalFormatting sqref="Y135:Y136">
    <cfRule type="cellIs" dxfId="4478" priority="8805" operator="equal">
      <formula>"OPORTUNIDADE"</formula>
    </cfRule>
  </conditionalFormatting>
  <conditionalFormatting sqref="Y135:Y136">
    <cfRule type="cellIs" dxfId="4477" priority="8803" operator="equal">
      <formula>"NÃO"</formula>
    </cfRule>
    <cfRule type="cellIs" dxfId="4476" priority="8804" operator="equal">
      <formula>"SIM"</formula>
    </cfRule>
  </conditionalFormatting>
  <conditionalFormatting sqref="Y135:Y136">
    <cfRule type="cellIs" dxfId="4475" priority="8802" operator="equal">
      <formula>"OPORTUNIDADE"</formula>
    </cfRule>
  </conditionalFormatting>
  <conditionalFormatting sqref="Y135:Y136">
    <cfRule type="cellIs" dxfId="4474" priority="8800" operator="equal">
      <formula>"NÃO"</formula>
    </cfRule>
    <cfRule type="cellIs" dxfId="4473" priority="8801" operator="equal">
      <formula>"SIM"</formula>
    </cfRule>
  </conditionalFormatting>
  <conditionalFormatting sqref="Y135:Y136">
    <cfRule type="cellIs" dxfId="4472" priority="8799" operator="equal">
      <formula>"OPORTUNIDADE"</formula>
    </cfRule>
  </conditionalFormatting>
  <conditionalFormatting sqref="Y135:Y136">
    <cfRule type="cellIs" dxfId="4471" priority="8797" operator="equal">
      <formula>"NÃO"</formula>
    </cfRule>
    <cfRule type="cellIs" dxfId="4470" priority="8798" operator="equal">
      <formula>"SIM"</formula>
    </cfRule>
  </conditionalFormatting>
  <conditionalFormatting sqref="Y135:Y136">
    <cfRule type="cellIs" dxfId="4469" priority="8796" operator="equal">
      <formula>"OPORTUNIDADE"</formula>
    </cfRule>
  </conditionalFormatting>
  <conditionalFormatting sqref="Y135:Y136">
    <cfRule type="cellIs" dxfId="4468" priority="8794" operator="equal">
      <formula>"NÃO"</formula>
    </cfRule>
    <cfRule type="cellIs" dxfId="4467" priority="8795" operator="equal">
      <formula>"SIM"</formula>
    </cfRule>
  </conditionalFormatting>
  <conditionalFormatting sqref="Y135:Y136">
    <cfRule type="cellIs" dxfId="4466" priority="8793" operator="equal">
      <formula>"OPORTUNIDADE"</formula>
    </cfRule>
  </conditionalFormatting>
  <conditionalFormatting sqref="Y135:Y136">
    <cfRule type="cellIs" dxfId="4465" priority="8791" operator="equal">
      <formula>"NÃO"</formula>
    </cfRule>
    <cfRule type="cellIs" dxfId="4464" priority="8792" operator="equal">
      <formula>"SIM"</formula>
    </cfRule>
  </conditionalFormatting>
  <conditionalFormatting sqref="Y135:Y136">
    <cfRule type="cellIs" dxfId="4463" priority="8790" operator="equal">
      <formula>"OPORTUNIDADE"</formula>
    </cfRule>
  </conditionalFormatting>
  <conditionalFormatting sqref="Y135:Y136">
    <cfRule type="cellIs" dxfId="4462" priority="8788" operator="equal">
      <formula>"NÃO"</formula>
    </cfRule>
    <cfRule type="cellIs" dxfId="4461" priority="8789" operator="equal">
      <formula>"SIM"</formula>
    </cfRule>
  </conditionalFormatting>
  <conditionalFormatting sqref="Y140">
    <cfRule type="cellIs" dxfId="4460" priority="8787" operator="equal">
      <formula>"OPORTUNIDADE"</formula>
    </cfRule>
  </conditionalFormatting>
  <conditionalFormatting sqref="Y140">
    <cfRule type="cellIs" dxfId="4459" priority="8785" operator="equal">
      <formula>"NÃO"</formula>
    </cfRule>
    <cfRule type="cellIs" dxfId="4458" priority="8786" operator="equal">
      <formula>"SIM"</formula>
    </cfRule>
  </conditionalFormatting>
  <conditionalFormatting sqref="Y140">
    <cfRule type="cellIs" dxfId="4457" priority="8784" operator="equal">
      <formula>"OPORTUNIDADE"</formula>
    </cfRule>
  </conditionalFormatting>
  <conditionalFormatting sqref="Y140">
    <cfRule type="cellIs" dxfId="4456" priority="8782" operator="equal">
      <formula>"NÃO"</formula>
    </cfRule>
    <cfRule type="cellIs" dxfId="4455" priority="8783" operator="equal">
      <formula>"SIM"</formula>
    </cfRule>
  </conditionalFormatting>
  <conditionalFormatting sqref="Y140">
    <cfRule type="cellIs" dxfId="4454" priority="8781" operator="equal">
      <formula>"OPORTUNIDADE"</formula>
    </cfRule>
  </conditionalFormatting>
  <conditionalFormatting sqref="Y140">
    <cfRule type="cellIs" dxfId="4453" priority="8779" operator="equal">
      <formula>"NÃO"</formula>
    </cfRule>
    <cfRule type="cellIs" dxfId="4452" priority="8780" operator="equal">
      <formula>"SIM"</formula>
    </cfRule>
  </conditionalFormatting>
  <conditionalFormatting sqref="Y140">
    <cfRule type="cellIs" dxfId="4451" priority="8778" operator="equal">
      <formula>"OPORTUNIDADE"</formula>
    </cfRule>
  </conditionalFormatting>
  <conditionalFormatting sqref="Y140">
    <cfRule type="cellIs" dxfId="4450" priority="8776" operator="equal">
      <formula>"NÃO"</formula>
    </cfRule>
    <cfRule type="cellIs" dxfId="4449" priority="8777" operator="equal">
      <formula>"SIM"</formula>
    </cfRule>
  </conditionalFormatting>
  <conditionalFormatting sqref="Y140">
    <cfRule type="cellIs" dxfId="4448" priority="8775" operator="equal">
      <formula>"OPORTUNIDADE"</formula>
    </cfRule>
  </conditionalFormatting>
  <conditionalFormatting sqref="Y140">
    <cfRule type="cellIs" dxfId="4447" priority="8773" operator="equal">
      <formula>"NÃO"</formula>
    </cfRule>
    <cfRule type="cellIs" dxfId="4446" priority="8774" operator="equal">
      <formula>"SIM"</formula>
    </cfRule>
  </conditionalFormatting>
  <conditionalFormatting sqref="Y140">
    <cfRule type="cellIs" dxfId="4445" priority="8772" operator="equal">
      <formula>"OPORTUNIDADE"</formula>
    </cfRule>
  </conditionalFormatting>
  <conditionalFormatting sqref="Y140">
    <cfRule type="cellIs" dxfId="4444" priority="8770" operator="equal">
      <formula>"NÃO"</formula>
    </cfRule>
    <cfRule type="cellIs" dxfId="4443" priority="8771" operator="equal">
      <formula>"SIM"</formula>
    </cfRule>
  </conditionalFormatting>
  <conditionalFormatting sqref="Y140">
    <cfRule type="cellIs" dxfId="4442" priority="8769" operator="equal">
      <formula>"OPORTUNIDADE"</formula>
    </cfRule>
  </conditionalFormatting>
  <conditionalFormatting sqref="Y140">
    <cfRule type="cellIs" dxfId="4441" priority="8767" operator="equal">
      <formula>"NÃO"</formula>
    </cfRule>
    <cfRule type="cellIs" dxfId="4440" priority="8768" operator="equal">
      <formula>"SIM"</formula>
    </cfRule>
  </conditionalFormatting>
  <conditionalFormatting sqref="Y140">
    <cfRule type="cellIs" dxfId="4439" priority="8766" operator="equal">
      <formula>"OPORTUNIDADE"</formula>
    </cfRule>
  </conditionalFormatting>
  <conditionalFormatting sqref="Y140">
    <cfRule type="cellIs" dxfId="4438" priority="8764" operator="equal">
      <formula>"NÃO"</formula>
    </cfRule>
    <cfRule type="cellIs" dxfId="4437" priority="8765" operator="equal">
      <formula>"SIM"</formula>
    </cfRule>
  </conditionalFormatting>
  <conditionalFormatting sqref="Y140">
    <cfRule type="cellIs" dxfId="4436" priority="8763" operator="equal">
      <formula>"OPORTUNIDADE"</formula>
    </cfRule>
  </conditionalFormatting>
  <conditionalFormatting sqref="Y140">
    <cfRule type="cellIs" dxfId="4435" priority="8761" operator="equal">
      <formula>"NÃO"</formula>
    </cfRule>
    <cfRule type="cellIs" dxfId="4434" priority="8762" operator="equal">
      <formula>"SIM"</formula>
    </cfRule>
  </conditionalFormatting>
  <conditionalFormatting sqref="Y140">
    <cfRule type="cellIs" dxfId="4433" priority="8760" operator="equal">
      <formula>"OPORTUNIDADE"</formula>
    </cfRule>
  </conditionalFormatting>
  <conditionalFormatting sqref="Y140">
    <cfRule type="cellIs" dxfId="4432" priority="8758" operator="equal">
      <formula>"NÃO"</formula>
    </cfRule>
    <cfRule type="cellIs" dxfId="4431" priority="8759" operator="equal">
      <formula>"SIM"</formula>
    </cfRule>
  </conditionalFormatting>
  <conditionalFormatting sqref="Z140">
    <cfRule type="cellIs" dxfId="4430" priority="8757" operator="equal">
      <formula>"OPORTUNIDADE"</formula>
    </cfRule>
  </conditionalFormatting>
  <conditionalFormatting sqref="Z140">
    <cfRule type="cellIs" dxfId="4429" priority="8755" operator="equal">
      <formula>"NÃO"</formula>
    </cfRule>
    <cfRule type="cellIs" dxfId="4428" priority="8756" operator="equal">
      <formula>"SIM"</formula>
    </cfRule>
  </conditionalFormatting>
  <conditionalFormatting sqref="Y140">
    <cfRule type="cellIs" dxfId="4427" priority="8754" operator="equal">
      <formula>"OPORTUNIDADE"</formula>
    </cfRule>
  </conditionalFormatting>
  <conditionalFormatting sqref="Y140">
    <cfRule type="cellIs" dxfId="4426" priority="8752" operator="equal">
      <formula>"NÃO"</formula>
    </cfRule>
    <cfRule type="cellIs" dxfId="4425" priority="8753" operator="equal">
      <formula>"SIM"</formula>
    </cfRule>
  </conditionalFormatting>
  <conditionalFormatting sqref="Y140">
    <cfRule type="cellIs" dxfId="4424" priority="8751" operator="equal">
      <formula>"OPORTUNIDADE"</formula>
    </cfRule>
  </conditionalFormatting>
  <conditionalFormatting sqref="Y140">
    <cfRule type="cellIs" dxfId="4423" priority="8749" operator="equal">
      <formula>"NÃO"</formula>
    </cfRule>
    <cfRule type="cellIs" dxfId="4422" priority="8750" operator="equal">
      <formula>"SIM"</formula>
    </cfRule>
  </conditionalFormatting>
  <conditionalFormatting sqref="Y140">
    <cfRule type="cellIs" dxfId="4421" priority="8748" operator="equal">
      <formula>"OPORTUNIDADE"</formula>
    </cfRule>
  </conditionalFormatting>
  <conditionalFormatting sqref="Y140">
    <cfRule type="cellIs" dxfId="4420" priority="8746" operator="equal">
      <formula>"NÃO"</formula>
    </cfRule>
    <cfRule type="cellIs" dxfId="4419" priority="8747" operator="equal">
      <formula>"SIM"</formula>
    </cfRule>
  </conditionalFormatting>
  <conditionalFormatting sqref="Y140">
    <cfRule type="cellIs" dxfId="4418" priority="8745" operator="equal">
      <formula>"OPORTUNIDADE"</formula>
    </cfRule>
  </conditionalFormatting>
  <conditionalFormatting sqref="Y140">
    <cfRule type="cellIs" dxfId="4417" priority="8743" operator="equal">
      <formula>"NÃO"</formula>
    </cfRule>
    <cfRule type="cellIs" dxfId="4416" priority="8744" operator="equal">
      <formula>"SIM"</formula>
    </cfRule>
  </conditionalFormatting>
  <conditionalFormatting sqref="Y140">
    <cfRule type="cellIs" dxfId="4415" priority="8742" operator="equal">
      <formula>"OPORTUNIDADE"</formula>
    </cfRule>
  </conditionalFormatting>
  <conditionalFormatting sqref="Y140">
    <cfRule type="cellIs" dxfId="4414" priority="8740" operator="equal">
      <formula>"NÃO"</formula>
    </cfRule>
    <cfRule type="cellIs" dxfId="4413" priority="8741" operator="equal">
      <formula>"SIM"</formula>
    </cfRule>
  </conditionalFormatting>
  <conditionalFormatting sqref="Y140">
    <cfRule type="cellIs" dxfId="4412" priority="8739" operator="equal">
      <formula>"OPORTUNIDADE"</formula>
    </cfRule>
  </conditionalFormatting>
  <conditionalFormatting sqref="Y140">
    <cfRule type="cellIs" dxfId="4411" priority="8737" operator="equal">
      <formula>"NÃO"</formula>
    </cfRule>
    <cfRule type="cellIs" dxfId="4410" priority="8738" operator="equal">
      <formula>"SIM"</formula>
    </cfRule>
  </conditionalFormatting>
  <conditionalFormatting sqref="Y135:Y136">
    <cfRule type="cellIs" dxfId="4409" priority="8736" operator="equal">
      <formula>"OPORTUNIDADE"</formula>
    </cfRule>
  </conditionalFormatting>
  <conditionalFormatting sqref="Y135:Y136">
    <cfRule type="cellIs" dxfId="4408" priority="8734" operator="equal">
      <formula>"NÃO"</formula>
    </cfRule>
    <cfRule type="cellIs" dxfId="4407" priority="8735" operator="equal">
      <formula>"SIM"</formula>
    </cfRule>
  </conditionalFormatting>
  <conditionalFormatting sqref="Y136">
    <cfRule type="cellIs" dxfId="4406" priority="8733" operator="equal">
      <formula>"OPORTUNIDADE"</formula>
    </cfRule>
  </conditionalFormatting>
  <conditionalFormatting sqref="Y136">
    <cfRule type="cellIs" dxfId="4405" priority="8731" operator="equal">
      <formula>"NÃO"</formula>
    </cfRule>
    <cfRule type="cellIs" dxfId="4404" priority="8732" operator="equal">
      <formula>"SIM"</formula>
    </cfRule>
  </conditionalFormatting>
  <conditionalFormatting sqref="Y136">
    <cfRule type="cellIs" dxfId="4403" priority="8730" operator="equal">
      <formula>"OPORTUNIDADE"</formula>
    </cfRule>
  </conditionalFormatting>
  <conditionalFormatting sqref="Y136">
    <cfRule type="cellIs" dxfId="4402" priority="8728" operator="equal">
      <formula>"NÃO"</formula>
    </cfRule>
    <cfRule type="cellIs" dxfId="4401" priority="8729" operator="equal">
      <formula>"SIM"</formula>
    </cfRule>
  </conditionalFormatting>
  <conditionalFormatting sqref="Y136">
    <cfRule type="cellIs" dxfId="4400" priority="8727" operator="equal">
      <formula>"OPORTUNIDADE"</formula>
    </cfRule>
  </conditionalFormatting>
  <conditionalFormatting sqref="Y136">
    <cfRule type="cellIs" dxfId="4399" priority="8725" operator="equal">
      <formula>"NÃO"</formula>
    </cfRule>
    <cfRule type="cellIs" dxfId="4398" priority="8726" operator="equal">
      <formula>"SIM"</formula>
    </cfRule>
  </conditionalFormatting>
  <conditionalFormatting sqref="Y136">
    <cfRule type="cellIs" dxfId="4397" priority="8724" operator="equal">
      <formula>"OPORTUNIDADE"</formula>
    </cfRule>
  </conditionalFormatting>
  <conditionalFormatting sqref="Y136">
    <cfRule type="cellIs" dxfId="4396" priority="8722" operator="equal">
      <formula>"NÃO"</formula>
    </cfRule>
    <cfRule type="cellIs" dxfId="4395" priority="8723" operator="equal">
      <formula>"SIM"</formula>
    </cfRule>
  </conditionalFormatting>
  <conditionalFormatting sqref="Y136">
    <cfRule type="cellIs" dxfId="4394" priority="8721" operator="equal">
      <formula>"OPORTUNIDADE"</formula>
    </cfRule>
  </conditionalFormatting>
  <conditionalFormatting sqref="Y136">
    <cfRule type="cellIs" dxfId="4393" priority="8719" operator="equal">
      <formula>"NÃO"</formula>
    </cfRule>
    <cfRule type="cellIs" dxfId="4392" priority="8720" operator="equal">
      <formula>"SIM"</formula>
    </cfRule>
  </conditionalFormatting>
  <conditionalFormatting sqref="Y136">
    <cfRule type="cellIs" dxfId="4391" priority="8718" operator="equal">
      <formula>"OPORTUNIDADE"</formula>
    </cfRule>
  </conditionalFormatting>
  <conditionalFormatting sqref="Y136">
    <cfRule type="cellIs" dxfId="4390" priority="8716" operator="equal">
      <formula>"NÃO"</formula>
    </cfRule>
    <cfRule type="cellIs" dxfId="4389" priority="8717" operator="equal">
      <formula>"SIM"</formula>
    </cfRule>
  </conditionalFormatting>
  <conditionalFormatting sqref="Y136">
    <cfRule type="cellIs" dxfId="4388" priority="8715" operator="equal">
      <formula>"OPORTUNIDADE"</formula>
    </cfRule>
  </conditionalFormatting>
  <conditionalFormatting sqref="Y136">
    <cfRule type="cellIs" dxfId="4387" priority="8713" operator="equal">
      <formula>"NÃO"</formula>
    </cfRule>
    <cfRule type="cellIs" dxfId="4386" priority="8714" operator="equal">
      <formula>"SIM"</formula>
    </cfRule>
  </conditionalFormatting>
  <conditionalFormatting sqref="Y136">
    <cfRule type="cellIs" dxfId="4385" priority="8712" operator="equal">
      <formula>"OPORTUNIDADE"</formula>
    </cfRule>
  </conditionalFormatting>
  <conditionalFormatting sqref="Y136">
    <cfRule type="cellIs" dxfId="4384" priority="8710" operator="equal">
      <formula>"NÃO"</formula>
    </cfRule>
    <cfRule type="cellIs" dxfId="4383" priority="8711" operator="equal">
      <formula>"SIM"</formula>
    </cfRule>
  </conditionalFormatting>
  <conditionalFormatting sqref="Y136">
    <cfRule type="cellIs" dxfId="4382" priority="8709" operator="equal">
      <formula>"OPORTUNIDADE"</formula>
    </cfRule>
  </conditionalFormatting>
  <conditionalFormatting sqref="Y136">
    <cfRule type="cellIs" dxfId="4381" priority="8707" operator="equal">
      <formula>"NÃO"</formula>
    </cfRule>
    <cfRule type="cellIs" dxfId="4380" priority="8708" operator="equal">
      <formula>"SIM"</formula>
    </cfRule>
  </conditionalFormatting>
  <conditionalFormatting sqref="Y136">
    <cfRule type="cellIs" dxfId="4379" priority="8706" operator="equal">
      <formula>"OPORTUNIDADE"</formula>
    </cfRule>
  </conditionalFormatting>
  <conditionalFormatting sqref="Y136">
    <cfRule type="cellIs" dxfId="4378" priority="8704" operator="equal">
      <formula>"NÃO"</formula>
    </cfRule>
    <cfRule type="cellIs" dxfId="4377" priority="8705" operator="equal">
      <formula>"SIM"</formula>
    </cfRule>
  </conditionalFormatting>
  <conditionalFormatting sqref="Y136">
    <cfRule type="cellIs" dxfId="4376" priority="8703" operator="equal">
      <formula>"OPORTUNIDADE"</formula>
    </cfRule>
  </conditionalFormatting>
  <conditionalFormatting sqref="Y136">
    <cfRule type="cellIs" dxfId="4375" priority="8701" operator="equal">
      <formula>"NÃO"</formula>
    </cfRule>
    <cfRule type="cellIs" dxfId="4374" priority="8702" operator="equal">
      <formula>"SIM"</formula>
    </cfRule>
  </conditionalFormatting>
  <conditionalFormatting sqref="Y136">
    <cfRule type="cellIs" dxfId="4373" priority="8700" operator="equal">
      <formula>"OPORTUNIDADE"</formula>
    </cfRule>
  </conditionalFormatting>
  <conditionalFormatting sqref="Y136">
    <cfRule type="cellIs" dxfId="4372" priority="8698" operator="equal">
      <formula>"NÃO"</formula>
    </cfRule>
    <cfRule type="cellIs" dxfId="4371" priority="8699" operator="equal">
      <formula>"SIM"</formula>
    </cfRule>
  </conditionalFormatting>
  <conditionalFormatting sqref="Y136">
    <cfRule type="cellIs" dxfId="4370" priority="8697" operator="equal">
      <formula>"OPORTUNIDADE"</formula>
    </cfRule>
  </conditionalFormatting>
  <conditionalFormatting sqref="Y136">
    <cfRule type="cellIs" dxfId="4369" priority="8695" operator="equal">
      <formula>"NÃO"</formula>
    </cfRule>
    <cfRule type="cellIs" dxfId="4368" priority="8696" operator="equal">
      <formula>"SIM"</formula>
    </cfRule>
  </conditionalFormatting>
  <conditionalFormatting sqref="Y136">
    <cfRule type="cellIs" dxfId="4367" priority="8694" operator="equal">
      <formula>"OPORTUNIDADE"</formula>
    </cfRule>
  </conditionalFormatting>
  <conditionalFormatting sqref="Y136">
    <cfRule type="cellIs" dxfId="4366" priority="8692" operator="equal">
      <formula>"NÃO"</formula>
    </cfRule>
    <cfRule type="cellIs" dxfId="4365" priority="8693" operator="equal">
      <formula>"SIM"</formula>
    </cfRule>
  </conditionalFormatting>
  <conditionalFormatting sqref="Y136">
    <cfRule type="cellIs" dxfId="4364" priority="8691" operator="equal">
      <formula>"OPORTUNIDADE"</formula>
    </cfRule>
  </conditionalFormatting>
  <conditionalFormatting sqref="Y136">
    <cfRule type="cellIs" dxfId="4363" priority="8689" operator="equal">
      <formula>"NÃO"</formula>
    </cfRule>
    <cfRule type="cellIs" dxfId="4362" priority="8690" operator="equal">
      <formula>"SIM"</formula>
    </cfRule>
  </conditionalFormatting>
  <conditionalFormatting sqref="Y136">
    <cfRule type="cellIs" dxfId="4361" priority="8688" operator="equal">
      <formula>"OPORTUNIDADE"</formula>
    </cfRule>
  </conditionalFormatting>
  <conditionalFormatting sqref="Y136">
    <cfRule type="cellIs" dxfId="4360" priority="8686" operator="equal">
      <formula>"NÃO"</formula>
    </cfRule>
    <cfRule type="cellIs" dxfId="4359" priority="8687" operator="equal">
      <formula>"SIM"</formula>
    </cfRule>
  </conditionalFormatting>
  <conditionalFormatting sqref="Y141">
    <cfRule type="cellIs" dxfId="4358" priority="8685" operator="equal">
      <formula>"OPORTUNIDADE"</formula>
    </cfRule>
  </conditionalFormatting>
  <conditionalFormatting sqref="Y141">
    <cfRule type="cellIs" dxfId="4357" priority="8683" operator="equal">
      <formula>"NÃO"</formula>
    </cfRule>
    <cfRule type="cellIs" dxfId="4356" priority="8684" operator="equal">
      <formula>"SIM"</formula>
    </cfRule>
  </conditionalFormatting>
  <conditionalFormatting sqref="Y141">
    <cfRule type="cellIs" dxfId="4355" priority="8682" operator="equal">
      <formula>"OPORTUNIDADE"</formula>
    </cfRule>
  </conditionalFormatting>
  <conditionalFormatting sqref="Y141">
    <cfRule type="cellIs" dxfId="4354" priority="8680" operator="equal">
      <formula>"NÃO"</formula>
    </cfRule>
    <cfRule type="cellIs" dxfId="4353" priority="8681" operator="equal">
      <formula>"SIM"</formula>
    </cfRule>
  </conditionalFormatting>
  <conditionalFormatting sqref="Y141">
    <cfRule type="cellIs" dxfId="4352" priority="8679" operator="equal">
      <formula>"OPORTUNIDADE"</formula>
    </cfRule>
  </conditionalFormatting>
  <conditionalFormatting sqref="Y141">
    <cfRule type="cellIs" dxfId="4351" priority="8677" operator="equal">
      <formula>"NÃO"</formula>
    </cfRule>
    <cfRule type="cellIs" dxfId="4350" priority="8678" operator="equal">
      <formula>"SIM"</formula>
    </cfRule>
  </conditionalFormatting>
  <conditionalFormatting sqref="Y141">
    <cfRule type="cellIs" dxfId="4349" priority="8676" operator="equal">
      <formula>"OPORTUNIDADE"</formula>
    </cfRule>
  </conditionalFormatting>
  <conditionalFormatting sqref="Y141">
    <cfRule type="cellIs" dxfId="4348" priority="8674" operator="equal">
      <formula>"NÃO"</formula>
    </cfRule>
    <cfRule type="cellIs" dxfId="4347" priority="8675" operator="equal">
      <formula>"SIM"</formula>
    </cfRule>
  </conditionalFormatting>
  <conditionalFormatting sqref="Y141">
    <cfRule type="cellIs" dxfId="4346" priority="8673" operator="equal">
      <formula>"OPORTUNIDADE"</formula>
    </cfRule>
  </conditionalFormatting>
  <conditionalFormatting sqref="Y141">
    <cfRule type="cellIs" dxfId="4345" priority="8671" operator="equal">
      <formula>"NÃO"</formula>
    </cfRule>
    <cfRule type="cellIs" dxfId="4344" priority="8672" operator="equal">
      <formula>"SIM"</formula>
    </cfRule>
  </conditionalFormatting>
  <conditionalFormatting sqref="Y141">
    <cfRule type="cellIs" dxfId="4343" priority="8670" operator="equal">
      <formula>"OPORTUNIDADE"</formula>
    </cfRule>
  </conditionalFormatting>
  <conditionalFormatting sqref="Y141">
    <cfRule type="cellIs" dxfId="4342" priority="8668" operator="equal">
      <formula>"NÃO"</formula>
    </cfRule>
    <cfRule type="cellIs" dxfId="4341" priority="8669" operator="equal">
      <formula>"SIM"</formula>
    </cfRule>
  </conditionalFormatting>
  <conditionalFormatting sqref="Y141">
    <cfRule type="cellIs" dxfId="4340" priority="8667" operator="equal">
      <formula>"OPORTUNIDADE"</formula>
    </cfRule>
  </conditionalFormatting>
  <conditionalFormatting sqref="Y141">
    <cfRule type="cellIs" dxfId="4339" priority="8665" operator="equal">
      <formula>"NÃO"</formula>
    </cfRule>
    <cfRule type="cellIs" dxfId="4338" priority="8666" operator="equal">
      <formula>"SIM"</formula>
    </cfRule>
  </conditionalFormatting>
  <conditionalFormatting sqref="Y141">
    <cfRule type="cellIs" dxfId="4337" priority="8664" operator="equal">
      <formula>"OPORTUNIDADE"</formula>
    </cfRule>
  </conditionalFormatting>
  <conditionalFormatting sqref="Y141">
    <cfRule type="cellIs" dxfId="4336" priority="8662" operator="equal">
      <formula>"NÃO"</formula>
    </cfRule>
    <cfRule type="cellIs" dxfId="4335" priority="8663" operator="equal">
      <formula>"SIM"</formula>
    </cfRule>
  </conditionalFormatting>
  <conditionalFormatting sqref="Y141">
    <cfRule type="cellIs" dxfId="4334" priority="8661" operator="equal">
      <formula>"OPORTUNIDADE"</formula>
    </cfRule>
  </conditionalFormatting>
  <conditionalFormatting sqref="Y141">
    <cfRule type="cellIs" dxfId="4333" priority="8659" operator="equal">
      <formula>"NÃO"</formula>
    </cfRule>
    <cfRule type="cellIs" dxfId="4332" priority="8660" operator="equal">
      <formula>"SIM"</formula>
    </cfRule>
  </conditionalFormatting>
  <conditionalFormatting sqref="Y141">
    <cfRule type="cellIs" dxfId="4331" priority="8658" operator="equal">
      <formula>"OPORTUNIDADE"</formula>
    </cfRule>
  </conditionalFormatting>
  <conditionalFormatting sqref="Y141">
    <cfRule type="cellIs" dxfId="4330" priority="8656" operator="equal">
      <formula>"NÃO"</formula>
    </cfRule>
    <cfRule type="cellIs" dxfId="4329" priority="8657" operator="equal">
      <formula>"SIM"</formula>
    </cfRule>
  </conditionalFormatting>
  <conditionalFormatting sqref="Y141">
    <cfRule type="cellIs" dxfId="4328" priority="8655" operator="equal">
      <formula>"OPORTUNIDADE"</formula>
    </cfRule>
  </conditionalFormatting>
  <conditionalFormatting sqref="Y141">
    <cfRule type="cellIs" dxfId="4327" priority="8653" operator="equal">
      <formula>"NÃO"</formula>
    </cfRule>
    <cfRule type="cellIs" dxfId="4326" priority="8654" operator="equal">
      <formula>"SIM"</formula>
    </cfRule>
  </conditionalFormatting>
  <conditionalFormatting sqref="Y141">
    <cfRule type="cellIs" dxfId="4325" priority="8652" operator="equal">
      <formula>"OPORTUNIDADE"</formula>
    </cfRule>
  </conditionalFormatting>
  <conditionalFormatting sqref="Y141">
    <cfRule type="cellIs" dxfId="4324" priority="8650" operator="equal">
      <formula>"NÃO"</formula>
    </cfRule>
    <cfRule type="cellIs" dxfId="4323" priority="8651" operator="equal">
      <formula>"SIM"</formula>
    </cfRule>
  </conditionalFormatting>
  <conditionalFormatting sqref="Y141">
    <cfRule type="cellIs" dxfId="4322" priority="8649" operator="equal">
      <formula>"OPORTUNIDADE"</formula>
    </cfRule>
  </conditionalFormatting>
  <conditionalFormatting sqref="Y141">
    <cfRule type="cellIs" dxfId="4321" priority="8647" operator="equal">
      <formula>"NÃO"</formula>
    </cfRule>
    <cfRule type="cellIs" dxfId="4320" priority="8648" operator="equal">
      <formula>"SIM"</formula>
    </cfRule>
  </conditionalFormatting>
  <conditionalFormatting sqref="Y141">
    <cfRule type="cellIs" dxfId="4319" priority="8646" operator="equal">
      <formula>"OPORTUNIDADE"</formula>
    </cfRule>
  </conditionalFormatting>
  <conditionalFormatting sqref="Y141">
    <cfRule type="cellIs" dxfId="4318" priority="8644" operator="equal">
      <formula>"NÃO"</formula>
    </cfRule>
    <cfRule type="cellIs" dxfId="4317" priority="8645" operator="equal">
      <formula>"SIM"</formula>
    </cfRule>
  </conditionalFormatting>
  <conditionalFormatting sqref="Y141">
    <cfRule type="cellIs" dxfId="4316" priority="8643" operator="equal">
      <formula>"OPORTUNIDADE"</formula>
    </cfRule>
  </conditionalFormatting>
  <conditionalFormatting sqref="Y141">
    <cfRule type="cellIs" dxfId="4315" priority="8641" operator="equal">
      <formula>"NÃO"</formula>
    </cfRule>
    <cfRule type="cellIs" dxfId="4314" priority="8642" operator="equal">
      <formula>"SIM"</formula>
    </cfRule>
  </conditionalFormatting>
  <conditionalFormatting sqref="Y141">
    <cfRule type="cellIs" dxfId="4313" priority="8640" operator="equal">
      <formula>"OPORTUNIDADE"</formula>
    </cfRule>
  </conditionalFormatting>
  <conditionalFormatting sqref="Y141">
    <cfRule type="cellIs" dxfId="4312" priority="8638" operator="equal">
      <formula>"NÃO"</formula>
    </cfRule>
    <cfRule type="cellIs" dxfId="4311" priority="8639" operator="equal">
      <formula>"SIM"</formula>
    </cfRule>
  </conditionalFormatting>
  <conditionalFormatting sqref="Y141">
    <cfRule type="cellIs" dxfId="4310" priority="8637" operator="equal">
      <formula>"OPORTUNIDADE"</formula>
    </cfRule>
  </conditionalFormatting>
  <conditionalFormatting sqref="Y141">
    <cfRule type="cellIs" dxfId="4309" priority="8635" operator="equal">
      <formula>"NÃO"</formula>
    </cfRule>
    <cfRule type="cellIs" dxfId="4308" priority="8636" operator="equal">
      <formula>"SIM"</formula>
    </cfRule>
  </conditionalFormatting>
  <conditionalFormatting sqref="Y141">
    <cfRule type="cellIs" dxfId="4307" priority="8634" operator="equal">
      <formula>"OPORTUNIDADE"</formula>
    </cfRule>
  </conditionalFormatting>
  <conditionalFormatting sqref="Y141">
    <cfRule type="cellIs" dxfId="4306" priority="8632" operator="equal">
      <formula>"NÃO"</formula>
    </cfRule>
    <cfRule type="cellIs" dxfId="4305" priority="8633" operator="equal">
      <formula>"SIM"</formula>
    </cfRule>
  </conditionalFormatting>
  <conditionalFormatting sqref="Y141">
    <cfRule type="cellIs" dxfId="4304" priority="8631" operator="equal">
      <formula>"OPORTUNIDADE"</formula>
    </cfRule>
  </conditionalFormatting>
  <conditionalFormatting sqref="Y141">
    <cfRule type="cellIs" dxfId="4303" priority="8629" operator="equal">
      <formula>"NÃO"</formula>
    </cfRule>
    <cfRule type="cellIs" dxfId="4302" priority="8630" operator="equal">
      <formula>"SIM"</formula>
    </cfRule>
  </conditionalFormatting>
  <conditionalFormatting sqref="Y141">
    <cfRule type="cellIs" dxfId="4301" priority="8628" operator="equal">
      <formula>"OPORTUNIDADE"</formula>
    </cfRule>
  </conditionalFormatting>
  <conditionalFormatting sqref="Y141">
    <cfRule type="cellIs" dxfId="4300" priority="8626" operator="equal">
      <formula>"NÃO"</formula>
    </cfRule>
    <cfRule type="cellIs" dxfId="4299" priority="8627" operator="equal">
      <formula>"SIM"</formula>
    </cfRule>
  </conditionalFormatting>
  <conditionalFormatting sqref="Y141">
    <cfRule type="cellIs" dxfId="4298" priority="8625" operator="equal">
      <formula>"OPORTUNIDADE"</formula>
    </cfRule>
  </conditionalFormatting>
  <conditionalFormatting sqref="Y141">
    <cfRule type="cellIs" dxfId="4297" priority="8623" operator="equal">
      <formula>"NÃO"</formula>
    </cfRule>
    <cfRule type="cellIs" dxfId="4296" priority="8624" operator="equal">
      <formula>"SIM"</formula>
    </cfRule>
  </conditionalFormatting>
  <conditionalFormatting sqref="Y141">
    <cfRule type="cellIs" dxfId="4295" priority="8622" operator="equal">
      <formula>"OPORTUNIDADE"</formula>
    </cfRule>
  </conditionalFormatting>
  <conditionalFormatting sqref="Y141">
    <cfRule type="cellIs" dxfId="4294" priority="8620" operator="equal">
      <formula>"NÃO"</formula>
    </cfRule>
    <cfRule type="cellIs" dxfId="4293" priority="8621" operator="equal">
      <formula>"SIM"</formula>
    </cfRule>
  </conditionalFormatting>
  <conditionalFormatting sqref="Y141">
    <cfRule type="cellIs" dxfId="4292" priority="8619" operator="equal">
      <formula>"OPORTUNIDADE"</formula>
    </cfRule>
  </conditionalFormatting>
  <conditionalFormatting sqref="Y141">
    <cfRule type="cellIs" dxfId="4291" priority="8617" operator="equal">
      <formula>"NÃO"</formula>
    </cfRule>
    <cfRule type="cellIs" dxfId="4290" priority="8618" operator="equal">
      <formula>"SIM"</formula>
    </cfRule>
  </conditionalFormatting>
  <conditionalFormatting sqref="Y141">
    <cfRule type="cellIs" dxfId="4289" priority="8616" operator="equal">
      <formula>"OPORTUNIDADE"</formula>
    </cfRule>
  </conditionalFormatting>
  <conditionalFormatting sqref="Y141">
    <cfRule type="cellIs" dxfId="4288" priority="8614" operator="equal">
      <formula>"NÃO"</formula>
    </cfRule>
    <cfRule type="cellIs" dxfId="4287" priority="8615" operator="equal">
      <formula>"SIM"</formula>
    </cfRule>
  </conditionalFormatting>
  <conditionalFormatting sqref="Y141">
    <cfRule type="cellIs" dxfId="4286" priority="8613" operator="equal">
      <formula>"OPORTUNIDADE"</formula>
    </cfRule>
  </conditionalFormatting>
  <conditionalFormatting sqref="Y141">
    <cfRule type="cellIs" dxfId="4285" priority="8611" operator="equal">
      <formula>"NÃO"</formula>
    </cfRule>
    <cfRule type="cellIs" dxfId="4284" priority="8612" operator="equal">
      <formula>"SIM"</formula>
    </cfRule>
  </conditionalFormatting>
  <conditionalFormatting sqref="Y141">
    <cfRule type="cellIs" dxfId="4283" priority="8610" operator="equal">
      <formula>"OPORTUNIDADE"</formula>
    </cfRule>
  </conditionalFormatting>
  <conditionalFormatting sqref="Y141">
    <cfRule type="cellIs" dxfId="4282" priority="8608" operator="equal">
      <formula>"NÃO"</formula>
    </cfRule>
    <cfRule type="cellIs" dxfId="4281" priority="8609" operator="equal">
      <formula>"SIM"</formula>
    </cfRule>
  </conditionalFormatting>
  <conditionalFormatting sqref="Y141">
    <cfRule type="cellIs" dxfId="4280" priority="8607" operator="equal">
      <formula>"OPORTUNIDADE"</formula>
    </cfRule>
  </conditionalFormatting>
  <conditionalFormatting sqref="Y141">
    <cfRule type="cellIs" dxfId="4279" priority="8605" operator="equal">
      <formula>"NÃO"</formula>
    </cfRule>
    <cfRule type="cellIs" dxfId="4278" priority="8606" operator="equal">
      <formula>"SIM"</formula>
    </cfRule>
  </conditionalFormatting>
  <conditionalFormatting sqref="Y141">
    <cfRule type="cellIs" dxfId="4277" priority="8604" operator="equal">
      <formula>"OPORTUNIDADE"</formula>
    </cfRule>
  </conditionalFormatting>
  <conditionalFormatting sqref="Y141">
    <cfRule type="cellIs" dxfId="4276" priority="8602" operator="equal">
      <formula>"NÃO"</formula>
    </cfRule>
    <cfRule type="cellIs" dxfId="4275" priority="8603" operator="equal">
      <formula>"SIM"</formula>
    </cfRule>
  </conditionalFormatting>
  <conditionalFormatting sqref="Y141">
    <cfRule type="cellIs" dxfId="4274" priority="8601" operator="equal">
      <formula>"OPORTUNIDADE"</formula>
    </cfRule>
  </conditionalFormatting>
  <conditionalFormatting sqref="Y141">
    <cfRule type="cellIs" dxfId="4273" priority="8599" operator="equal">
      <formula>"NÃO"</formula>
    </cfRule>
    <cfRule type="cellIs" dxfId="4272" priority="8600" operator="equal">
      <formula>"SIM"</formula>
    </cfRule>
  </conditionalFormatting>
  <conditionalFormatting sqref="Y141">
    <cfRule type="cellIs" dxfId="4271" priority="8598" operator="equal">
      <formula>"OPORTUNIDADE"</formula>
    </cfRule>
  </conditionalFormatting>
  <conditionalFormatting sqref="Y141">
    <cfRule type="cellIs" dxfId="4270" priority="8596" operator="equal">
      <formula>"NÃO"</formula>
    </cfRule>
    <cfRule type="cellIs" dxfId="4269" priority="8597" operator="equal">
      <formula>"SIM"</formula>
    </cfRule>
  </conditionalFormatting>
  <conditionalFormatting sqref="Y141">
    <cfRule type="cellIs" dxfId="4268" priority="8595" operator="equal">
      <formula>"OPORTUNIDADE"</formula>
    </cfRule>
  </conditionalFormatting>
  <conditionalFormatting sqref="Y141">
    <cfRule type="cellIs" dxfId="4267" priority="8593" operator="equal">
      <formula>"NÃO"</formula>
    </cfRule>
    <cfRule type="cellIs" dxfId="4266" priority="8594" operator="equal">
      <formula>"SIM"</formula>
    </cfRule>
  </conditionalFormatting>
  <conditionalFormatting sqref="Y141">
    <cfRule type="cellIs" dxfId="4265" priority="8592" operator="equal">
      <formula>"OPORTUNIDADE"</formula>
    </cfRule>
  </conditionalFormatting>
  <conditionalFormatting sqref="Y141">
    <cfRule type="cellIs" dxfId="4264" priority="8590" operator="equal">
      <formula>"NÃO"</formula>
    </cfRule>
    <cfRule type="cellIs" dxfId="4263" priority="8591" operator="equal">
      <formula>"SIM"</formula>
    </cfRule>
  </conditionalFormatting>
  <conditionalFormatting sqref="Y141">
    <cfRule type="cellIs" dxfId="4262" priority="8589" operator="equal">
      <formula>"OPORTUNIDADE"</formula>
    </cfRule>
  </conditionalFormatting>
  <conditionalFormatting sqref="Y141">
    <cfRule type="cellIs" dxfId="4261" priority="8587" operator="equal">
      <formula>"NÃO"</formula>
    </cfRule>
    <cfRule type="cellIs" dxfId="4260" priority="8588" operator="equal">
      <formula>"SIM"</formula>
    </cfRule>
  </conditionalFormatting>
  <conditionalFormatting sqref="Y129:Y136">
    <cfRule type="cellIs" dxfId="4259" priority="8586" operator="equal">
      <formula>"OPORTUNIDADE"</formula>
    </cfRule>
  </conditionalFormatting>
  <conditionalFormatting sqref="Y129:Y136">
    <cfRule type="cellIs" dxfId="4258" priority="8584" operator="equal">
      <formula>"NÃO"</formula>
    </cfRule>
    <cfRule type="cellIs" dxfId="4257" priority="8585" operator="equal">
      <formula>"SIM"</formula>
    </cfRule>
  </conditionalFormatting>
  <conditionalFormatting sqref="Y129:Y136">
    <cfRule type="cellIs" dxfId="4256" priority="8583" operator="equal">
      <formula>"OPORTUNIDADE"</formula>
    </cfRule>
  </conditionalFormatting>
  <conditionalFormatting sqref="Y129:Y136">
    <cfRule type="cellIs" dxfId="4255" priority="8581" operator="equal">
      <formula>"NÃO"</formula>
    </cfRule>
    <cfRule type="cellIs" dxfId="4254" priority="8582" operator="equal">
      <formula>"SIM"</formula>
    </cfRule>
  </conditionalFormatting>
  <conditionalFormatting sqref="Z129">
    <cfRule type="cellIs" dxfId="4253" priority="8580" operator="equal">
      <formula>"OPORTUNIDADE"</formula>
    </cfRule>
  </conditionalFormatting>
  <conditionalFormatting sqref="Z129">
    <cfRule type="cellIs" dxfId="4252" priority="8578" operator="equal">
      <formula>"NÃO"</formula>
    </cfRule>
    <cfRule type="cellIs" dxfId="4251" priority="8579" operator="equal">
      <formula>"SIM"</formula>
    </cfRule>
  </conditionalFormatting>
  <conditionalFormatting sqref="Y129:Y136">
    <cfRule type="cellIs" dxfId="4250" priority="8577" operator="equal">
      <formula>"OPORTUNIDADE"</formula>
    </cfRule>
  </conditionalFormatting>
  <conditionalFormatting sqref="Y129:Y136">
    <cfRule type="cellIs" dxfId="4249" priority="8575" operator="equal">
      <formula>"NÃO"</formula>
    </cfRule>
    <cfRule type="cellIs" dxfId="4248" priority="8576" operator="equal">
      <formula>"SIM"</formula>
    </cfRule>
  </conditionalFormatting>
  <conditionalFormatting sqref="Z129">
    <cfRule type="cellIs" dxfId="4247" priority="8574" operator="equal">
      <formula>"OPORTUNIDADE"</formula>
    </cfRule>
  </conditionalFormatting>
  <conditionalFormatting sqref="Z129">
    <cfRule type="cellIs" dxfId="4246" priority="8572" operator="equal">
      <formula>"NÃO"</formula>
    </cfRule>
    <cfRule type="cellIs" dxfId="4245" priority="8573" operator="equal">
      <formula>"SIM"</formula>
    </cfRule>
  </conditionalFormatting>
  <conditionalFormatting sqref="Z129">
    <cfRule type="cellIs" dxfId="4244" priority="8571" operator="equal">
      <formula>"OPORTUNIDADE"</formula>
    </cfRule>
  </conditionalFormatting>
  <conditionalFormatting sqref="Z129">
    <cfRule type="cellIs" dxfId="4243" priority="8569" operator="equal">
      <formula>"NÃO"</formula>
    </cfRule>
    <cfRule type="cellIs" dxfId="4242" priority="8570" operator="equal">
      <formula>"SIM"</formula>
    </cfRule>
  </conditionalFormatting>
  <conditionalFormatting sqref="Y129:Y136">
    <cfRule type="cellIs" dxfId="4241" priority="8568" operator="equal">
      <formula>"OPORTUNIDADE"</formula>
    </cfRule>
  </conditionalFormatting>
  <conditionalFormatting sqref="Y129:Y136">
    <cfRule type="cellIs" dxfId="4240" priority="8566" operator="equal">
      <formula>"NÃO"</formula>
    </cfRule>
    <cfRule type="cellIs" dxfId="4239" priority="8567" operator="equal">
      <formula>"SIM"</formula>
    </cfRule>
  </conditionalFormatting>
  <conditionalFormatting sqref="Y137">
    <cfRule type="cellIs" dxfId="4238" priority="8565" operator="equal">
      <formula>"OPORTUNIDADE"</formula>
    </cfRule>
  </conditionalFormatting>
  <conditionalFormatting sqref="Y137">
    <cfRule type="cellIs" dxfId="4237" priority="8563" operator="equal">
      <formula>"NÃO"</formula>
    </cfRule>
    <cfRule type="cellIs" dxfId="4236" priority="8564" operator="equal">
      <formula>"SIM"</formula>
    </cfRule>
  </conditionalFormatting>
  <conditionalFormatting sqref="Y137">
    <cfRule type="cellIs" dxfId="4235" priority="8562" operator="equal">
      <formula>"OPORTUNIDADE"</formula>
    </cfRule>
  </conditionalFormatting>
  <conditionalFormatting sqref="Y137">
    <cfRule type="cellIs" dxfId="4234" priority="8560" operator="equal">
      <formula>"NÃO"</formula>
    </cfRule>
    <cfRule type="cellIs" dxfId="4233" priority="8561" operator="equal">
      <formula>"SIM"</formula>
    </cfRule>
  </conditionalFormatting>
  <conditionalFormatting sqref="Z137">
    <cfRule type="cellIs" dxfId="4232" priority="8559" operator="equal">
      <formula>"OPORTUNIDADE"</formula>
    </cfRule>
  </conditionalFormatting>
  <conditionalFormatting sqref="Z137">
    <cfRule type="cellIs" dxfId="4231" priority="8557" operator="equal">
      <formula>"NÃO"</formula>
    </cfRule>
    <cfRule type="cellIs" dxfId="4230" priority="8558" operator="equal">
      <formula>"SIM"</formula>
    </cfRule>
  </conditionalFormatting>
  <conditionalFormatting sqref="Y137">
    <cfRule type="cellIs" dxfId="4229" priority="8556" operator="equal">
      <formula>"OPORTUNIDADE"</formula>
    </cfRule>
  </conditionalFormatting>
  <conditionalFormatting sqref="Y137">
    <cfRule type="cellIs" dxfId="4228" priority="8554" operator="equal">
      <formula>"NÃO"</formula>
    </cfRule>
    <cfRule type="cellIs" dxfId="4227" priority="8555" operator="equal">
      <formula>"SIM"</formula>
    </cfRule>
  </conditionalFormatting>
  <conditionalFormatting sqref="Z137">
    <cfRule type="cellIs" dxfId="4226" priority="8553" operator="equal">
      <formula>"OPORTUNIDADE"</formula>
    </cfRule>
  </conditionalFormatting>
  <conditionalFormatting sqref="Z137">
    <cfRule type="cellIs" dxfId="4225" priority="8551" operator="equal">
      <formula>"NÃO"</formula>
    </cfRule>
    <cfRule type="cellIs" dxfId="4224" priority="8552" operator="equal">
      <formula>"SIM"</formula>
    </cfRule>
  </conditionalFormatting>
  <conditionalFormatting sqref="Z137">
    <cfRule type="cellIs" dxfId="4223" priority="8550" operator="equal">
      <formula>"OPORTUNIDADE"</formula>
    </cfRule>
  </conditionalFormatting>
  <conditionalFormatting sqref="Z137">
    <cfRule type="cellIs" dxfId="4222" priority="8548" operator="equal">
      <formula>"NÃO"</formula>
    </cfRule>
    <cfRule type="cellIs" dxfId="4221" priority="8549" operator="equal">
      <formula>"SIM"</formula>
    </cfRule>
  </conditionalFormatting>
  <conditionalFormatting sqref="Y137">
    <cfRule type="cellIs" dxfId="4220" priority="8547" operator="equal">
      <formula>"OPORTUNIDADE"</formula>
    </cfRule>
  </conditionalFormatting>
  <conditionalFormatting sqref="Y137">
    <cfRule type="cellIs" dxfId="4219" priority="8545" operator="equal">
      <formula>"NÃO"</formula>
    </cfRule>
    <cfRule type="cellIs" dxfId="4218" priority="8546" operator="equal">
      <formula>"SIM"</formula>
    </cfRule>
  </conditionalFormatting>
  <conditionalFormatting sqref="BK117">
    <cfRule type="iconSet" priority="8544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4217" priority="8543" operator="equal">
      <formula>"OPORTUNIDADE"</formula>
    </cfRule>
  </conditionalFormatting>
  <conditionalFormatting sqref="Z141">
    <cfRule type="cellIs" dxfId="4216" priority="8541" operator="equal">
      <formula>"NÃO"</formula>
    </cfRule>
    <cfRule type="cellIs" dxfId="4215" priority="8542" operator="equal">
      <formula>"SIM"</formula>
    </cfRule>
  </conditionalFormatting>
  <conditionalFormatting sqref="Y140">
    <cfRule type="cellIs" dxfId="4214" priority="8540" operator="equal">
      <formula>"OPORTUNIDADE"</formula>
    </cfRule>
  </conditionalFormatting>
  <conditionalFormatting sqref="Y140">
    <cfRule type="cellIs" dxfId="4213" priority="8538" operator="equal">
      <formula>"NÃO"</formula>
    </cfRule>
    <cfRule type="cellIs" dxfId="4212" priority="8539" operator="equal">
      <formula>"SIM"</formula>
    </cfRule>
  </conditionalFormatting>
  <conditionalFormatting sqref="Y140">
    <cfRule type="cellIs" dxfId="4211" priority="8537" operator="equal">
      <formula>"OPORTUNIDADE"</formula>
    </cfRule>
  </conditionalFormatting>
  <conditionalFormatting sqref="Y140">
    <cfRule type="cellIs" dxfId="4210" priority="8535" operator="equal">
      <formula>"NÃO"</formula>
    </cfRule>
    <cfRule type="cellIs" dxfId="4209" priority="8536" operator="equal">
      <formula>"SIM"</formula>
    </cfRule>
  </conditionalFormatting>
  <conditionalFormatting sqref="Y140">
    <cfRule type="cellIs" dxfId="4208" priority="8534" operator="equal">
      <formula>"OPORTUNIDADE"</formula>
    </cfRule>
  </conditionalFormatting>
  <conditionalFormatting sqref="Y140">
    <cfRule type="cellIs" dxfId="4207" priority="8532" operator="equal">
      <formula>"NÃO"</formula>
    </cfRule>
    <cfRule type="cellIs" dxfId="4206" priority="8533" operator="equal">
      <formula>"SIM"</formula>
    </cfRule>
  </conditionalFormatting>
  <conditionalFormatting sqref="Y140">
    <cfRule type="cellIs" dxfId="4205" priority="8531" operator="equal">
      <formula>"OPORTUNIDADE"</formula>
    </cfRule>
  </conditionalFormatting>
  <conditionalFormatting sqref="Y140">
    <cfRule type="cellIs" dxfId="4204" priority="8529" operator="equal">
      <formula>"NÃO"</formula>
    </cfRule>
    <cfRule type="cellIs" dxfId="4203" priority="8530" operator="equal">
      <formula>"SIM"</formula>
    </cfRule>
  </conditionalFormatting>
  <conditionalFormatting sqref="Y140">
    <cfRule type="cellIs" dxfId="4202" priority="8528" operator="equal">
      <formula>"OPORTUNIDADE"</formula>
    </cfRule>
  </conditionalFormatting>
  <conditionalFormatting sqref="Y140">
    <cfRule type="cellIs" dxfId="4201" priority="8526" operator="equal">
      <formula>"NÃO"</formula>
    </cfRule>
    <cfRule type="cellIs" dxfId="4200" priority="8527" operator="equal">
      <formula>"SIM"</formula>
    </cfRule>
  </conditionalFormatting>
  <conditionalFormatting sqref="Y140">
    <cfRule type="cellIs" dxfId="4199" priority="8525" operator="equal">
      <formula>"OPORTUNIDADE"</formula>
    </cfRule>
  </conditionalFormatting>
  <conditionalFormatting sqref="Y140">
    <cfRule type="cellIs" dxfId="4198" priority="8523" operator="equal">
      <formula>"NÃO"</formula>
    </cfRule>
    <cfRule type="cellIs" dxfId="4197" priority="8524" operator="equal">
      <formula>"SIM"</formula>
    </cfRule>
  </conditionalFormatting>
  <conditionalFormatting sqref="Y140">
    <cfRule type="cellIs" dxfId="4196" priority="8522" operator="equal">
      <formula>"OPORTUNIDADE"</formula>
    </cfRule>
  </conditionalFormatting>
  <conditionalFormatting sqref="Y140">
    <cfRule type="cellIs" dxfId="4195" priority="8520" operator="equal">
      <formula>"NÃO"</formula>
    </cfRule>
    <cfRule type="cellIs" dxfId="4194" priority="8521" operator="equal">
      <formula>"SIM"</formula>
    </cfRule>
  </conditionalFormatting>
  <conditionalFormatting sqref="Y140">
    <cfRule type="cellIs" dxfId="4193" priority="8519" operator="equal">
      <formula>"OPORTUNIDADE"</formula>
    </cfRule>
  </conditionalFormatting>
  <conditionalFormatting sqref="Y140">
    <cfRule type="cellIs" dxfId="4192" priority="8517" operator="equal">
      <formula>"NÃO"</formula>
    </cfRule>
    <cfRule type="cellIs" dxfId="4191" priority="8518" operator="equal">
      <formula>"SIM"</formula>
    </cfRule>
  </conditionalFormatting>
  <conditionalFormatting sqref="Y140">
    <cfRule type="cellIs" dxfId="4190" priority="8516" operator="equal">
      <formula>"OPORTUNIDADE"</formula>
    </cfRule>
  </conditionalFormatting>
  <conditionalFormatting sqref="Y140">
    <cfRule type="cellIs" dxfId="4189" priority="8514" operator="equal">
      <formula>"NÃO"</formula>
    </cfRule>
    <cfRule type="cellIs" dxfId="4188" priority="8515" operator="equal">
      <formula>"SIM"</formula>
    </cfRule>
  </conditionalFormatting>
  <conditionalFormatting sqref="Y140">
    <cfRule type="cellIs" dxfId="4187" priority="8513" operator="equal">
      <formula>"OPORTUNIDADE"</formula>
    </cfRule>
  </conditionalFormatting>
  <conditionalFormatting sqref="Y140">
    <cfRule type="cellIs" dxfId="4186" priority="8511" operator="equal">
      <formula>"NÃO"</formula>
    </cfRule>
    <cfRule type="cellIs" dxfId="4185" priority="8512" operator="equal">
      <formula>"SIM"</formula>
    </cfRule>
  </conditionalFormatting>
  <conditionalFormatting sqref="Y140">
    <cfRule type="cellIs" dxfId="4184" priority="8510" operator="equal">
      <formula>"OPORTUNIDADE"</formula>
    </cfRule>
  </conditionalFormatting>
  <conditionalFormatting sqref="Y140">
    <cfRule type="cellIs" dxfId="4183" priority="8508" operator="equal">
      <formula>"NÃO"</formula>
    </cfRule>
    <cfRule type="cellIs" dxfId="4182" priority="8509" operator="equal">
      <formula>"SIM"</formula>
    </cfRule>
  </conditionalFormatting>
  <conditionalFormatting sqref="Y140">
    <cfRule type="cellIs" dxfId="4181" priority="8507" operator="equal">
      <formula>"OPORTUNIDADE"</formula>
    </cfRule>
  </conditionalFormatting>
  <conditionalFormatting sqref="Y140">
    <cfRule type="cellIs" dxfId="4180" priority="8505" operator="equal">
      <formula>"NÃO"</formula>
    </cfRule>
    <cfRule type="cellIs" dxfId="4179" priority="8506" operator="equal">
      <formula>"SIM"</formula>
    </cfRule>
  </conditionalFormatting>
  <conditionalFormatting sqref="Y140">
    <cfRule type="cellIs" dxfId="4178" priority="8504" operator="equal">
      <formula>"OPORTUNIDADE"</formula>
    </cfRule>
  </conditionalFormatting>
  <conditionalFormatting sqref="Y140">
    <cfRule type="cellIs" dxfId="4177" priority="8502" operator="equal">
      <formula>"NÃO"</formula>
    </cfRule>
    <cfRule type="cellIs" dxfId="4176" priority="8503" operator="equal">
      <formula>"SIM"</formula>
    </cfRule>
  </conditionalFormatting>
  <conditionalFormatting sqref="Y140">
    <cfRule type="cellIs" dxfId="4175" priority="8501" operator="equal">
      <formula>"OPORTUNIDADE"</formula>
    </cfRule>
  </conditionalFormatting>
  <conditionalFormatting sqref="Y140">
    <cfRule type="cellIs" dxfId="4174" priority="8499" operator="equal">
      <formula>"NÃO"</formula>
    </cfRule>
    <cfRule type="cellIs" dxfId="4173" priority="8500" operator="equal">
      <formula>"SIM"</formula>
    </cfRule>
  </conditionalFormatting>
  <conditionalFormatting sqref="Z140">
    <cfRule type="cellIs" dxfId="4172" priority="8498" operator="equal">
      <formula>"OPORTUNIDADE"</formula>
    </cfRule>
  </conditionalFormatting>
  <conditionalFormatting sqref="Z140">
    <cfRule type="cellIs" dxfId="4171" priority="8496" operator="equal">
      <formula>"NÃO"</formula>
    </cfRule>
    <cfRule type="cellIs" dxfId="4170" priority="8497" operator="equal">
      <formula>"SIM"</formula>
    </cfRule>
  </conditionalFormatting>
  <conditionalFormatting sqref="Z140">
    <cfRule type="cellIs" dxfId="4169" priority="8495" operator="equal">
      <formula>"OPORTUNIDADE"</formula>
    </cfRule>
  </conditionalFormatting>
  <conditionalFormatting sqref="Z140">
    <cfRule type="cellIs" dxfId="4168" priority="8493" operator="equal">
      <formula>"NÃO"</formula>
    </cfRule>
    <cfRule type="cellIs" dxfId="4167" priority="8494" operator="equal">
      <formula>"SIM"</formula>
    </cfRule>
  </conditionalFormatting>
  <conditionalFormatting sqref="Y140">
    <cfRule type="cellIs" dxfId="4166" priority="8492" operator="equal">
      <formula>"OPORTUNIDADE"</formula>
    </cfRule>
  </conditionalFormatting>
  <conditionalFormatting sqref="Y140">
    <cfRule type="cellIs" dxfId="4165" priority="8490" operator="equal">
      <formula>"NÃO"</formula>
    </cfRule>
    <cfRule type="cellIs" dxfId="4164" priority="8491" operator="equal">
      <formula>"SIM"</formula>
    </cfRule>
  </conditionalFormatting>
  <conditionalFormatting sqref="Y140">
    <cfRule type="cellIs" dxfId="4163" priority="8489" operator="equal">
      <formula>"OPORTUNIDADE"</formula>
    </cfRule>
  </conditionalFormatting>
  <conditionalFormatting sqref="Y140">
    <cfRule type="cellIs" dxfId="4162" priority="8487" operator="equal">
      <formula>"NÃO"</formula>
    </cfRule>
    <cfRule type="cellIs" dxfId="4161" priority="8488" operator="equal">
      <formula>"SIM"</formula>
    </cfRule>
  </conditionalFormatting>
  <conditionalFormatting sqref="Z140">
    <cfRule type="cellIs" dxfId="4160" priority="8486" operator="equal">
      <formula>"OPORTUNIDADE"</formula>
    </cfRule>
  </conditionalFormatting>
  <conditionalFormatting sqref="Z140">
    <cfRule type="cellIs" dxfId="4159" priority="8484" operator="equal">
      <formula>"NÃO"</formula>
    </cfRule>
    <cfRule type="cellIs" dxfId="4158" priority="8485" operator="equal">
      <formula>"SIM"</formula>
    </cfRule>
  </conditionalFormatting>
  <conditionalFormatting sqref="Z140">
    <cfRule type="cellIs" dxfId="4157" priority="8483" operator="equal">
      <formula>"OPORTUNIDADE"</formula>
    </cfRule>
  </conditionalFormatting>
  <conditionalFormatting sqref="Z140">
    <cfRule type="cellIs" dxfId="4156" priority="8481" operator="equal">
      <formula>"NÃO"</formula>
    </cfRule>
    <cfRule type="cellIs" dxfId="4155" priority="8482" operator="equal">
      <formula>"SIM"</formula>
    </cfRule>
  </conditionalFormatting>
  <conditionalFormatting sqref="Z140">
    <cfRule type="cellIs" dxfId="4154" priority="8480" operator="equal">
      <formula>"OPORTUNIDADE"</formula>
    </cfRule>
  </conditionalFormatting>
  <conditionalFormatting sqref="Z140">
    <cfRule type="cellIs" dxfId="4153" priority="8478" operator="equal">
      <formula>"NÃO"</formula>
    </cfRule>
    <cfRule type="cellIs" dxfId="4152" priority="8479" operator="equal">
      <formula>"SIM"</formula>
    </cfRule>
  </conditionalFormatting>
  <conditionalFormatting sqref="Z140">
    <cfRule type="cellIs" dxfId="4151" priority="8477" operator="equal">
      <formula>"OPORTUNIDADE"</formula>
    </cfRule>
  </conditionalFormatting>
  <conditionalFormatting sqref="Z140">
    <cfRule type="cellIs" dxfId="4150" priority="8475" operator="equal">
      <formula>"NÃO"</formula>
    </cfRule>
    <cfRule type="cellIs" dxfId="4149" priority="8476" operator="equal">
      <formula>"SIM"</formula>
    </cfRule>
  </conditionalFormatting>
  <conditionalFormatting sqref="Y140">
    <cfRule type="cellIs" dxfId="4148" priority="8474" operator="equal">
      <formula>"OPORTUNIDADE"</formula>
    </cfRule>
  </conditionalFormatting>
  <conditionalFormatting sqref="Y140">
    <cfRule type="cellIs" dxfId="4147" priority="8472" operator="equal">
      <formula>"NÃO"</formula>
    </cfRule>
    <cfRule type="cellIs" dxfId="4146" priority="8473" operator="equal">
      <formula>"SIM"</formula>
    </cfRule>
  </conditionalFormatting>
  <conditionalFormatting sqref="Y140">
    <cfRule type="cellIs" dxfId="4145" priority="8471" operator="equal">
      <formula>"OPORTUNIDADE"</formula>
    </cfRule>
  </conditionalFormatting>
  <conditionalFormatting sqref="Y140">
    <cfRule type="cellIs" dxfId="4144" priority="8469" operator="equal">
      <formula>"NÃO"</formula>
    </cfRule>
    <cfRule type="cellIs" dxfId="4143" priority="8470" operator="equal">
      <formula>"SIM"</formula>
    </cfRule>
  </conditionalFormatting>
  <conditionalFormatting sqref="Y140">
    <cfRule type="cellIs" dxfId="4142" priority="8468" operator="equal">
      <formula>"OPORTUNIDADE"</formula>
    </cfRule>
  </conditionalFormatting>
  <conditionalFormatting sqref="Y140">
    <cfRule type="cellIs" dxfId="4141" priority="8466" operator="equal">
      <formula>"NÃO"</formula>
    </cfRule>
    <cfRule type="cellIs" dxfId="4140" priority="8467" operator="equal">
      <formula>"SIM"</formula>
    </cfRule>
  </conditionalFormatting>
  <conditionalFormatting sqref="Y140">
    <cfRule type="cellIs" dxfId="4139" priority="8465" operator="equal">
      <formula>"OPORTUNIDADE"</formula>
    </cfRule>
  </conditionalFormatting>
  <conditionalFormatting sqref="Y140">
    <cfRule type="cellIs" dxfId="4138" priority="8463" operator="equal">
      <formula>"NÃO"</formula>
    </cfRule>
    <cfRule type="cellIs" dxfId="4137" priority="8464" operator="equal">
      <formula>"SIM"</formula>
    </cfRule>
  </conditionalFormatting>
  <conditionalFormatting sqref="Y140">
    <cfRule type="cellIs" dxfId="4136" priority="8462" operator="equal">
      <formula>"OPORTUNIDADE"</formula>
    </cfRule>
  </conditionalFormatting>
  <conditionalFormatting sqref="Y140">
    <cfRule type="cellIs" dxfId="4135" priority="8460" operator="equal">
      <formula>"NÃO"</formula>
    </cfRule>
    <cfRule type="cellIs" dxfId="4134" priority="8461" operator="equal">
      <formula>"SIM"</formula>
    </cfRule>
  </conditionalFormatting>
  <conditionalFormatting sqref="Y140">
    <cfRule type="cellIs" dxfId="4133" priority="8459" operator="equal">
      <formula>"OPORTUNIDADE"</formula>
    </cfRule>
  </conditionalFormatting>
  <conditionalFormatting sqref="Y140">
    <cfRule type="cellIs" dxfId="4132" priority="8457" operator="equal">
      <formula>"NÃO"</formula>
    </cfRule>
    <cfRule type="cellIs" dxfId="4131" priority="8458" operator="equal">
      <formula>"SIM"</formula>
    </cfRule>
  </conditionalFormatting>
  <conditionalFormatting sqref="Y142">
    <cfRule type="cellIs" dxfId="4130" priority="8456" operator="equal">
      <formula>"OPORTUNIDADE"</formula>
    </cfRule>
  </conditionalFormatting>
  <conditionalFormatting sqref="Y142">
    <cfRule type="cellIs" dxfId="4129" priority="8454" operator="equal">
      <formula>"NÃO"</formula>
    </cfRule>
    <cfRule type="cellIs" dxfId="4128" priority="8455" operator="equal">
      <formula>"SIM"</formula>
    </cfRule>
  </conditionalFormatting>
  <conditionalFormatting sqref="Y142">
    <cfRule type="cellIs" dxfId="4127" priority="8453" operator="equal">
      <formula>"OPORTUNIDADE"</formula>
    </cfRule>
  </conditionalFormatting>
  <conditionalFormatting sqref="Y142">
    <cfRule type="cellIs" dxfId="4126" priority="8451" operator="equal">
      <formula>"NÃO"</formula>
    </cfRule>
    <cfRule type="cellIs" dxfId="4125" priority="8452" operator="equal">
      <formula>"SIM"</formula>
    </cfRule>
  </conditionalFormatting>
  <conditionalFormatting sqref="Y142">
    <cfRule type="cellIs" dxfId="4124" priority="8450" operator="equal">
      <formula>"OPORTUNIDADE"</formula>
    </cfRule>
  </conditionalFormatting>
  <conditionalFormatting sqref="Y142">
    <cfRule type="cellIs" dxfId="4123" priority="8448" operator="equal">
      <formula>"NÃO"</formula>
    </cfRule>
    <cfRule type="cellIs" dxfId="4122" priority="8449" operator="equal">
      <formula>"SIM"</formula>
    </cfRule>
  </conditionalFormatting>
  <conditionalFormatting sqref="Y142">
    <cfRule type="cellIs" dxfId="4121" priority="8447" operator="equal">
      <formula>"OPORTUNIDADE"</formula>
    </cfRule>
  </conditionalFormatting>
  <conditionalFormatting sqref="Y142">
    <cfRule type="cellIs" dxfId="4120" priority="8445" operator="equal">
      <formula>"NÃO"</formula>
    </cfRule>
    <cfRule type="cellIs" dxfId="4119" priority="8446" operator="equal">
      <formula>"SIM"</formula>
    </cfRule>
  </conditionalFormatting>
  <conditionalFormatting sqref="Y142">
    <cfRule type="cellIs" dxfId="4118" priority="8444" operator="equal">
      <formula>"OPORTUNIDADE"</formula>
    </cfRule>
  </conditionalFormatting>
  <conditionalFormatting sqref="Y142">
    <cfRule type="cellIs" dxfId="4117" priority="8442" operator="equal">
      <formula>"NÃO"</formula>
    </cfRule>
    <cfRule type="cellIs" dxfId="4116" priority="8443" operator="equal">
      <formula>"SIM"</formula>
    </cfRule>
  </conditionalFormatting>
  <conditionalFormatting sqref="Y142">
    <cfRule type="cellIs" dxfId="4115" priority="8441" operator="equal">
      <formula>"OPORTUNIDADE"</formula>
    </cfRule>
  </conditionalFormatting>
  <conditionalFormatting sqref="Y142">
    <cfRule type="cellIs" dxfId="4114" priority="8439" operator="equal">
      <formula>"NÃO"</formula>
    </cfRule>
    <cfRule type="cellIs" dxfId="4113" priority="8440" operator="equal">
      <formula>"SIM"</formula>
    </cfRule>
  </conditionalFormatting>
  <conditionalFormatting sqref="Y142">
    <cfRule type="cellIs" dxfId="4112" priority="8438" operator="equal">
      <formula>"OPORTUNIDADE"</formula>
    </cfRule>
  </conditionalFormatting>
  <conditionalFormatting sqref="Y142">
    <cfRule type="cellIs" dxfId="4111" priority="8436" operator="equal">
      <formula>"NÃO"</formula>
    </cfRule>
    <cfRule type="cellIs" dxfId="4110" priority="8437" operator="equal">
      <formula>"SIM"</formula>
    </cfRule>
  </conditionalFormatting>
  <conditionalFormatting sqref="Y142">
    <cfRule type="cellIs" dxfId="4109" priority="8435" operator="equal">
      <formula>"OPORTUNIDADE"</formula>
    </cfRule>
  </conditionalFormatting>
  <conditionalFormatting sqref="Y142">
    <cfRule type="cellIs" dxfId="4108" priority="8433" operator="equal">
      <formula>"NÃO"</formula>
    </cfRule>
    <cfRule type="cellIs" dxfId="4107" priority="8434" operator="equal">
      <formula>"SIM"</formula>
    </cfRule>
  </conditionalFormatting>
  <conditionalFormatting sqref="Y142">
    <cfRule type="cellIs" dxfId="4106" priority="8432" operator="equal">
      <formula>"OPORTUNIDADE"</formula>
    </cfRule>
  </conditionalFormatting>
  <conditionalFormatting sqref="Y142">
    <cfRule type="cellIs" dxfId="4105" priority="8430" operator="equal">
      <formula>"NÃO"</formula>
    </cfRule>
    <cfRule type="cellIs" dxfId="4104" priority="8431" operator="equal">
      <formula>"SIM"</formula>
    </cfRule>
  </conditionalFormatting>
  <conditionalFormatting sqref="Y142">
    <cfRule type="cellIs" dxfId="4103" priority="8429" operator="equal">
      <formula>"OPORTUNIDADE"</formula>
    </cfRule>
  </conditionalFormatting>
  <conditionalFormatting sqref="Y142">
    <cfRule type="cellIs" dxfId="4102" priority="8427" operator="equal">
      <formula>"NÃO"</formula>
    </cfRule>
    <cfRule type="cellIs" dxfId="4101" priority="8428" operator="equal">
      <formula>"SIM"</formula>
    </cfRule>
  </conditionalFormatting>
  <conditionalFormatting sqref="Z142">
    <cfRule type="cellIs" dxfId="4100" priority="8426" operator="equal">
      <formula>"OPORTUNIDADE"</formula>
    </cfRule>
  </conditionalFormatting>
  <conditionalFormatting sqref="Z142">
    <cfRule type="cellIs" dxfId="4099" priority="8424" operator="equal">
      <formula>"NÃO"</formula>
    </cfRule>
    <cfRule type="cellIs" dxfId="4098" priority="8425" operator="equal">
      <formula>"SIM"</formula>
    </cfRule>
  </conditionalFormatting>
  <conditionalFormatting sqref="Y142">
    <cfRule type="cellIs" dxfId="4097" priority="8423" operator="equal">
      <formula>"OPORTUNIDADE"</formula>
    </cfRule>
  </conditionalFormatting>
  <conditionalFormatting sqref="Y142">
    <cfRule type="cellIs" dxfId="4096" priority="8421" operator="equal">
      <formula>"NÃO"</formula>
    </cfRule>
    <cfRule type="cellIs" dxfId="4095" priority="8422" operator="equal">
      <formula>"SIM"</formula>
    </cfRule>
  </conditionalFormatting>
  <conditionalFormatting sqref="Y142">
    <cfRule type="cellIs" dxfId="4094" priority="8420" operator="equal">
      <formula>"OPORTUNIDADE"</formula>
    </cfRule>
  </conditionalFormatting>
  <conditionalFormatting sqref="Y142">
    <cfRule type="cellIs" dxfId="4093" priority="8418" operator="equal">
      <formula>"NÃO"</formula>
    </cfRule>
    <cfRule type="cellIs" dxfId="4092" priority="8419" operator="equal">
      <formula>"SIM"</formula>
    </cfRule>
  </conditionalFormatting>
  <conditionalFormatting sqref="Y142">
    <cfRule type="cellIs" dxfId="4091" priority="8417" operator="equal">
      <formula>"OPORTUNIDADE"</formula>
    </cfRule>
  </conditionalFormatting>
  <conditionalFormatting sqref="Y142">
    <cfRule type="cellIs" dxfId="4090" priority="8415" operator="equal">
      <formula>"NÃO"</formula>
    </cfRule>
    <cfRule type="cellIs" dxfId="4089" priority="8416" operator="equal">
      <formula>"SIM"</formula>
    </cfRule>
  </conditionalFormatting>
  <conditionalFormatting sqref="Y142">
    <cfRule type="cellIs" dxfId="4088" priority="8414" operator="equal">
      <formula>"OPORTUNIDADE"</formula>
    </cfRule>
  </conditionalFormatting>
  <conditionalFormatting sqref="Y142">
    <cfRule type="cellIs" dxfId="4087" priority="8412" operator="equal">
      <formula>"NÃO"</formula>
    </cfRule>
    <cfRule type="cellIs" dxfId="4086" priority="8413" operator="equal">
      <formula>"SIM"</formula>
    </cfRule>
  </conditionalFormatting>
  <conditionalFormatting sqref="Y142">
    <cfRule type="cellIs" dxfId="4085" priority="8411" operator="equal">
      <formula>"OPORTUNIDADE"</formula>
    </cfRule>
  </conditionalFormatting>
  <conditionalFormatting sqref="Y142">
    <cfRule type="cellIs" dxfId="4084" priority="8409" operator="equal">
      <formula>"NÃO"</formula>
    </cfRule>
    <cfRule type="cellIs" dxfId="4083" priority="8410" operator="equal">
      <formula>"SIM"</formula>
    </cfRule>
  </conditionalFormatting>
  <conditionalFormatting sqref="Y142">
    <cfRule type="cellIs" dxfId="4082" priority="8408" operator="equal">
      <formula>"OPORTUNIDADE"</formula>
    </cfRule>
  </conditionalFormatting>
  <conditionalFormatting sqref="Y142">
    <cfRule type="cellIs" dxfId="4081" priority="8406" operator="equal">
      <formula>"NÃO"</formula>
    </cfRule>
    <cfRule type="cellIs" dxfId="4080" priority="8407" operator="equal">
      <formula>"SIM"</formula>
    </cfRule>
  </conditionalFormatting>
  <conditionalFormatting sqref="Y143">
    <cfRule type="cellIs" dxfId="4079" priority="8405" operator="equal">
      <formula>"OPORTUNIDADE"</formula>
    </cfRule>
  </conditionalFormatting>
  <conditionalFormatting sqref="Y143">
    <cfRule type="cellIs" dxfId="4078" priority="8403" operator="equal">
      <formula>"NÃO"</formula>
    </cfRule>
    <cfRule type="cellIs" dxfId="4077" priority="8404" operator="equal">
      <formula>"SIM"</formula>
    </cfRule>
  </conditionalFormatting>
  <conditionalFormatting sqref="Y143">
    <cfRule type="cellIs" dxfId="4076" priority="8402" operator="equal">
      <formula>"OPORTUNIDADE"</formula>
    </cfRule>
  </conditionalFormatting>
  <conditionalFormatting sqref="Y143">
    <cfRule type="cellIs" dxfId="4075" priority="8400" operator="equal">
      <formula>"NÃO"</formula>
    </cfRule>
    <cfRule type="cellIs" dxfId="4074" priority="8401" operator="equal">
      <formula>"SIM"</formula>
    </cfRule>
  </conditionalFormatting>
  <conditionalFormatting sqref="Y143">
    <cfRule type="cellIs" dxfId="4073" priority="8399" operator="equal">
      <formula>"OPORTUNIDADE"</formula>
    </cfRule>
  </conditionalFormatting>
  <conditionalFormatting sqref="Y143">
    <cfRule type="cellIs" dxfId="4072" priority="8397" operator="equal">
      <formula>"NÃO"</formula>
    </cfRule>
    <cfRule type="cellIs" dxfId="4071" priority="8398" operator="equal">
      <formula>"SIM"</formula>
    </cfRule>
  </conditionalFormatting>
  <conditionalFormatting sqref="Y143">
    <cfRule type="cellIs" dxfId="4070" priority="8396" operator="equal">
      <formula>"OPORTUNIDADE"</formula>
    </cfRule>
  </conditionalFormatting>
  <conditionalFormatting sqref="Y143">
    <cfRule type="cellIs" dxfId="4069" priority="8394" operator="equal">
      <formula>"NÃO"</formula>
    </cfRule>
    <cfRule type="cellIs" dxfId="4068" priority="8395" operator="equal">
      <formula>"SIM"</formula>
    </cfRule>
  </conditionalFormatting>
  <conditionalFormatting sqref="Y143">
    <cfRule type="cellIs" dxfId="4067" priority="8393" operator="equal">
      <formula>"OPORTUNIDADE"</formula>
    </cfRule>
  </conditionalFormatting>
  <conditionalFormatting sqref="Y143">
    <cfRule type="cellIs" dxfId="4066" priority="8391" operator="equal">
      <formula>"NÃO"</formula>
    </cfRule>
    <cfRule type="cellIs" dxfId="4065" priority="8392" operator="equal">
      <formula>"SIM"</formula>
    </cfRule>
  </conditionalFormatting>
  <conditionalFormatting sqref="Y143">
    <cfRule type="cellIs" dxfId="4064" priority="8390" operator="equal">
      <formula>"OPORTUNIDADE"</formula>
    </cfRule>
  </conditionalFormatting>
  <conditionalFormatting sqref="Y143">
    <cfRule type="cellIs" dxfId="4063" priority="8388" operator="equal">
      <formula>"NÃO"</formula>
    </cfRule>
    <cfRule type="cellIs" dxfId="4062" priority="8389" operator="equal">
      <formula>"SIM"</formula>
    </cfRule>
  </conditionalFormatting>
  <conditionalFormatting sqref="Y143">
    <cfRule type="cellIs" dxfId="4061" priority="8387" operator="equal">
      <formula>"OPORTUNIDADE"</formula>
    </cfRule>
  </conditionalFormatting>
  <conditionalFormatting sqref="Y143">
    <cfRule type="cellIs" dxfId="4060" priority="8385" operator="equal">
      <formula>"NÃO"</formula>
    </cfRule>
    <cfRule type="cellIs" dxfId="4059" priority="8386" operator="equal">
      <formula>"SIM"</formula>
    </cfRule>
  </conditionalFormatting>
  <conditionalFormatting sqref="Y143">
    <cfRule type="cellIs" dxfId="4058" priority="8384" operator="equal">
      <formula>"OPORTUNIDADE"</formula>
    </cfRule>
  </conditionalFormatting>
  <conditionalFormatting sqref="Y143">
    <cfRule type="cellIs" dxfId="4057" priority="8382" operator="equal">
      <formula>"NÃO"</formula>
    </cfRule>
    <cfRule type="cellIs" dxfId="4056" priority="8383" operator="equal">
      <formula>"SIM"</formula>
    </cfRule>
  </conditionalFormatting>
  <conditionalFormatting sqref="Y143">
    <cfRule type="cellIs" dxfId="4055" priority="8381" operator="equal">
      <formula>"OPORTUNIDADE"</formula>
    </cfRule>
  </conditionalFormatting>
  <conditionalFormatting sqref="Y143">
    <cfRule type="cellIs" dxfId="4054" priority="8379" operator="equal">
      <formula>"NÃO"</formula>
    </cfRule>
    <cfRule type="cellIs" dxfId="4053" priority="8380" operator="equal">
      <formula>"SIM"</formula>
    </cfRule>
  </conditionalFormatting>
  <conditionalFormatting sqref="Y143">
    <cfRule type="cellIs" dxfId="4052" priority="8378" operator="equal">
      <formula>"OPORTUNIDADE"</formula>
    </cfRule>
  </conditionalFormatting>
  <conditionalFormatting sqref="Y143">
    <cfRule type="cellIs" dxfId="4051" priority="8376" operator="equal">
      <formula>"NÃO"</formula>
    </cfRule>
    <cfRule type="cellIs" dxfId="4050" priority="8377" operator="equal">
      <formula>"SIM"</formula>
    </cfRule>
  </conditionalFormatting>
  <conditionalFormatting sqref="Y143">
    <cfRule type="cellIs" dxfId="4049" priority="8375" operator="equal">
      <formula>"OPORTUNIDADE"</formula>
    </cfRule>
  </conditionalFormatting>
  <conditionalFormatting sqref="Y143">
    <cfRule type="cellIs" dxfId="4048" priority="8373" operator="equal">
      <formula>"NÃO"</formula>
    </cfRule>
    <cfRule type="cellIs" dxfId="4047" priority="8374" operator="equal">
      <formula>"SIM"</formula>
    </cfRule>
  </conditionalFormatting>
  <conditionalFormatting sqref="Y143">
    <cfRule type="cellIs" dxfId="4046" priority="8372" operator="equal">
      <formula>"OPORTUNIDADE"</formula>
    </cfRule>
  </conditionalFormatting>
  <conditionalFormatting sqref="Y143">
    <cfRule type="cellIs" dxfId="4045" priority="8370" operator="equal">
      <formula>"NÃO"</formula>
    </cfRule>
    <cfRule type="cellIs" dxfId="4044" priority="8371" operator="equal">
      <formula>"SIM"</formula>
    </cfRule>
  </conditionalFormatting>
  <conditionalFormatting sqref="Y143">
    <cfRule type="cellIs" dxfId="4043" priority="8369" operator="equal">
      <formula>"OPORTUNIDADE"</formula>
    </cfRule>
  </conditionalFormatting>
  <conditionalFormatting sqref="Y143">
    <cfRule type="cellIs" dxfId="4042" priority="8367" operator="equal">
      <formula>"NÃO"</formula>
    </cfRule>
    <cfRule type="cellIs" dxfId="4041" priority="8368" operator="equal">
      <formula>"SIM"</formula>
    </cfRule>
  </conditionalFormatting>
  <conditionalFormatting sqref="Y143">
    <cfRule type="cellIs" dxfId="4040" priority="8366" operator="equal">
      <formula>"OPORTUNIDADE"</formula>
    </cfRule>
  </conditionalFormatting>
  <conditionalFormatting sqref="Y143">
    <cfRule type="cellIs" dxfId="4039" priority="8364" operator="equal">
      <formula>"NÃO"</formula>
    </cfRule>
    <cfRule type="cellIs" dxfId="4038" priority="8365" operator="equal">
      <formula>"SIM"</formula>
    </cfRule>
  </conditionalFormatting>
  <conditionalFormatting sqref="Y143">
    <cfRule type="cellIs" dxfId="4037" priority="8363" operator="equal">
      <formula>"OPORTUNIDADE"</formula>
    </cfRule>
  </conditionalFormatting>
  <conditionalFormatting sqref="Y143">
    <cfRule type="cellIs" dxfId="4036" priority="8361" operator="equal">
      <formula>"NÃO"</formula>
    </cfRule>
    <cfRule type="cellIs" dxfId="4035" priority="8362" operator="equal">
      <formula>"SIM"</formula>
    </cfRule>
  </conditionalFormatting>
  <conditionalFormatting sqref="Y143">
    <cfRule type="cellIs" dxfId="4034" priority="8360" operator="equal">
      <formula>"OPORTUNIDADE"</formula>
    </cfRule>
  </conditionalFormatting>
  <conditionalFormatting sqref="Y143">
    <cfRule type="cellIs" dxfId="4033" priority="8358" operator="equal">
      <formula>"NÃO"</formula>
    </cfRule>
    <cfRule type="cellIs" dxfId="4032" priority="8359" operator="equal">
      <formula>"SIM"</formula>
    </cfRule>
  </conditionalFormatting>
  <conditionalFormatting sqref="Y143">
    <cfRule type="cellIs" dxfId="4031" priority="8357" operator="equal">
      <formula>"OPORTUNIDADE"</formula>
    </cfRule>
  </conditionalFormatting>
  <conditionalFormatting sqref="Y143">
    <cfRule type="cellIs" dxfId="4030" priority="8355" operator="equal">
      <formula>"NÃO"</formula>
    </cfRule>
    <cfRule type="cellIs" dxfId="4029" priority="8356" operator="equal">
      <formula>"SIM"</formula>
    </cfRule>
  </conditionalFormatting>
  <conditionalFormatting sqref="Y143">
    <cfRule type="cellIs" dxfId="4028" priority="8354" operator="equal">
      <formula>"OPORTUNIDADE"</formula>
    </cfRule>
  </conditionalFormatting>
  <conditionalFormatting sqref="Y143">
    <cfRule type="cellIs" dxfId="4027" priority="8352" operator="equal">
      <formula>"NÃO"</formula>
    </cfRule>
    <cfRule type="cellIs" dxfId="4026" priority="8353" operator="equal">
      <formula>"SIM"</formula>
    </cfRule>
  </conditionalFormatting>
  <conditionalFormatting sqref="Y143">
    <cfRule type="cellIs" dxfId="4025" priority="8351" operator="equal">
      <formula>"OPORTUNIDADE"</formula>
    </cfRule>
  </conditionalFormatting>
  <conditionalFormatting sqref="Y143">
    <cfRule type="cellIs" dxfId="4024" priority="8349" operator="equal">
      <formula>"NÃO"</formula>
    </cfRule>
    <cfRule type="cellIs" dxfId="4023" priority="8350" operator="equal">
      <formula>"SIM"</formula>
    </cfRule>
  </conditionalFormatting>
  <conditionalFormatting sqref="Y143">
    <cfRule type="cellIs" dxfId="4022" priority="8348" operator="equal">
      <formula>"OPORTUNIDADE"</formula>
    </cfRule>
  </conditionalFormatting>
  <conditionalFormatting sqref="Y143">
    <cfRule type="cellIs" dxfId="4021" priority="8346" operator="equal">
      <formula>"NÃO"</formula>
    </cfRule>
    <cfRule type="cellIs" dxfId="4020" priority="8347" operator="equal">
      <formula>"SIM"</formula>
    </cfRule>
  </conditionalFormatting>
  <conditionalFormatting sqref="Y143">
    <cfRule type="cellIs" dxfId="4019" priority="8345" operator="equal">
      <formula>"OPORTUNIDADE"</formula>
    </cfRule>
  </conditionalFormatting>
  <conditionalFormatting sqref="Y143">
    <cfRule type="cellIs" dxfId="4018" priority="8343" operator="equal">
      <formula>"NÃO"</formula>
    </cfRule>
    <cfRule type="cellIs" dxfId="4017" priority="8344" operator="equal">
      <formula>"SIM"</formula>
    </cfRule>
  </conditionalFormatting>
  <conditionalFormatting sqref="Y143">
    <cfRule type="cellIs" dxfId="4016" priority="8342" operator="equal">
      <formula>"OPORTUNIDADE"</formula>
    </cfRule>
  </conditionalFormatting>
  <conditionalFormatting sqref="Y143">
    <cfRule type="cellIs" dxfId="4015" priority="8340" operator="equal">
      <formula>"NÃO"</formula>
    </cfRule>
    <cfRule type="cellIs" dxfId="4014" priority="8341" operator="equal">
      <formula>"SIM"</formula>
    </cfRule>
  </conditionalFormatting>
  <conditionalFormatting sqref="Y143">
    <cfRule type="cellIs" dxfId="4013" priority="8339" operator="equal">
      <formula>"OPORTUNIDADE"</formula>
    </cfRule>
  </conditionalFormatting>
  <conditionalFormatting sqref="Y143">
    <cfRule type="cellIs" dxfId="4012" priority="8337" operator="equal">
      <formula>"NÃO"</formula>
    </cfRule>
    <cfRule type="cellIs" dxfId="4011" priority="8338" operator="equal">
      <formula>"SIM"</formula>
    </cfRule>
  </conditionalFormatting>
  <conditionalFormatting sqref="Y143">
    <cfRule type="cellIs" dxfId="4010" priority="8336" operator="equal">
      <formula>"OPORTUNIDADE"</formula>
    </cfRule>
  </conditionalFormatting>
  <conditionalFormatting sqref="Y143">
    <cfRule type="cellIs" dxfId="4009" priority="8334" operator="equal">
      <formula>"NÃO"</formula>
    </cfRule>
    <cfRule type="cellIs" dxfId="4008" priority="8335" operator="equal">
      <formula>"SIM"</formula>
    </cfRule>
  </conditionalFormatting>
  <conditionalFormatting sqref="Y143">
    <cfRule type="cellIs" dxfId="4007" priority="8333" operator="equal">
      <formula>"OPORTUNIDADE"</formula>
    </cfRule>
  </conditionalFormatting>
  <conditionalFormatting sqref="Y143">
    <cfRule type="cellIs" dxfId="4006" priority="8331" operator="equal">
      <formula>"NÃO"</formula>
    </cfRule>
    <cfRule type="cellIs" dxfId="4005" priority="8332" operator="equal">
      <formula>"SIM"</formula>
    </cfRule>
  </conditionalFormatting>
  <conditionalFormatting sqref="Y143">
    <cfRule type="cellIs" dxfId="4004" priority="8330" operator="equal">
      <formula>"OPORTUNIDADE"</formula>
    </cfRule>
  </conditionalFormatting>
  <conditionalFormatting sqref="Y143">
    <cfRule type="cellIs" dxfId="4003" priority="8328" operator="equal">
      <formula>"NÃO"</formula>
    </cfRule>
    <cfRule type="cellIs" dxfId="4002" priority="8329" operator="equal">
      <formula>"SIM"</formula>
    </cfRule>
  </conditionalFormatting>
  <conditionalFormatting sqref="Y143">
    <cfRule type="cellIs" dxfId="4001" priority="8327" operator="equal">
      <formula>"OPORTUNIDADE"</formula>
    </cfRule>
  </conditionalFormatting>
  <conditionalFormatting sqref="Y143">
    <cfRule type="cellIs" dxfId="4000" priority="8325" operator="equal">
      <formula>"NÃO"</formula>
    </cfRule>
    <cfRule type="cellIs" dxfId="3999" priority="8326" operator="equal">
      <formula>"SIM"</formula>
    </cfRule>
  </conditionalFormatting>
  <conditionalFormatting sqref="Y143">
    <cfRule type="cellIs" dxfId="3998" priority="8324" operator="equal">
      <formula>"OPORTUNIDADE"</formula>
    </cfRule>
  </conditionalFormatting>
  <conditionalFormatting sqref="Y143">
    <cfRule type="cellIs" dxfId="3997" priority="8322" operator="equal">
      <formula>"NÃO"</formula>
    </cfRule>
    <cfRule type="cellIs" dxfId="3996" priority="8323" operator="equal">
      <formula>"SIM"</formula>
    </cfRule>
  </conditionalFormatting>
  <conditionalFormatting sqref="Y143">
    <cfRule type="cellIs" dxfId="3995" priority="8321" operator="equal">
      <formula>"OPORTUNIDADE"</formula>
    </cfRule>
  </conditionalFormatting>
  <conditionalFormatting sqref="Y143">
    <cfRule type="cellIs" dxfId="3994" priority="8319" operator="equal">
      <formula>"NÃO"</formula>
    </cfRule>
    <cfRule type="cellIs" dxfId="3993" priority="8320" operator="equal">
      <formula>"SIM"</formula>
    </cfRule>
  </conditionalFormatting>
  <conditionalFormatting sqref="Y143">
    <cfRule type="cellIs" dxfId="3992" priority="8318" operator="equal">
      <formula>"OPORTUNIDADE"</formula>
    </cfRule>
  </conditionalFormatting>
  <conditionalFormatting sqref="Y143">
    <cfRule type="cellIs" dxfId="3991" priority="8316" operator="equal">
      <formula>"NÃO"</formula>
    </cfRule>
    <cfRule type="cellIs" dxfId="3990" priority="8317" operator="equal">
      <formula>"SIM"</formula>
    </cfRule>
  </conditionalFormatting>
  <conditionalFormatting sqref="Y143">
    <cfRule type="cellIs" dxfId="3989" priority="8315" operator="equal">
      <formula>"OPORTUNIDADE"</formula>
    </cfRule>
  </conditionalFormatting>
  <conditionalFormatting sqref="Y143">
    <cfRule type="cellIs" dxfId="3988" priority="8313" operator="equal">
      <formula>"NÃO"</formula>
    </cfRule>
    <cfRule type="cellIs" dxfId="3987" priority="8314" operator="equal">
      <formula>"SIM"</formula>
    </cfRule>
  </conditionalFormatting>
  <conditionalFormatting sqref="Y143">
    <cfRule type="cellIs" dxfId="3986" priority="8312" operator="equal">
      <formula>"OPORTUNIDADE"</formula>
    </cfRule>
  </conditionalFormatting>
  <conditionalFormatting sqref="Y143">
    <cfRule type="cellIs" dxfId="3985" priority="8310" operator="equal">
      <formula>"NÃO"</formula>
    </cfRule>
    <cfRule type="cellIs" dxfId="3984" priority="8311" operator="equal">
      <formula>"SIM"</formula>
    </cfRule>
  </conditionalFormatting>
  <conditionalFormatting sqref="Y143">
    <cfRule type="cellIs" dxfId="3983" priority="8309" operator="equal">
      <formula>"OPORTUNIDADE"</formula>
    </cfRule>
  </conditionalFormatting>
  <conditionalFormatting sqref="Y143">
    <cfRule type="cellIs" dxfId="3982" priority="8307" operator="equal">
      <formula>"NÃO"</formula>
    </cfRule>
    <cfRule type="cellIs" dxfId="3981" priority="8308" operator="equal">
      <formula>"SIM"</formula>
    </cfRule>
  </conditionalFormatting>
  <conditionalFormatting sqref="Y139">
    <cfRule type="cellIs" dxfId="3980" priority="8306" operator="equal">
      <formula>"OPORTUNIDADE"</formula>
    </cfRule>
  </conditionalFormatting>
  <conditionalFormatting sqref="Y139">
    <cfRule type="cellIs" dxfId="3979" priority="8304" operator="equal">
      <formula>"NÃO"</formula>
    </cfRule>
    <cfRule type="cellIs" dxfId="3978" priority="8305" operator="equal">
      <formula>"SIM"</formula>
    </cfRule>
  </conditionalFormatting>
  <conditionalFormatting sqref="Y139">
    <cfRule type="cellIs" dxfId="3977" priority="8303" operator="equal">
      <formula>"OPORTUNIDADE"</formula>
    </cfRule>
  </conditionalFormatting>
  <conditionalFormatting sqref="Y139">
    <cfRule type="cellIs" dxfId="3976" priority="8301" operator="equal">
      <formula>"NÃO"</formula>
    </cfRule>
    <cfRule type="cellIs" dxfId="3975" priority="8302" operator="equal">
      <formula>"SIM"</formula>
    </cfRule>
  </conditionalFormatting>
  <conditionalFormatting sqref="Z139">
    <cfRule type="cellIs" dxfId="3974" priority="8300" operator="equal">
      <formula>"OPORTUNIDADE"</formula>
    </cfRule>
  </conditionalFormatting>
  <conditionalFormatting sqref="Z139">
    <cfRule type="cellIs" dxfId="3973" priority="8298" operator="equal">
      <formula>"NÃO"</formula>
    </cfRule>
    <cfRule type="cellIs" dxfId="3972" priority="8299" operator="equal">
      <formula>"SIM"</formula>
    </cfRule>
  </conditionalFormatting>
  <conditionalFormatting sqref="Y139">
    <cfRule type="cellIs" dxfId="3971" priority="8297" operator="equal">
      <formula>"OPORTUNIDADE"</formula>
    </cfRule>
  </conditionalFormatting>
  <conditionalFormatting sqref="Y139">
    <cfRule type="cellIs" dxfId="3970" priority="8295" operator="equal">
      <formula>"NÃO"</formula>
    </cfRule>
    <cfRule type="cellIs" dxfId="3969" priority="8296" operator="equal">
      <formula>"SIM"</formula>
    </cfRule>
  </conditionalFormatting>
  <conditionalFormatting sqref="Z139">
    <cfRule type="cellIs" dxfId="3968" priority="8294" operator="equal">
      <formula>"OPORTUNIDADE"</formula>
    </cfRule>
  </conditionalFormatting>
  <conditionalFormatting sqref="Z139">
    <cfRule type="cellIs" dxfId="3967" priority="8292" operator="equal">
      <formula>"NÃO"</formula>
    </cfRule>
    <cfRule type="cellIs" dxfId="3966" priority="8293" operator="equal">
      <formula>"SIM"</formula>
    </cfRule>
  </conditionalFormatting>
  <conditionalFormatting sqref="Z139">
    <cfRule type="cellIs" dxfId="3965" priority="8291" operator="equal">
      <formula>"OPORTUNIDADE"</formula>
    </cfRule>
  </conditionalFormatting>
  <conditionalFormatting sqref="Z139">
    <cfRule type="cellIs" dxfId="3964" priority="8289" operator="equal">
      <formula>"NÃO"</formula>
    </cfRule>
    <cfRule type="cellIs" dxfId="3963" priority="8290" operator="equal">
      <formula>"SIM"</formula>
    </cfRule>
  </conditionalFormatting>
  <conditionalFormatting sqref="Y139">
    <cfRule type="cellIs" dxfId="3962" priority="8288" operator="equal">
      <formula>"OPORTUNIDADE"</formula>
    </cfRule>
  </conditionalFormatting>
  <conditionalFormatting sqref="Y139">
    <cfRule type="cellIs" dxfId="3961" priority="8286" operator="equal">
      <formula>"NÃO"</formula>
    </cfRule>
    <cfRule type="cellIs" dxfId="3960" priority="8287" operator="equal">
      <formula>"SIM"</formula>
    </cfRule>
  </conditionalFormatting>
  <conditionalFormatting sqref="Y145">
    <cfRule type="cellIs" dxfId="3959" priority="8285" operator="equal">
      <formula>"OPORTUNIDADE"</formula>
    </cfRule>
  </conditionalFormatting>
  <conditionalFormatting sqref="Y145">
    <cfRule type="cellIs" dxfId="3958" priority="8283" operator="equal">
      <formula>"NÃO"</formula>
    </cfRule>
    <cfRule type="cellIs" dxfId="3957" priority="8284" operator="equal">
      <formula>"SIM"</formula>
    </cfRule>
  </conditionalFormatting>
  <conditionalFormatting sqref="Y145">
    <cfRule type="cellIs" dxfId="3956" priority="8282" operator="equal">
      <formula>"OPORTUNIDADE"</formula>
    </cfRule>
  </conditionalFormatting>
  <conditionalFormatting sqref="Y145">
    <cfRule type="cellIs" dxfId="3955" priority="8280" operator="equal">
      <formula>"NÃO"</formula>
    </cfRule>
    <cfRule type="cellIs" dxfId="3954" priority="8281" operator="equal">
      <formula>"SIM"</formula>
    </cfRule>
  </conditionalFormatting>
  <conditionalFormatting sqref="Y145">
    <cfRule type="cellIs" dxfId="3953" priority="8279" operator="equal">
      <formula>"OPORTUNIDADE"</formula>
    </cfRule>
  </conditionalFormatting>
  <conditionalFormatting sqref="Y145">
    <cfRule type="cellIs" dxfId="3952" priority="8277" operator="equal">
      <formula>"NÃO"</formula>
    </cfRule>
    <cfRule type="cellIs" dxfId="3951" priority="8278" operator="equal">
      <formula>"SIM"</formula>
    </cfRule>
  </conditionalFormatting>
  <conditionalFormatting sqref="Y145">
    <cfRule type="cellIs" dxfId="3950" priority="8276" operator="equal">
      <formula>"OPORTUNIDADE"</formula>
    </cfRule>
  </conditionalFormatting>
  <conditionalFormatting sqref="Y145">
    <cfRule type="cellIs" dxfId="3949" priority="8274" operator="equal">
      <formula>"NÃO"</formula>
    </cfRule>
    <cfRule type="cellIs" dxfId="3948" priority="8275" operator="equal">
      <formula>"SIM"</formula>
    </cfRule>
  </conditionalFormatting>
  <conditionalFormatting sqref="Z145">
    <cfRule type="cellIs" dxfId="3947" priority="8273" operator="equal">
      <formula>"OPORTUNIDADE"</formula>
    </cfRule>
  </conditionalFormatting>
  <conditionalFormatting sqref="Z145">
    <cfRule type="cellIs" dxfId="3946" priority="8271" operator="equal">
      <formula>"NÃO"</formula>
    </cfRule>
    <cfRule type="cellIs" dxfId="3945" priority="8272" operator="equal">
      <formula>"SIM"</formula>
    </cfRule>
  </conditionalFormatting>
  <conditionalFormatting sqref="Z145">
    <cfRule type="cellIs" dxfId="3944" priority="8270" operator="equal">
      <formula>"OPORTUNIDADE"</formula>
    </cfRule>
  </conditionalFormatting>
  <conditionalFormatting sqref="Z145">
    <cfRule type="cellIs" dxfId="3943" priority="8268" operator="equal">
      <formula>"NÃO"</formula>
    </cfRule>
    <cfRule type="cellIs" dxfId="3942" priority="8269" operator="equal">
      <formula>"SIM"</formula>
    </cfRule>
  </conditionalFormatting>
  <conditionalFormatting sqref="Y145">
    <cfRule type="cellIs" dxfId="3941" priority="8267" operator="equal">
      <formula>"OPORTUNIDADE"</formula>
    </cfRule>
  </conditionalFormatting>
  <conditionalFormatting sqref="Y145">
    <cfRule type="cellIs" dxfId="3940" priority="8265" operator="equal">
      <formula>"NÃO"</formula>
    </cfRule>
    <cfRule type="cellIs" dxfId="3939" priority="8266" operator="equal">
      <formula>"SIM"</formula>
    </cfRule>
  </conditionalFormatting>
  <conditionalFormatting sqref="Z145">
    <cfRule type="cellIs" dxfId="3938" priority="8264" operator="equal">
      <formula>"OPORTUNIDADE"</formula>
    </cfRule>
  </conditionalFormatting>
  <conditionalFormatting sqref="Z145">
    <cfRule type="cellIs" dxfId="3937" priority="8262" operator="equal">
      <formula>"NÃO"</formula>
    </cfRule>
    <cfRule type="cellIs" dxfId="3936" priority="8263" operator="equal">
      <formula>"SIM"</formula>
    </cfRule>
  </conditionalFormatting>
  <conditionalFormatting sqref="Y145">
    <cfRule type="cellIs" dxfId="3935" priority="8261" operator="equal">
      <formula>"OPORTUNIDADE"</formula>
    </cfRule>
  </conditionalFormatting>
  <conditionalFormatting sqref="Y145">
    <cfRule type="cellIs" dxfId="3934" priority="8259" operator="equal">
      <formula>"NÃO"</formula>
    </cfRule>
    <cfRule type="cellIs" dxfId="3933" priority="8260" operator="equal">
      <formula>"SIM"</formula>
    </cfRule>
  </conditionalFormatting>
  <conditionalFormatting sqref="Z145">
    <cfRule type="cellIs" dxfId="3932" priority="8258" operator="equal">
      <formula>"OPORTUNIDADE"</formula>
    </cfRule>
  </conditionalFormatting>
  <conditionalFormatting sqref="Z145">
    <cfRule type="cellIs" dxfId="3931" priority="8256" operator="equal">
      <formula>"NÃO"</formula>
    </cfRule>
    <cfRule type="cellIs" dxfId="3930" priority="8257" operator="equal">
      <formula>"SIM"</formula>
    </cfRule>
  </conditionalFormatting>
  <conditionalFormatting sqref="Z145">
    <cfRule type="cellIs" dxfId="3929" priority="8255" operator="equal">
      <formula>"OPORTUNIDADE"</formula>
    </cfRule>
  </conditionalFormatting>
  <conditionalFormatting sqref="Z145">
    <cfRule type="cellIs" dxfId="3928" priority="8253" operator="equal">
      <formula>"NÃO"</formula>
    </cfRule>
    <cfRule type="cellIs" dxfId="3927" priority="8254" operator="equal">
      <formula>"SIM"</formula>
    </cfRule>
  </conditionalFormatting>
  <conditionalFormatting sqref="Z145">
    <cfRule type="cellIs" dxfId="3926" priority="8252" operator="equal">
      <formula>"OPORTUNIDADE"</formula>
    </cfRule>
  </conditionalFormatting>
  <conditionalFormatting sqref="Z145">
    <cfRule type="cellIs" dxfId="3925" priority="8250" operator="equal">
      <formula>"NÃO"</formula>
    </cfRule>
    <cfRule type="cellIs" dxfId="3924" priority="8251" operator="equal">
      <formula>"SIM"</formula>
    </cfRule>
  </conditionalFormatting>
  <conditionalFormatting sqref="Z145">
    <cfRule type="cellIs" dxfId="3923" priority="8249" operator="equal">
      <formula>"OPORTUNIDADE"</formula>
    </cfRule>
  </conditionalFormatting>
  <conditionalFormatting sqref="Z145">
    <cfRule type="cellIs" dxfId="3922" priority="8247" operator="equal">
      <formula>"NÃO"</formula>
    </cfRule>
    <cfRule type="cellIs" dxfId="3921" priority="8248" operator="equal">
      <formula>"SIM"</formula>
    </cfRule>
  </conditionalFormatting>
  <conditionalFormatting sqref="Y145">
    <cfRule type="cellIs" dxfId="3920" priority="8246" operator="equal">
      <formula>"OPORTUNIDADE"</formula>
    </cfRule>
  </conditionalFormatting>
  <conditionalFormatting sqref="Y145">
    <cfRule type="cellIs" dxfId="3919" priority="8244" operator="equal">
      <formula>"NÃO"</formula>
    </cfRule>
    <cfRule type="cellIs" dxfId="3918" priority="8245" operator="equal">
      <formula>"SIM"</formula>
    </cfRule>
  </conditionalFormatting>
  <conditionalFormatting sqref="Y145">
    <cfRule type="cellIs" dxfId="3917" priority="8243" operator="equal">
      <formula>"OPORTUNIDADE"</formula>
    </cfRule>
  </conditionalFormatting>
  <conditionalFormatting sqref="Y145">
    <cfRule type="cellIs" dxfId="3916" priority="8241" operator="equal">
      <formula>"NÃO"</formula>
    </cfRule>
    <cfRule type="cellIs" dxfId="3915" priority="8242" operator="equal">
      <formula>"SIM"</formula>
    </cfRule>
  </conditionalFormatting>
  <conditionalFormatting sqref="Y145">
    <cfRule type="cellIs" dxfId="3914" priority="8240" operator="equal">
      <formula>"OPORTUNIDADE"</formula>
    </cfRule>
  </conditionalFormatting>
  <conditionalFormatting sqref="Y145">
    <cfRule type="cellIs" dxfId="3913" priority="8238" operator="equal">
      <formula>"NÃO"</formula>
    </cfRule>
    <cfRule type="cellIs" dxfId="3912" priority="8239" operator="equal">
      <formula>"SIM"</formula>
    </cfRule>
  </conditionalFormatting>
  <conditionalFormatting sqref="Y145">
    <cfRule type="cellIs" dxfId="3911" priority="8237" operator="equal">
      <formula>"OPORTUNIDADE"</formula>
    </cfRule>
  </conditionalFormatting>
  <conditionalFormatting sqref="Y145">
    <cfRule type="cellIs" dxfId="3910" priority="8235" operator="equal">
      <formula>"NÃO"</formula>
    </cfRule>
    <cfRule type="cellIs" dxfId="3909" priority="8236" operator="equal">
      <formula>"SIM"</formula>
    </cfRule>
  </conditionalFormatting>
  <conditionalFormatting sqref="BK62">
    <cfRule type="iconSet" priority="8234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3908" priority="8233" operator="equal">
      <formula>"OPORTUNIDADE"</formula>
    </cfRule>
  </conditionalFormatting>
  <conditionalFormatting sqref="Y150">
    <cfRule type="cellIs" dxfId="3907" priority="8231" operator="equal">
      <formula>"NÃO"</formula>
    </cfRule>
    <cfRule type="cellIs" dxfId="3906" priority="8232" operator="equal">
      <formula>"SIM"</formula>
    </cfRule>
  </conditionalFormatting>
  <conditionalFormatting sqref="Y150">
    <cfRule type="cellIs" dxfId="3905" priority="8230" operator="equal">
      <formula>"OPORTUNIDADE"</formula>
    </cfRule>
  </conditionalFormatting>
  <conditionalFormatting sqref="Y150">
    <cfRule type="cellIs" dxfId="3904" priority="8228" operator="equal">
      <formula>"NÃO"</formula>
    </cfRule>
    <cfRule type="cellIs" dxfId="3903" priority="8229" operator="equal">
      <formula>"SIM"</formula>
    </cfRule>
  </conditionalFormatting>
  <conditionalFormatting sqref="Y150">
    <cfRule type="cellIs" dxfId="3902" priority="8227" operator="equal">
      <formula>"OPORTUNIDADE"</formula>
    </cfRule>
  </conditionalFormatting>
  <conditionalFormatting sqref="Y150">
    <cfRule type="cellIs" dxfId="3901" priority="8225" operator="equal">
      <formula>"NÃO"</formula>
    </cfRule>
    <cfRule type="cellIs" dxfId="3900" priority="8226" operator="equal">
      <formula>"SIM"</formula>
    </cfRule>
  </conditionalFormatting>
  <conditionalFormatting sqref="Y150">
    <cfRule type="cellIs" dxfId="3899" priority="8224" operator="equal">
      <formula>"OPORTUNIDADE"</formula>
    </cfRule>
  </conditionalFormatting>
  <conditionalFormatting sqref="Y150">
    <cfRule type="cellIs" dxfId="3898" priority="8222" operator="equal">
      <formula>"NÃO"</formula>
    </cfRule>
    <cfRule type="cellIs" dxfId="3897" priority="8223" operator="equal">
      <formula>"SIM"</formula>
    </cfRule>
  </conditionalFormatting>
  <conditionalFormatting sqref="Y150">
    <cfRule type="cellIs" dxfId="3896" priority="8221" operator="equal">
      <formula>"OPORTUNIDADE"</formula>
    </cfRule>
  </conditionalFormatting>
  <conditionalFormatting sqref="Y150">
    <cfRule type="cellIs" dxfId="3895" priority="8219" operator="equal">
      <formula>"NÃO"</formula>
    </cfRule>
    <cfRule type="cellIs" dxfId="3894" priority="8220" operator="equal">
      <formula>"SIM"</formula>
    </cfRule>
  </conditionalFormatting>
  <conditionalFormatting sqref="Y150">
    <cfRule type="cellIs" dxfId="3893" priority="8218" operator="equal">
      <formula>"OPORTUNIDADE"</formula>
    </cfRule>
  </conditionalFormatting>
  <conditionalFormatting sqref="Y150">
    <cfRule type="cellIs" dxfId="3892" priority="8216" operator="equal">
      <formula>"NÃO"</formula>
    </cfRule>
    <cfRule type="cellIs" dxfId="3891" priority="8217" operator="equal">
      <formula>"SIM"</formula>
    </cfRule>
  </conditionalFormatting>
  <conditionalFormatting sqref="Y150">
    <cfRule type="cellIs" dxfId="3890" priority="8215" operator="equal">
      <formula>"OPORTUNIDADE"</formula>
    </cfRule>
  </conditionalFormatting>
  <conditionalFormatting sqref="Y150">
    <cfRule type="cellIs" dxfId="3889" priority="8213" operator="equal">
      <formula>"NÃO"</formula>
    </cfRule>
    <cfRule type="cellIs" dxfId="3888" priority="8214" operator="equal">
      <formula>"SIM"</formula>
    </cfRule>
  </conditionalFormatting>
  <conditionalFormatting sqref="Y150">
    <cfRule type="cellIs" dxfId="3887" priority="8212" operator="equal">
      <formula>"OPORTUNIDADE"</formula>
    </cfRule>
  </conditionalFormatting>
  <conditionalFormatting sqref="Y150">
    <cfRule type="cellIs" dxfId="3886" priority="8210" operator="equal">
      <formula>"NÃO"</formula>
    </cfRule>
    <cfRule type="cellIs" dxfId="3885" priority="8211" operator="equal">
      <formula>"SIM"</formula>
    </cfRule>
  </conditionalFormatting>
  <conditionalFormatting sqref="Y150">
    <cfRule type="cellIs" dxfId="3884" priority="8209" operator="equal">
      <formula>"OPORTUNIDADE"</formula>
    </cfRule>
  </conditionalFormatting>
  <conditionalFormatting sqref="Y150">
    <cfRule type="cellIs" dxfId="3883" priority="8207" operator="equal">
      <formula>"NÃO"</formula>
    </cfRule>
    <cfRule type="cellIs" dxfId="3882" priority="8208" operator="equal">
      <formula>"SIM"</formula>
    </cfRule>
  </conditionalFormatting>
  <conditionalFormatting sqref="Y150">
    <cfRule type="cellIs" dxfId="3881" priority="8206" operator="equal">
      <formula>"OPORTUNIDADE"</formula>
    </cfRule>
  </conditionalFormatting>
  <conditionalFormatting sqref="Y150">
    <cfRule type="cellIs" dxfId="3880" priority="8204" operator="equal">
      <formula>"NÃO"</formula>
    </cfRule>
    <cfRule type="cellIs" dxfId="3879" priority="8205" operator="equal">
      <formula>"SIM"</formula>
    </cfRule>
  </conditionalFormatting>
  <conditionalFormatting sqref="Y150">
    <cfRule type="cellIs" dxfId="3878" priority="8203" operator="equal">
      <formula>"OPORTUNIDADE"</formula>
    </cfRule>
  </conditionalFormatting>
  <conditionalFormatting sqref="Y150">
    <cfRule type="cellIs" dxfId="3877" priority="8201" operator="equal">
      <formula>"NÃO"</formula>
    </cfRule>
    <cfRule type="cellIs" dxfId="3876" priority="8202" operator="equal">
      <formula>"SIM"</formula>
    </cfRule>
  </conditionalFormatting>
  <conditionalFormatting sqref="Y150">
    <cfRule type="cellIs" dxfId="3875" priority="8200" operator="equal">
      <formula>"OPORTUNIDADE"</formula>
    </cfRule>
  </conditionalFormatting>
  <conditionalFormatting sqref="Y150">
    <cfRule type="cellIs" dxfId="3874" priority="8198" operator="equal">
      <formula>"NÃO"</formula>
    </cfRule>
    <cfRule type="cellIs" dxfId="3873" priority="8199" operator="equal">
      <formula>"SIM"</formula>
    </cfRule>
  </conditionalFormatting>
  <conditionalFormatting sqref="Y150">
    <cfRule type="cellIs" dxfId="3872" priority="8197" operator="equal">
      <formula>"OPORTUNIDADE"</formula>
    </cfRule>
  </conditionalFormatting>
  <conditionalFormatting sqref="Y150">
    <cfRule type="cellIs" dxfId="3871" priority="8195" operator="equal">
      <formula>"NÃO"</formula>
    </cfRule>
    <cfRule type="cellIs" dxfId="3870" priority="8196" operator="equal">
      <formula>"SIM"</formula>
    </cfRule>
  </conditionalFormatting>
  <conditionalFormatting sqref="Y150">
    <cfRule type="cellIs" dxfId="3869" priority="8194" operator="equal">
      <formula>"OPORTUNIDADE"</formula>
    </cfRule>
  </conditionalFormatting>
  <conditionalFormatting sqref="Y150">
    <cfRule type="cellIs" dxfId="3868" priority="8192" operator="equal">
      <formula>"NÃO"</formula>
    </cfRule>
    <cfRule type="cellIs" dxfId="3867" priority="8193" operator="equal">
      <formula>"SIM"</formula>
    </cfRule>
  </conditionalFormatting>
  <conditionalFormatting sqref="Y150">
    <cfRule type="cellIs" dxfId="3866" priority="8191" operator="equal">
      <formula>"OPORTUNIDADE"</formula>
    </cfRule>
  </conditionalFormatting>
  <conditionalFormatting sqref="Y150">
    <cfRule type="cellIs" dxfId="3865" priority="8189" operator="equal">
      <formula>"NÃO"</formula>
    </cfRule>
    <cfRule type="cellIs" dxfId="3864" priority="8190" operator="equal">
      <formula>"SIM"</formula>
    </cfRule>
  </conditionalFormatting>
  <conditionalFormatting sqref="Y150">
    <cfRule type="cellIs" dxfId="3863" priority="8188" operator="equal">
      <formula>"OPORTUNIDADE"</formula>
    </cfRule>
  </conditionalFormatting>
  <conditionalFormatting sqref="Y150">
    <cfRule type="cellIs" dxfId="3862" priority="8186" operator="equal">
      <formula>"NÃO"</formula>
    </cfRule>
    <cfRule type="cellIs" dxfId="3861" priority="8187" operator="equal">
      <formula>"SIM"</formula>
    </cfRule>
  </conditionalFormatting>
  <conditionalFormatting sqref="Y150">
    <cfRule type="cellIs" dxfId="3860" priority="8185" operator="equal">
      <formula>"OPORTUNIDADE"</formula>
    </cfRule>
  </conditionalFormatting>
  <conditionalFormatting sqref="Y150">
    <cfRule type="cellIs" dxfId="3859" priority="8183" operator="equal">
      <formula>"NÃO"</formula>
    </cfRule>
    <cfRule type="cellIs" dxfId="3858" priority="8184" operator="equal">
      <formula>"SIM"</formula>
    </cfRule>
  </conditionalFormatting>
  <conditionalFormatting sqref="Y150">
    <cfRule type="cellIs" dxfId="3857" priority="8182" operator="equal">
      <formula>"OPORTUNIDADE"</formula>
    </cfRule>
  </conditionalFormatting>
  <conditionalFormatting sqref="Y150">
    <cfRule type="cellIs" dxfId="3856" priority="8180" operator="equal">
      <formula>"NÃO"</formula>
    </cfRule>
    <cfRule type="cellIs" dxfId="3855" priority="8181" operator="equal">
      <formula>"SIM"</formula>
    </cfRule>
  </conditionalFormatting>
  <conditionalFormatting sqref="Y150">
    <cfRule type="cellIs" dxfId="3854" priority="8179" operator="equal">
      <formula>"OPORTUNIDADE"</formula>
    </cfRule>
  </conditionalFormatting>
  <conditionalFormatting sqref="Y150">
    <cfRule type="cellIs" dxfId="3853" priority="8177" operator="equal">
      <formula>"NÃO"</formula>
    </cfRule>
    <cfRule type="cellIs" dxfId="3852" priority="8178" operator="equal">
      <formula>"SIM"</formula>
    </cfRule>
  </conditionalFormatting>
  <conditionalFormatting sqref="Y150">
    <cfRule type="cellIs" dxfId="3851" priority="8176" operator="equal">
      <formula>"OPORTUNIDADE"</formula>
    </cfRule>
  </conditionalFormatting>
  <conditionalFormatting sqref="Y150">
    <cfRule type="cellIs" dxfId="3850" priority="8174" operator="equal">
      <formula>"NÃO"</formula>
    </cfRule>
    <cfRule type="cellIs" dxfId="3849" priority="8175" operator="equal">
      <formula>"SIM"</formula>
    </cfRule>
  </conditionalFormatting>
  <conditionalFormatting sqref="Y150">
    <cfRule type="cellIs" dxfId="3848" priority="8173" operator="equal">
      <formula>"OPORTUNIDADE"</formula>
    </cfRule>
  </conditionalFormatting>
  <conditionalFormatting sqref="Y150">
    <cfRule type="cellIs" dxfId="3847" priority="8171" operator="equal">
      <formula>"NÃO"</formula>
    </cfRule>
    <cfRule type="cellIs" dxfId="3846" priority="8172" operator="equal">
      <formula>"SIM"</formula>
    </cfRule>
  </conditionalFormatting>
  <conditionalFormatting sqref="Y150">
    <cfRule type="cellIs" dxfId="3845" priority="8170" operator="equal">
      <formula>"OPORTUNIDADE"</formula>
    </cfRule>
  </conditionalFormatting>
  <conditionalFormatting sqref="Y150">
    <cfRule type="cellIs" dxfId="3844" priority="8168" operator="equal">
      <formula>"NÃO"</formula>
    </cfRule>
    <cfRule type="cellIs" dxfId="3843" priority="8169" operator="equal">
      <formula>"SIM"</formula>
    </cfRule>
  </conditionalFormatting>
  <conditionalFormatting sqref="Y150">
    <cfRule type="cellIs" dxfId="3842" priority="8167" operator="equal">
      <formula>"OPORTUNIDADE"</formula>
    </cfRule>
  </conditionalFormatting>
  <conditionalFormatting sqref="Y150">
    <cfRule type="cellIs" dxfId="3841" priority="8165" operator="equal">
      <formula>"NÃO"</formula>
    </cfRule>
    <cfRule type="cellIs" dxfId="3840" priority="8166" operator="equal">
      <formula>"SIM"</formula>
    </cfRule>
  </conditionalFormatting>
  <conditionalFormatting sqref="Y150">
    <cfRule type="cellIs" dxfId="3839" priority="8164" operator="equal">
      <formula>"OPORTUNIDADE"</formula>
    </cfRule>
  </conditionalFormatting>
  <conditionalFormatting sqref="Y150">
    <cfRule type="cellIs" dxfId="3838" priority="8162" operator="equal">
      <formula>"NÃO"</formula>
    </cfRule>
    <cfRule type="cellIs" dxfId="3837" priority="8163" operator="equal">
      <formula>"SIM"</formula>
    </cfRule>
  </conditionalFormatting>
  <conditionalFormatting sqref="Y150">
    <cfRule type="cellIs" dxfId="3836" priority="8161" operator="equal">
      <formula>"OPORTUNIDADE"</formula>
    </cfRule>
  </conditionalFormatting>
  <conditionalFormatting sqref="Y150">
    <cfRule type="cellIs" dxfId="3835" priority="8159" operator="equal">
      <formula>"NÃO"</formula>
    </cfRule>
    <cfRule type="cellIs" dxfId="3834" priority="8160" operator="equal">
      <formula>"SIM"</formula>
    </cfRule>
  </conditionalFormatting>
  <conditionalFormatting sqref="Y150">
    <cfRule type="cellIs" dxfId="3833" priority="8158" operator="equal">
      <formula>"OPORTUNIDADE"</formula>
    </cfRule>
  </conditionalFormatting>
  <conditionalFormatting sqref="Y150">
    <cfRule type="cellIs" dxfId="3832" priority="8156" operator="equal">
      <formula>"NÃO"</formula>
    </cfRule>
    <cfRule type="cellIs" dxfId="3831" priority="8157" operator="equal">
      <formula>"SIM"</formula>
    </cfRule>
  </conditionalFormatting>
  <conditionalFormatting sqref="Y150">
    <cfRule type="cellIs" dxfId="3830" priority="8155" operator="equal">
      <formula>"OPORTUNIDADE"</formula>
    </cfRule>
  </conditionalFormatting>
  <conditionalFormatting sqref="Y150">
    <cfRule type="cellIs" dxfId="3829" priority="8153" operator="equal">
      <formula>"NÃO"</formula>
    </cfRule>
    <cfRule type="cellIs" dxfId="3828" priority="8154" operator="equal">
      <formula>"SIM"</formula>
    </cfRule>
  </conditionalFormatting>
  <conditionalFormatting sqref="Y150">
    <cfRule type="cellIs" dxfId="3827" priority="8152" operator="equal">
      <formula>"OPORTUNIDADE"</formula>
    </cfRule>
  </conditionalFormatting>
  <conditionalFormatting sqref="Y150">
    <cfRule type="cellIs" dxfId="3826" priority="8150" operator="equal">
      <formula>"NÃO"</formula>
    </cfRule>
    <cfRule type="cellIs" dxfId="3825" priority="8151" operator="equal">
      <formula>"SIM"</formula>
    </cfRule>
  </conditionalFormatting>
  <conditionalFormatting sqref="Y150">
    <cfRule type="cellIs" dxfId="3824" priority="8149" operator="equal">
      <formula>"OPORTUNIDADE"</formula>
    </cfRule>
  </conditionalFormatting>
  <conditionalFormatting sqref="Y150">
    <cfRule type="cellIs" dxfId="3823" priority="8147" operator="equal">
      <formula>"NÃO"</formula>
    </cfRule>
    <cfRule type="cellIs" dxfId="3822" priority="8148" operator="equal">
      <formula>"SIM"</formula>
    </cfRule>
  </conditionalFormatting>
  <conditionalFormatting sqref="Y150">
    <cfRule type="cellIs" dxfId="3821" priority="8146" operator="equal">
      <formula>"OPORTUNIDADE"</formula>
    </cfRule>
  </conditionalFormatting>
  <conditionalFormatting sqref="Y150">
    <cfRule type="cellIs" dxfId="3820" priority="8144" operator="equal">
      <formula>"NÃO"</formula>
    </cfRule>
    <cfRule type="cellIs" dxfId="3819" priority="8145" operator="equal">
      <formula>"SIM"</formula>
    </cfRule>
  </conditionalFormatting>
  <conditionalFormatting sqref="Y150">
    <cfRule type="cellIs" dxfId="3818" priority="8143" operator="equal">
      <formula>"OPORTUNIDADE"</formula>
    </cfRule>
  </conditionalFormatting>
  <conditionalFormatting sqref="Y150">
    <cfRule type="cellIs" dxfId="3817" priority="8141" operator="equal">
      <formula>"NÃO"</formula>
    </cfRule>
    <cfRule type="cellIs" dxfId="3816" priority="8142" operator="equal">
      <formula>"SIM"</formula>
    </cfRule>
  </conditionalFormatting>
  <conditionalFormatting sqref="Y150">
    <cfRule type="cellIs" dxfId="3815" priority="8140" operator="equal">
      <formula>"OPORTUNIDADE"</formula>
    </cfRule>
  </conditionalFormatting>
  <conditionalFormatting sqref="Y150">
    <cfRule type="cellIs" dxfId="3814" priority="8138" operator="equal">
      <formula>"NÃO"</formula>
    </cfRule>
    <cfRule type="cellIs" dxfId="3813" priority="8139" operator="equal">
      <formula>"SIM"</formula>
    </cfRule>
  </conditionalFormatting>
  <conditionalFormatting sqref="Y150">
    <cfRule type="cellIs" dxfId="3812" priority="8137" operator="equal">
      <formula>"OPORTUNIDADE"</formula>
    </cfRule>
  </conditionalFormatting>
  <conditionalFormatting sqref="Y150">
    <cfRule type="cellIs" dxfId="3811" priority="8135" operator="equal">
      <formula>"NÃO"</formula>
    </cfRule>
    <cfRule type="cellIs" dxfId="3810" priority="8136" operator="equal">
      <formula>"SIM"</formula>
    </cfRule>
  </conditionalFormatting>
  <conditionalFormatting sqref="Y150">
    <cfRule type="cellIs" dxfId="3809" priority="8134" operator="equal">
      <formula>"OPORTUNIDADE"</formula>
    </cfRule>
  </conditionalFormatting>
  <conditionalFormatting sqref="Y150">
    <cfRule type="cellIs" dxfId="3808" priority="8132" operator="equal">
      <formula>"NÃO"</formula>
    </cfRule>
    <cfRule type="cellIs" dxfId="3807" priority="8133" operator="equal">
      <formula>"SIM"</formula>
    </cfRule>
  </conditionalFormatting>
  <conditionalFormatting sqref="Z150">
    <cfRule type="cellIs" dxfId="3806" priority="8131" operator="equal">
      <formula>"OPORTUNIDADE"</formula>
    </cfRule>
  </conditionalFormatting>
  <conditionalFormatting sqref="Z150">
    <cfRule type="cellIs" dxfId="3805" priority="8129" operator="equal">
      <formula>"NÃO"</formula>
    </cfRule>
    <cfRule type="cellIs" dxfId="3804" priority="8130" operator="equal">
      <formula>"SIM"</formula>
    </cfRule>
  </conditionalFormatting>
  <conditionalFormatting sqref="BK68">
    <cfRule type="iconSet" priority="8128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3803" priority="8127" operator="equal">
      <formula>"OPORTUNIDADE"</formula>
    </cfRule>
  </conditionalFormatting>
  <conditionalFormatting sqref="Y151">
    <cfRule type="cellIs" dxfId="3802" priority="8125" operator="equal">
      <formula>"NÃO"</formula>
    </cfRule>
    <cfRule type="cellIs" dxfId="3801" priority="8126" operator="equal">
      <formula>"SIM"</formula>
    </cfRule>
  </conditionalFormatting>
  <conditionalFormatting sqref="Y151">
    <cfRule type="cellIs" dxfId="3800" priority="8124" operator="equal">
      <formula>"OPORTUNIDADE"</formula>
    </cfRule>
  </conditionalFormatting>
  <conditionalFormatting sqref="Y151">
    <cfRule type="cellIs" dxfId="3799" priority="8122" operator="equal">
      <formula>"NÃO"</formula>
    </cfRule>
    <cfRule type="cellIs" dxfId="3798" priority="8123" operator="equal">
      <formula>"SIM"</formula>
    </cfRule>
  </conditionalFormatting>
  <conditionalFormatting sqref="Y151">
    <cfRule type="cellIs" dxfId="3797" priority="8121" operator="equal">
      <formula>"OPORTUNIDADE"</formula>
    </cfRule>
  </conditionalFormatting>
  <conditionalFormatting sqref="Y151">
    <cfRule type="cellIs" dxfId="3796" priority="8119" operator="equal">
      <formula>"NÃO"</formula>
    </cfRule>
    <cfRule type="cellIs" dxfId="3795" priority="8120" operator="equal">
      <formula>"SIM"</formula>
    </cfRule>
  </conditionalFormatting>
  <conditionalFormatting sqref="Y151">
    <cfRule type="cellIs" dxfId="3794" priority="8118" operator="equal">
      <formula>"OPORTUNIDADE"</formula>
    </cfRule>
  </conditionalFormatting>
  <conditionalFormatting sqref="Y151">
    <cfRule type="cellIs" dxfId="3793" priority="8116" operator="equal">
      <formula>"NÃO"</formula>
    </cfRule>
    <cfRule type="cellIs" dxfId="3792" priority="8117" operator="equal">
      <formula>"SIM"</formula>
    </cfRule>
  </conditionalFormatting>
  <conditionalFormatting sqref="Y151">
    <cfRule type="cellIs" dxfId="3791" priority="8115" operator="equal">
      <formula>"OPORTUNIDADE"</formula>
    </cfRule>
  </conditionalFormatting>
  <conditionalFormatting sqref="Y151">
    <cfRule type="cellIs" dxfId="3790" priority="8113" operator="equal">
      <formula>"NÃO"</formula>
    </cfRule>
    <cfRule type="cellIs" dxfId="3789" priority="8114" operator="equal">
      <formula>"SIM"</formula>
    </cfRule>
  </conditionalFormatting>
  <conditionalFormatting sqref="Y151">
    <cfRule type="cellIs" dxfId="3788" priority="8112" operator="equal">
      <formula>"OPORTUNIDADE"</formula>
    </cfRule>
  </conditionalFormatting>
  <conditionalFormatting sqref="Y151">
    <cfRule type="cellIs" dxfId="3787" priority="8110" operator="equal">
      <formula>"NÃO"</formula>
    </cfRule>
    <cfRule type="cellIs" dxfId="3786" priority="8111" operator="equal">
      <formula>"SIM"</formula>
    </cfRule>
  </conditionalFormatting>
  <conditionalFormatting sqref="Y151">
    <cfRule type="cellIs" dxfId="3785" priority="8109" operator="equal">
      <formula>"OPORTUNIDADE"</formula>
    </cfRule>
  </conditionalFormatting>
  <conditionalFormatting sqref="Y151">
    <cfRule type="cellIs" dxfId="3784" priority="8107" operator="equal">
      <formula>"NÃO"</formula>
    </cfRule>
    <cfRule type="cellIs" dxfId="3783" priority="8108" operator="equal">
      <formula>"SIM"</formula>
    </cfRule>
  </conditionalFormatting>
  <conditionalFormatting sqref="Y151">
    <cfRule type="cellIs" dxfId="3782" priority="8106" operator="equal">
      <formula>"OPORTUNIDADE"</formula>
    </cfRule>
  </conditionalFormatting>
  <conditionalFormatting sqref="Y151">
    <cfRule type="cellIs" dxfId="3781" priority="8104" operator="equal">
      <formula>"NÃO"</formula>
    </cfRule>
    <cfRule type="cellIs" dxfId="3780" priority="8105" operator="equal">
      <formula>"SIM"</formula>
    </cfRule>
  </conditionalFormatting>
  <conditionalFormatting sqref="Y151">
    <cfRule type="cellIs" dxfId="3779" priority="8103" operator="equal">
      <formula>"OPORTUNIDADE"</formula>
    </cfRule>
  </conditionalFormatting>
  <conditionalFormatting sqref="Y151">
    <cfRule type="cellIs" dxfId="3778" priority="8101" operator="equal">
      <formula>"NÃO"</formula>
    </cfRule>
    <cfRule type="cellIs" dxfId="3777" priority="8102" operator="equal">
      <formula>"SIM"</formula>
    </cfRule>
  </conditionalFormatting>
  <conditionalFormatting sqref="Y151">
    <cfRule type="cellIs" dxfId="3776" priority="8100" operator="equal">
      <formula>"OPORTUNIDADE"</formula>
    </cfRule>
  </conditionalFormatting>
  <conditionalFormatting sqref="Y151">
    <cfRule type="cellIs" dxfId="3775" priority="8098" operator="equal">
      <formula>"NÃO"</formula>
    </cfRule>
    <cfRule type="cellIs" dxfId="3774" priority="8099" operator="equal">
      <formula>"SIM"</formula>
    </cfRule>
  </conditionalFormatting>
  <conditionalFormatting sqref="Z151">
    <cfRule type="cellIs" dxfId="3773" priority="8097" operator="equal">
      <formula>"OPORTUNIDADE"</formula>
    </cfRule>
  </conditionalFormatting>
  <conditionalFormatting sqref="Z151">
    <cfRule type="cellIs" dxfId="3772" priority="8095" operator="equal">
      <formula>"NÃO"</formula>
    </cfRule>
    <cfRule type="cellIs" dxfId="3771" priority="8096" operator="equal">
      <formula>"SIM"</formula>
    </cfRule>
  </conditionalFormatting>
  <conditionalFormatting sqref="Y151">
    <cfRule type="cellIs" dxfId="3770" priority="8094" operator="equal">
      <formula>"OPORTUNIDADE"</formula>
    </cfRule>
  </conditionalFormatting>
  <conditionalFormatting sqref="Y151">
    <cfRule type="cellIs" dxfId="3769" priority="8092" operator="equal">
      <formula>"NÃO"</formula>
    </cfRule>
    <cfRule type="cellIs" dxfId="3768" priority="8093" operator="equal">
      <formula>"SIM"</formula>
    </cfRule>
  </conditionalFormatting>
  <conditionalFormatting sqref="Y151">
    <cfRule type="cellIs" dxfId="3767" priority="8091" operator="equal">
      <formula>"OPORTUNIDADE"</formula>
    </cfRule>
  </conditionalFormatting>
  <conditionalFormatting sqref="Y151">
    <cfRule type="cellIs" dxfId="3766" priority="8089" operator="equal">
      <formula>"NÃO"</formula>
    </cfRule>
    <cfRule type="cellIs" dxfId="3765" priority="8090" operator="equal">
      <formula>"SIM"</formula>
    </cfRule>
  </conditionalFormatting>
  <conditionalFormatting sqref="Y151">
    <cfRule type="cellIs" dxfId="3764" priority="8088" operator="equal">
      <formula>"OPORTUNIDADE"</formula>
    </cfRule>
  </conditionalFormatting>
  <conditionalFormatting sqref="Y151">
    <cfRule type="cellIs" dxfId="3763" priority="8086" operator="equal">
      <formula>"NÃO"</formula>
    </cfRule>
    <cfRule type="cellIs" dxfId="3762" priority="8087" operator="equal">
      <formula>"SIM"</formula>
    </cfRule>
  </conditionalFormatting>
  <conditionalFormatting sqref="Y151">
    <cfRule type="cellIs" dxfId="3761" priority="8085" operator="equal">
      <formula>"OPORTUNIDADE"</formula>
    </cfRule>
  </conditionalFormatting>
  <conditionalFormatting sqref="Y151">
    <cfRule type="cellIs" dxfId="3760" priority="8083" operator="equal">
      <formula>"NÃO"</formula>
    </cfRule>
    <cfRule type="cellIs" dxfId="3759" priority="8084" operator="equal">
      <formula>"SIM"</formula>
    </cfRule>
  </conditionalFormatting>
  <conditionalFormatting sqref="Y149">
    <cfRule type="cellIs" dxfId="3758" priority="8082" operator="equal">
      <formula>"OPORTUNIDADE"</formula>
    </cfRule>
  </conditionalFormatting>
  <conditionalFormatting sqref="Y149">
    <cfRule type="cellIs" dxfId="3757" priority="8080" operator="equal">
      <formula>"NÃO"</formula>
    </cfRule>
    <cfRule type="cellIs" dxfId="3756" priority="8081" operator="equal">
      <formula>"SIM"</formula>
    </cfRule>
  </conditionalFormatting>
  <conditionalFormatting sqref="Z149">
    <cfRule type="cellIs" dxfId="3755" priority="8079" operator="equal">
      <formula>"OPORTUNIDADE"</formula>
    </cfRule>
  </conditionalFormatting>
  <conditionalFormatting sqref="Z149">
    <cfRule type="cellIs" dxfId="3754" priority="8077" operator="equal">
      <formula>"NÃO"</formula>
    </cfRule>
    <cfRule type="cellIs" dxfId="3753" priority="8078" operator="equal">
      <formula>"SIM"</formula>
    </cfRule>
  </conditionalFormatting>
  <conditionalFormatting sqref="Y149">
    <cfRule type="cellIs" dxfId="3752" priority="8076" operator="equal">
      <formula>"OPORTUNIDADE"</formula>
    </cfRule>
  </conditionalFormatting>
  <conditionalFormatting sqref="Y149">
    <cfRule type="cellIs" dxfId="3751" priority="8074" operator="equal">
      <formula>"NÃO"</formula>
    </cfRule>
    <cfRule type="cellIs" dxfId="3750" priority="8075" operator="equal">
      <formula>"SIM"</formula>
    </cfRule>
  </conditionalFormatting>
  <conditionalFormatting sqref="Z149">
    <cfRule type="cellIs" dxfId="3749" priority="8073" operator="equal">
      <formula>"OPORTUNIDADE"</formula>
    </cfRule>
  </conditionalFormatting>
  <conditionalFormatting sqref="Z149">
    <cfRule type="cellIs" dxfId="3748" priority="8071" operator="equal">
      <formula>"NÃO"</formula>
    </cfRule>
    <cfRule type="cellIs" dxfId="3747" priority="8072" operator="equal">
      <formula>"SIM"</formula>
    </cfRule>
  </conditionalFormatting>
  <conditionalFormatting sqref="Y146:Y150">
    <cfRule type="cellIs" dxfId="3746" priority="8070" operator="equal">
      <formula>"OPORTUNIDADE"</formula>
    </cfRule>
  </conditionalFormatting>
  <conditionalFormatting sqref="Y146:Y150">
    <cfRule type="cellIs" dxfId="3745" priority="8068" operator="equal">
      <formula>"NÃO"</formula>
    </cfRule>
    <cfRule type="cellIs" dxfId="3744" priority="8069" operator="equal">
      <formula>"SIM"</formula>
    </cfRule>
  </conditionalFormatting>
  <conditionalFormatting sqref="Y146:Y150">
    <cfRule type="cellIs" dxfId="3743" priority="8067" operator="equal">
      <formula>"OPORTUNIDADE"</formula>
    </cfRule>
  </conditionalFormatting>
  <conditionalFormatting sqref="Y146:Y150">
    <cfRule type="cellIs" dxfId="3742" priority="8065" operator="equal">
      <formula>"NÃO"</formula>
    </cfRule>
    <cfRule type="cellIs" dxfId="3741" priority="8066" operator="equal">
      <formula>"SIM"</formula>
    </cfRule>
  </conditionalFormatting>
  <conditionalFormatting sqref="Y146:Y150">
    <cfRule type="cellIs" dxfId="3740" priority="8064" operator="equal">
      <formula>"OPORTUNIDADE"</formula>
    </cfRule>
  </conditionalFormatting>
  <conditionalFormatting sqref="Y146:Y150">
    <cfRule type="cellIs" dxfId="3739" priority="8062" operator="equal">
      <formula>"NÃO"</formula>
    </cfRule>
    <cfRule type="cellIs" dxfId="3738" priority="8063" operator="equal">
      <formula>"SIM"</formula>
    </cfRule>
  </conditionalFormatting>
  <conditionalFormatting sqref="Y146:Y150">
    <cfRule type="cellIs" dxfId="3737" priority="8061" operator="equal">
      <formula>"OPORTUNIDADE"</formula>
    </cfRule>
  </conditionalFormatting>
  <conditionalFormatting sqref="Y146:Y150">
    <cfRule type="cellIs" dxfId="3736" priority="8059" operator="equal">
      <formula>"NÃO"</formula>
    </cfRule>
    <cfRule type="cellIs" dxfId="3735" priority="8060" operator="equal">
      <formula>"SIM"</formula>
    </cfRule>
  </conditionalFormatting>
  <conditionalFormatting sqref="Y146:Y150">
    <cfRule type="cellIs" dxfId="3734" priority="8058" operator="equal">
      <formula>"OPORTUNIDADE"</formula>
    </cfRule>
  </conditionalFormatting>
  <conditionalFormatting sqref="Y146:Y150">
    <cfRule type="cellIs" dxfId="3733" priority="8056" operator="equal">
      <formula>"NÃO"</formula>
    </cfRule>
    <cfRule type="cellIs" dxfId="3732" priority="8057" operator="equal">
      <formula>"SIM"</formula>
    </cfRule>
  </conditionalFormatting>
  <conditionalFormatting sqref="Y146:Y150">
    <cfRule type="cellIs" dxfId="3731" priority="8055" operator="equal">
      <formula>"OPORTUNIDADE"</formula>
    </cfRule>
  </conditionalFormatting>
  <conditionalFormatting sqref="Y146:Y150">
    <cfRule type="cellIs" dxfId="3730" priority="8053" operator="equal">
      <formula>"NÃO"</formula>
    </cfRule>
    <cfRule type="cellIs" dxfId="3729" priority="8054" operator="equal">
      <formula>"SIM"</formula>
    </cfRule>
  </conditionalFormatting>
  <conditionalFormatting sqref="Y146:Y150">
    <cfRule type="cellIs" dxfId="3728" priority="8052" operator="equal">
      <formula>"OPORTUNIDADE"</formula>
    </cfRule>
  </conditionalFormatting>
  <conditionalFormatting sqref="Y146:Y150">
    <cfRule type="cellIs" dxfId="3727" priority="8050" operator="equal">
      <formula>"NÃO"</formula>
    </cfRule>
    <cfRule type="cellIs" dxfId="3726" priority="8051" operator="equal">
      <formula>"SIM"</formula>
    </cfRule>
  </conditionalFormatting>
  <conditionalFormatting sqref="Y146:Y150">
    <cfRule type="cellIs" dxfId="3725" priority="8049" operator="equal">
      <formula>"OPORTUNIDADE"</formula>
    </cfRule>
  </conditionalFormatting>
  <conditionalFormatting sqref="Y146:Y150">
    <cfRule type="cellIs" dxfId="3724" priority="8047" operator="equal">
      <formula>"NÃO"</formula>
    </cfRule>
    <cfRule type="cellIs" dxfId="3723" priority="8048" operator="equal">
      <formula>"SIM"</formula>
    </cfRule>
  </conditionalFormatting>
  <conditionalFormatting sqref="Y146:Y150">
    <cfRule type="cellIs" dxfId="3722" priority="8046" operator="equal">
      <formula>"OPORTUNIDADE"</formula>
    </cfRule>
  </conditionalFormatting>
  <conditionalFormatting sqref="Y146:Y150">
    <cfRule type="cellIs" dxfId="3721" priority="8044" operator="equal">
      <formula>"NÃO"</formula>
    </cfRule>
    <cfRule type="cellIs" dxfId="3720" priority="8045" operator="equal">
      <formula>"SIM"</formula>
    </cfRule>
  </conditionalFormatting>
  <conditionalFormatting sqref="Y146:Y150">
    <cfRule type="cellIs" dxfId="3719" priority="8043" operator="equal">
      <formula>"OPORTUNIDADE"</formula>
    </cfRule>
  </conditionalFormatting>
  <conditionalFormatting sqref="Y146:Y150">
    <cfRule type="cellIs" dxfId="3718" priority="8041" operator="equal">
      <formula>"NÃO"</formula>
    </cfRule>
    <cfRule type="cellIs" dxfId="3717" priority="8042" operator="equal">
      <formula>"SIM"</formula>
    </cfRule>
  </conditionalFormatting>
  <conditionalFormatting sqref="Y146:Y150">
    <cfRule type="cellIs" dxfId="3716" priority="8040" operator="equal">
      <formula>"OPORTUNIDADE"</formula>
    </cfRule>
  </conditionalFormatting>
  <conditionalFormatting sqref="Y146:Y150">
    <cfRule type="cellIs" dxfId="3715" priority="8038" operator="equal">
      <formula>"NÃO"</formula>
    </cfRule>
    <cfRule type="cellIs" dxfId="3714" priority="8039" operator="equal">
      <formula>"SIM"</formula>
    </cfRule>
  </conditionalFormatting>
  <conditionalFormatting sqref="Z146:Z148">
    <cfRule type="cellIs" dxfId="3713" priority="8037" operator="equal">
      <formula>"OPORTUNIDADE"</formula>
    </cfRule>
  </conditionalFormatting>
  <conditionalFormatting sqref="Z146:Z148">
    <cfRule type="cellIs" dxfId="3712" priority="8035" operator="equal">
      <formula>"NÃO"</formula>
    </cfRule>
    <cfRule type="cellIs" dxfId="3711" priority="8036" operator="equal">
      <formula>"SIM"</formula>
    </cfRule>
  </conditionalFormatting>
  <conditionalFormatting sqref="Y146:Y150">
    <cfRule type="cellIs" dxfId="3710" priority="8034" operator="equal">
      <formula>"OPORTUNIDADE"</formula>
    </cfRule>
  </conditionalFormatting>
  <conditionalFormatting sqref="Y146:Y150">
    <cfRule type="cellIs" dxfId="3709" priority="8032" operator="equal">
      <formula>"NÃO"</formula>
    </cfRule>
    <cfRule type="cellIs" dxfId="3708" priority="8033" operator="equal">
      <formula>"SIM"</formula>
    </cfRule>
  </conditionalFormatting>
  <conditionalFormatting sqref="Y146:Y150">
    <cfRule type="cellIs" dxfId="3707" priority="8031" operator="equal">
      <formula>"OPORTUNIDADE"</formula>
    </cfRule>
  </conditionalFormatting>
  <conditionalFormatting sqref="Y146:Y150">
    <cfRule type="cellIs" dxfId="3706" priority="8029" operator="equal">
      <formula>"NÃO"</formula>
    </cfRule>
    <cfRule type="cellIs" dxfId="3705" priority="8030" operator="equal">
      <formula>"SIM"</formula>
    </cfRule>
  </conditionalFormatting>
  <conditionalFormatting sqref="Y146:Y150">
    <cfRule type="cellIs" dxfId="3704" priority="8028" operator="equal">
      <formula>"OPORTUNIDADE"</formula>
    </cfRule>
  </conditionalFormatting>
  <conditionalFormatting sqref="Y146:Y150">
    <cfRule type="cellIs" dxfId="3703" priority="8026" operator="equal">
      <formula>"NÃO"</formula>
    </cfRule>
    <cfRule type="cellIs" dxfId="3702" priority="8027" operator="equal">
      <formula>"SIM"</formula>
    </cfRule>
  </conditionalFormatting>
  <conditionalFormatting sqref="Y146:Y150">
    <cfRule type="cellIs" dxfId="3701" priority="8025" operator="equal">
      <formula>"OPORTUNIDADE"</formula>
    </cfRule>
  </conditionalFormatting>
  <conditionalFormatting sqref="Y146:Y150">
    <cfRule type="cellIs" dxfId="3700" priority="8023" operator="equal">
      <formula>"NÃO"</formula>
    </cfRule>
    <cfRule type="cellIs" dxfId="3699" priority="8024" operator="equal">
      <formula>"SIM"</formula>
    </cfRule>
  </conditionalFormatting>
  <conditionalFormatting sqref="Y146:Y150">
    <cfRule type="cellIs" dxfId="3698" priority="8022" operator="equal">
      <formula>"OPORTUNIDADE"</formula>
    </cfRule>
  </conditionalFormatting>
  <conditionalFormatting sqref="Y146:Y150">
    <cfRule type="cellIs" dxfId="3697" priority="8020" operator="equal">
      <formula>"NÃO"</formula>
    </cfRule>
    <cfRule type="cellIs" dxfId="3696" priority="8021" operator="equal">
      <formula>"SIM"</formula>
    </cfRule>
  </conditionalFormatting>
  <conditionalFormatting sqref="Y146:Y150">
    <cfRule type="cellIs" dxfId="3695" priority="8019" operator="equal">
      <formula>"OPORTUNIDADE"</formula>
    </cfRule>
  </conditionalFormatting>
  <conditionalFormatting sqref="Y146:Y150">
    <cfRule type="cellIs" dxfId="3694" priority="8017" operator="equal">
      <formula>"NÃO"</formula>
    </cfRule>
    <cfRule type="cellIs" dxfId="3693" priority="8018" operator="equal">
      <formula>"SIM"</formula>
    </cfRule>
  </conditionalFormatting>
  <conditionalFormatting sqref="Y146:Y150">
    <cfRule type="cellIs" dxfId="3692" priority="8016" operator="equal">
      <formula>"OPORTUNIDADE"</formula>
    </cfRule>
  </conditionalFormatting>
  <conditionalFormatting sqref="Y146:Y150">
    <cfRule type="cellIs" dxfId="3691" priority="8014" operator="equal">
      <formula>"NÃO"</formula>
    </cfRule>
    <cfRule type="cellIs" dxfId="3690" priority="8015" operator="equal">
      <formula>"SIM"</formula>
    </cfRule>
  </conditionalFormatting>
  <conditionalFormatting sqref="Y146:Y150">
    <cfRule type="cellIs" dxfId="3689" priority="8013" operator="equal">
      <formula>"OPORTUNIDADE"</formula>
    </cfRule>
  </conditionalFormatting>
  <conditionalFormatting sqref="Y146:Y150">
    <cfRule type="cellIs" dxfId="3688" priority="8011" operator="equal">
      <formula>"NÃO"</formula>
    </cfRule>
    <cfRule type="cellIs" dxfId="3687" priority="8012" operator="equal">
      <formula>"SIM"</formula>
    </cfRule>
  </conditionalFormatting>
  <conditionalFormatting sqref="Y146:Y150">
    <cfRule type="cellIs" dxfId="3686" priority="8010" operator="equal">
      <formula>"OPORTUNIDADE"</formula>
    </cfRule>
  </conditionalFormatting>
  <conditionalFormatting sqref="Y146:Y150">
    <cfRule type="cellIs" dxfId="3685" priority="8008" operator="equal">
      <formula>"NÃO"</formula>
    </cfRule>
    <cfRule type="cellIs" dxfId="3684" priority="8009" operator="equal">
      <formula>"SIM"</formula>
    </cfRule>
  </conditionalFormatting>
  <conditionalFormatting sqref="Y146:Y150">
    <cfRule type="cellIs" dxfId="3683" priority="8007" operator="equal">
      <formula>"OPORTUNIDADE"</formula>
    </cfRule>
  </conditionalFormatting>
  <conditionalFormatting sqref="Y146:Y150">
    <cfRule type="cellIs" dxfId="3682" priority="8005" operator="equal">
      <formula>"NÃO"</formula>
    </cfRule>
    <cfRule type="cellIs" dxfId="3681" priority="8006" operator="equal">
      <formula>"SIM"</formula>
    </cfRule>
  </conditionalFormatting>
  <conditionalFormatting sqref="Y146:Y150">
    <cfRule type="cellIs" dxfId="3680" priority="8004" operator="equal">
      <formula>"OPORTUNIDADE"</formula>
    </cfRule>
  </conditionalFormatting>
  <conditionalFormatting sqref="Y146:Y150">
    <cfRule type="cellIs" dxfId="3679" priority="8002" operator="equal">
      <formula>"NÃO"</formula>
    </cfRule>
    <cfRule type="cellIs" dxfId="3678" priority="8003" operator="equal">
      <formula>"SIM"</formula>
    </cfRule>
  </conditionalFormatting>
  <conditionalFormatting sqref="Y146:Y150">
    <cfRule type="cellIs" dxfId="3677" priority="8001" operator="equal">
      <formula>"OPORTUNIDADE"</formula>
    </cfRule>
  </conditionalFormatting>
  <conditionalFormatting sqref="Y146:Y150">
    <cfRule type="cellIs" dxfId="3676" priority="7999" operator="equal">
      <formula>"NÃO"</formula>
    </cfRule>
    <cfRule type="cellIs" dxfId="3675" priority="8000" operator="equal">
      <formula>"SIM"</formula>
    </cfRule>
  </conditionalFormatting>
  <conditionalFormatting sqref="Y146:Y150">
    <cfRule type="cellIs" dxfId="3674" priority="7998" operator="equal">
      <formula>"OPORTUNIDADE"</formula>
    </cfRule>
  </conditionalFormatting>
  <conditionalFormatting sqref="Y146:Y150">
    <cfRule type="cellIs" dxfId="3673" priority="7996" operator="equal">
      <formula>"NÃO"</formula>
    </cfRule>
    <cfRule type="cellIs" dxfId="3672" priority="7997" operator="equal">
      <formula>"SIM"</formula>
    </cfRule>
  </conditionalFormatting>
  <conditionalFormatting sqref="Y146:Y150">
    <cfRule type="cellIs" dxfId="3671" priority="7995" operator="equal">
      <formula>"OPORTUNIDADE"</formula>
    </cfRule>
  </conditionalFormatting>
  <conditionalFormatting sqref="Y146:Y150">
    <cfRule type="cellIs" dxfId="3670" priority="7993" operator="equal">
      <formula>"NÃO"</formula>
    </cfRule>
    <cfRule type="cellIs" dxfId="3669" priority="7994" operator="equal">
      <formula>"SIM"</formula>
    </cfRule>
  </conditionalFormatting>
  <conditionalFormatting sqref="Y146:Y150">
    <cfRule type="cellIs" dxfId="3668" priority="7992" operator="equal">
      <formula>"OPORTUNIDADE"</formula>
    </cfRule>
  </conditionalFormatting>
  <conditionalFormatting sqref="Y146:Y150">
    <cfRule type="cellIs" dxfId="3667" priority="7990" operator="equal">
      <formula>"NÃO"</formula>
    </cfRule>
    <cfRule type="cellIs" dxfId="3666" priority="7991" operator="equal">
      <formula>"SIM"</formula>
    </cfRule>
  </conditionalFormatting>
  <conditionalFormatting sqref="Y146:Y150">
    <cfRule type="cellIs" dxfId="3665" priority="7989" operator="equal">
      <formula>"OPORTUNIDADE"</formula>
    </cfRule>
  </conditionalFormatting>
  <conditionalFormatting sqref="Y146:Y150">
    <cfRule type="cellIs" dxfId="3664" priority="7987" operator="equal">
      <formula>"NÃO"</formula>
    </cfRule>
    <cfRule type="cellIs" dxfId="3663" priority="7988" operator="equal">
      <formula>"SIM"</formula>
    </cfRule>
  </conditionalFormatting>
  <conditionalFormatting sqref="Y146:Y150">
    <cfRule type="cellIs" dxfId="3662" priority="7986" operator="equal">
      <formula>"OPORTUNIDADE"</formula>
    </cfRule>
  </conditionalFormatting>
  <conditionalFormatting sqref="Y146:Y150">
    <cfRule type="cellIs" dxfId="3661" priority="7984" operator="equal">
      <formula>"NÃO"</formula>
    </cfRule>
    <cfRule type="cellIs" dxfId="3660" priority="7985" operator="equal">
      <formula>"SIM"</formula>
    </cfRule>
  </conditionalFormatting>
  <conditionalFormatting sqref="Y146:Y150">
    <cfRule type="cellIs" dxfId="3659" priority="7983" operator="equal">
      <formula>"OPORTUNIDADE"</formula>
    </cfRule>
  </conditionalFormatting>
  <conditionalFormatting sqref="Y146:Y150">
    <cfRule type="cellIs" dxfId="3658" priority="7981" operator="equal">
      <formula>"NÃO"</formula>
    </cfRule>
    <cfRule type="cellIs" dxfId="3657" priority="7982" operator="equal">
      <formula>"SIM"</formula>
    </cfRule>
  </conditionalFormatting>
  <conditionalFormatting sqref="Y146:Y150">
    <cfRule type="cellIs" dxfId="3656" priority="7980" operator="equal">
      <formula>"OPORTUNIDADE"</formula>
    </cfRule>
  </conditionalFormatting>
  <conditionalFormatting sqref="Y146:Y150">
    <cfRule type="cellIs" dxfId="3655" priority="7978" operator="equal">
      <formula>"NÃO"</formula>
    </cfRule>
    <cfRule type="cellIs" dxfId="3654" priority="7979" operator="equal">
      <formula>"SIM"</formula>
    </cfRule>
  </conditionalFormatting>
  <conditionalFormatting sqref="Y146:Y150">
    <cfRule type="cellIs" dxfId="3653" priority="7977" operator="equal">
      <formula>"OPORTUNIDADE"</formula>
    </cfRule>
  </conditionalFormatting>
  <conditionalFormatting sqref="Y146:Y150">
    <cfRule type="cellIs" dxfId="3652" priority="7975" operator="equal">
      <formula>"NÃO"</formula>
    </cfRule>
    <cfRule type="cellIs" dxfId="3651" priority="7976" operator="equal">
      <formula>"SIM"</formula>
    </cfRule>
  </conditionalFormatting>
  <conditionalFormatting sqref="Z146:Z148">
    <cfRule type="cellIs" dxfId="3650" priority="7974" operator="equal">
      <formula>"OPORTUNIDADE"</formula>
    </cfRule>
  </conditionalFormatting>
  <conditionalFormatting sqref="Z146:Z148">
    <cfRule type="cellIs" dxfId="3649" priority="7972" operator="equal">
      <formula>"NÃO"</formula>
    </cfRule>
    <cfRule type="cellIs" dxfId="3648" priority="7973" operator="equal">
      <formula>"SIM"</formula>
    </cfRule>
  </conditionalFormatting>
  <conditionalFormatting sqref="Z146:Z148">
    <cfRule type="cellIs" dxfId="3647" priority="7971" operator="equal">
      <formula>"OPORTUNIDADE"</formula>
    </cfRule>
  </conditionalFormatting>
  <conditionalFormatting sqref="Z146:Z148">
    <cfRule type="cellIs" dxfId="3646" priority="7969" operator="equal">
      <formula>"NÃO"</formula>
    </cfRule>
    <cfRule type="cellIs" dxfId="3645" priority="7970" operator="equal">
      <formula>"SIM"</formula>
    </cfRule>
  </conditionalFormatting>
  <conditionalFormatting sqref="Y146:Y150">
    <cfRule type="cellIs" dxfId="3644" priority="7968" operator="equal">
      <formula>"OPORTUNIDADE"</formula>
    </cfRule>
  </conditionalFormatting>
  <conditionalFormatting sqref="Y146:Y150">
    <cfRule type="cellIs" dxfId="3643" priority="7966" operator="equal">
      <formula>"NÃO"</formula>
    </cfRule>
    <cfRule type="cellIs" dxfId="3642" priority="7967" operator="equal">
      <formula>"SIM"</formula>
    </cfRule>
  </conditionalFormatting>
  <conditionalFormatting sqref="Y146:Y150">
    <cfRule type="cellIs" dxfId="3641" priority="7965" operator="equal">
      <formula>"OPORTUNIDADE"</formula>
    </cfRule>
  </conditionalFormatting>
  <conditionalFormatting sqref="Y146:Y150">
    <cfRule type="cellIs" dxfId="3640" priority="7963" operator="equal">
      <formula>"NÃO"</formula>
    </cfRule>
    <cfRule type="cellIs" dxfId="3639" priority="7964" operator="equal">
      <formula>"SIM"</formula>
    </cfRule>
  </conditionalFormatting>
  <conditionalFormatting sqref="Z146:Z148">
    <cfRule type="cellIs" dxfId="3638" priority="7962" operator="equal">
      <formula>"OPORTUNIDADE"</formula>
    </cfRule>
  </conditionalFormatting>
  <conditionalFormatting sqref="Z146:Z148">
    <cfRule type="cellIs" dxfId="3637" priority="7960" operator="equal">
      <formula>"NÃO"</formula>
    </cfRule>
    <cfRule type="cellIs" dxfId="3636" priority="7961" operator="equal">
      <formula>"SIM"</formula>
    </cfRule>
  </conditionalFormatting>
  <conditionalFormatting sqref="Z146:Z148">
    <cfRule type="cellIs" dxfId="3635" priority="7959" operator="equal">
      <formula>"OPORTUNIDADE"</formula>
    </cfRule>
  </conditionalFormatting>
  <conditionalFormatting sqref="Z146:Z148">
    <cfRule type="cellIs" dxfId="3634" priority="7957" operator="equal">
      <formula>"NÃO"</formula>
    </cfRule>
    <cfRule type="cellIs" dxfId="3633" priority="7958" operator="equal">
      <formula>"SIM"</formula>
    </cfRule>
  </conditionalFormatting>
  <conditionalFormatting sqref="Z146:Z148">
    <cfRule type="cellIs" dxfId="3632" priority="7956" operator="equal">
      <formula>"OPORTUNIDADE"</formula>
    </cfRule>
  </conditionalFormatting>
  <conditionalFormatting sqref="Z146:Z148">
    <cfRule type="cellIs" dxfId="3631" priority="7954" operator="equal">
      <formula>"NÃO"</formula>
    </cfRule>
    <cfRule type="cellIs" dxfId="3630" priority="7955" operator="equal">
      <formula>"SIM"</formula>
    </cfRule>
  </conditionalFormatting>
  <conditionalFormatting sqref="Z146:Z148">
    <cfRule type="cellIs" dxfId="3629" priority="7953" operator="equal">
      <formula>"OPORTUNIDADE"</formula>
    </cfRule>
  </conditionalFormatting>
  <conditionalFormatting sqref="Z146:Z148">
    <cfRule type="cellIs" dxfId="3628" priority="7951" operator="equal">
      <formula>"NÃO"</formula>
    </cfRule>
    <cfRule type="cellIs" dxfId="3627" priority="7952" operator="equal">
      <formula>"SIM"</formula>
    </cfRule>
  </conditionalFormatting>
  <conditionalFormatting sqref="Y146:Y150">
    <cfRule type="cellIs" dxfId="3626" priority="7950" operator="equal">
      <formula>"OPORTUNIDADE"</formula>
    </cfRule>
  </conditionalFormatting>
  <conditionalFormatting sqref="Y146:Y150">
    <cfRule type="cellIs" dxfId="3625" priority="7948" operator="equal">
      <formula>"NÃO"</formula>
    </cfRule>
    <cfRule type="cellIs" dxfId="3624" priority="7949" operator="equal">
      <formula>"SIM"</formula>
    </cfRule>
  </conditionalFormatting>
  <conditionalFormatting sqref="Y146:Y150">
    <cfRule type="cellIs" dxfId="3623" priority="7947" operator="equal">
      <formula>"OPORTUNIDADE"</formula>
    </cfRule>
  </conditionalFormatting>
  <conditionalFormatting sqref="Y146:Y150">
    <cfRule type="cellIs" dxfId="3622" priority="7945" operator="equal">
      <formula>"NÃO"</formula>
    </cfRule>
    <cfRule type="cellIs" dxfId="3621" priority="7946" operator="equal">
      <formula>"SIM"</formula>
    </cfRule>
  </conditionalFormatting>
  <conditionalFormatting sqref="Y146:Y150">
    <cfRule type="cellIs" dxfId="3620" priority="7944" operator="equal">
      <formula>"OPORTUNIDADE"</formula>
    </cfRule>
  </conditionalFormatting>
  <conditionalFormatting sqref="Y146:Y150">
    <cfRule type="cellIs" dxfId="3619" priority="7942" operator="equal">
      <formula>"NÃO"</formula>
    </cfRule>
    <cfRule type="cellIs" dxfId="3618" priority="7943" operator="equal">
      <formula>"SIM"</formula>
    </cfRule>
  </conditionalFormatting>
  <conditionalFormatting sqref="Y146:Y150">
    <cfRule type="cellIs" dxfId="3617" priority="7941" operator="equal">
      <formula>"OPORTUNIDADE"</formula>
    </cfRule>
  </conditionalFormatting>
  <conditionalFormatting sqref="Y146:Y150">
    <cfRule type="cellIs" dxfId="3616" priority="7939" operator="equal">
      <formula>"NÃO"</formula>
    </cfRule>
    <cfRule type="cellIs" dxfId="3615" priority="7940" operator="equal">
      <formula>"SIM"</formula>
    </cfRule>
  </conditionalFormatting>
  <conditionalFormatting sqref="Y146:Y150">
    <cfRule type="cellIs" dxfId="3614" priority="7938" operator="equal">
      <formula>"OPORTUNIDADE"</formula>
    </cfRule>
  </conditionalFormatting>
  <conditionalFormatting sqref="Y146:Y150">
    <cfRule type="cellIs" dxfId="3613" priority="7936" operator="equal">
      <formula>"NÃO"</formula>
    </cfRule>
    <cfRule type="cellIs" dxfId="3612" priority="7937" operator="equal">
      <formula>"SIM"</formula>
    </cfRule>
  </conditionalFormatting>
  <conditionalFormatting sqref="Y146:Y150">
    <cfRule type="cellIs" dxfId="3611" priority="7935" operator="equal">
      <formula>"OPORTUNIDADE"</formula>
    </cfRule>
  </conditionalFormatting>
  <conditionalFormatting sqref="Y146:Y150">
    <cfRule type="cellIs" dxfId="3610" priority="7933" operator="equal">
      <formula>"NÃO"</formula>
    </cfRule>
    <cfRule type="cellIs" dxfId="3609" priority="7934" operator="equal">
      <formula>"SIM"</formula>
    </cfRule>
  </conditionalFormatting>
  <conditionalFormatting sqref="Y152">
    <cfRule type="cellIs" dxfId="3608" priority="7626" operator="equal">
      <formula>"OPORTUNIDADE"</formula>
    </cfRule>
  </conditionalFormatting>
  <conditionalFormatting sqref="Y152">
    <cfRule type="cellIs" dxfId="3607" priority="7624" operator="equal">
      <formula>"NÃO"</formula>
    </cfRule>
    <cfRule type="cellIs" dxfId="3606" priority="7625" operator="equal">
      <formula>"SIM"</formula>
    </cfRule>
  </conditionalFormatting>
  <conditionalFormatting sqref="Y152">
    <cfRule type="cellIs" dxfId="3605" priority="7623" operator="equal">
      <formula>"OPORTUNIDADE"</formula>
    </cfRule>
  </conditionalFormatting>
  <conditionalFormatting sqref="Y152">
    <cfRule type="cellIs" dxfId="3604" priority="7621" operator="equal">
      <formula>"NÃO"</formula>
    </cfRule>
    <cfRule type="cellIs" dxfId="3603" priority="7622" operator="equal">
      <formula>"SIM"</formula>
    </cfRule>
  </conditionalFormatting>
  <conditionalFormatting sqref="Y152">
    <cfRule type="cellIs" dxfId="3602" priority="7620" operator="equal">
      <formula>"OPORTUNIDADE"</formula>
    </cfRule>
  </conditionalFormatting>
  <conditionalFormatting sqref="Y152">
    <cfRule type="cellIs" dxfId="3601" priority="7618" operator="equal">
      <formula>"NÃO"</formula>
    </cfRule>
    <cfRule type="cellIs" dxfId="3600" priority="7619" operator="equal">
      <formula>"SIM"</formula>
    </cfRule>
  </conditionalFormatting>
  <conditionalFormatting sqref="Y152">
    <cfRule type="cellIs" dxfId="3599" priority="7617" operator="equal">
      <formula>"OPORTUNIDADE"</formula>
    </cfRule>
  </conditionalFormatting>
  <conditionalFormatting sqref="Y152">
    <cfRule type="cellIs" dxfId="3598" priority="7615" operator="equal">
      <formula>"NÃO"</formula>
    </cfRule>
    <cfRule type="cellIs" dxfId="3597" priority="7616" operator="equal">
      <formula>"SIM"</formula>
    </cfRule>
  </conditionalFormatting>
  <conditionalFormatting sqref="Y152">
    <cfRule type="cellIs" dxfId="3596" priority="7614" operator="equal">
      <formula>"OPORTUNIDADE"</formula>
    </cfRule>
  </conditionalFormatting>
  <conditionalFormatting sqref="Y152">
    <cfRule type="cellIs" dxfId="3595" priority="7612" operator="equal">
      <formula>"NÃO"</formula>
    </cfRule>
    <cfRule type="cellIs" dxfId="3594" priority="7613" operator="equal">
      <formula>"SIM"</formula>
    </cfRule>
  </conditionalFormatting>
  <conditionalFormatting sqref="Y152">
    <cfRule type="cellIs" dxfId="3593" priority="7611" operator="equal">
      <formula>"OPORTUNIDADE"</formula>
    </cfRule>
  </conditionalFormatting>
  <conditionalFormatting sqref="Y152">
    <cfRule type="cellIs" dxfId="3592" priority="7609" operator="equal">
      <formula>"NÃO"</formula>
    </cfRule>
    <cfRule type="cellIs" dxfId="3591" priority="7610" operator="equal">
      <formula>"SIM"</formula>
    </cfRule>
  </conditionalFormatting>
  <conditionalFormatting sqref="Y152">
    <cfRule type="cellIs" dxfId="3590" priority="7608" operator="equal">
      <formula>"OPORTUNIDADE"</formula>
    </cfRule>
  </conditionalFormatting>
  <conditionalFormatting sqref="Y152">
    <cfRule type="cellIs" dxfId="3589" priority="7606" operator="equal">
      <formula>"NÃO"</formula>
    </cfRule>
    <cfRule type="cellIs" dxfId="3588" priority="7607" operator="equal">
      <formula>"SIM"</formula>
    </cfRule>
  </conditionalFormatting>
  <conditionalFormatting sqref="Y152">
    <cfRule type="cellIs" dxfId="3587" priority="7605" operator="equal">
      <formula>"OPORTUNIDADE"</formula>
    </cfRule>
  </conditionalFormatting>
  <conditionalFormatting sqref="Y152">
    <cfRule type="cellIs" dxfId="3586" priority="7603" operator="equal">
      <formula>"NÃO"</formula>
    </cfRule>
    <cfRule type="cellIs" dxfId="3585" priority="7604" operator="equal">
      <formula>"SIM"</formula>
    </cfRule>
  </conditionalFormatting>
  <conditionalFormatting sqref="Y152">
    <cfRule type="cellIs" dxfId="3584" priority="7602" operator="equal">
      <formula>"OPORTUNIDADE"</formula>
    </cfRule>
  </conditionalFormatting>
  <conditionalFormatting sqref="Y152">
    <cfRule type="cellIs" dxfId="3583" priority="7600" operator="equal">
      <formula>"NÃO"</formula>
    </cfRule>
    <cfRule type="cellIs" dxfId="3582" priority="7601" operator="equal">
      <formula>"SIM"</formula>
    </cfRule>
  </conditionalFormatting>
  <conditionalFormatting sqref="Y152">
    <cfRule type="cellIs" dxfId="3581" priority="7599" operator="equal">
      <formula>"OPORTUNIDADE"</formula>
    </cfRule>
  </conditionalFormatting>
  <conditionalFormatting sqref="Y152">
    <cfRule type="cellIs" dxfId="3580" priority="7597" operator="equal">
      <formula>"NÃO"</formula>
    </cfRule>
    <cfRule type="cellIs" dxfId="3579" priority="7598" operator="equal">
      <formula>"SIM"</formula>
    </cfRule>
  </conditionalFormatting>
  <conditionalFormatting sqref="Y152">
    <cfRule type="cellIs" dxfId="3578" priority="7596" operator="equal">
      <formula>"OPORTUNIDADE"</formula>
    </cfRule>
  </conditionalFormatting>
  <conditionalFormatting sqref="Y152">
    <cfRule type="cellIs" dxfId="3577" priority="7594" operator="equal">
      <formula>"NÃO"</formula>
    </cfRule>
    <cfRule type="cellIs" dxfId="3576" priority="7595" operator="equal">
      <formula>"SIM"</formula>
    </cfRule>
  </conditionalFormatting>
  <conditionalFormatting sqref="Z152">
    <cfRule type="cellIs" dxfId="3575" priority="7593" operator="equal">
      <formula>"OPORTUNIDADE"</formula>
    </cfRule>
  </conditionalFormatting>
  <conditionalFormatting sqref="Z152">
    <cfRule type="cellIs" dxfId="3574" priority="7591" operator="equal">
      <formula>"NÃO"</formula>
    </cfRule>
    <cfRule type="cellIs" dxfId="3573" priority="7592" operator="equal">
      <formula>"SIM"</formula>
    </cfRule>
  </conditionalFormatting>
  <conditionalFormatting sqref="Y152">
    <cfRule type="cellIs" dxfId="3572" priority="7590" operator="equal">
      <formula>"OPORTUNIDADE"</formula>
    </cfRule>
  </conditionalFormatting>
  <conditionalFormatting sqref="Y152">
    <cfRule type="cellIs" dxfId="3571" priority="7588" operator="equal">
      <formula>"NÃO"</formula>
    </cfRule>
    <cfRule type="cellIs" dxfId="3570" priority="7589" operator="equal">
      <formula>"SIM"</formula>
    </cfRule>
  </conditionalFormatting>
  <conditionalFormatting sqref="Y152">
    <cfRule type="cellIs" dxfId="3569" priority="7587" operator="equal">
      <formula>"OPORTUNIDADE"</formula>
    </cfRule>
  </conditionalFormatting>
  <conditionalFormatting sqref="Y152">
    <cfRule type="cellIs" dxfId="3568" priority="7585" operator="equal">
      <formula>"NÃO"</formula>
    </cfRule>
    <cfRule type="cellIs" dxfId="3567" priority="7586" operator="equal">
      <formula>"SIM"</formula>
    </cfRule>
  </conditionalFormatting>
  <conditionalFormatting sqref="Y152">
    <cfRule type="cellIs" dxfId="3566" priority="7584" operator="equal">
      <formula>"OPORTUNIDADE"</formula>
    </cfRule>
  </conditionalFormatting>
  <conditionalFormatting sqref="Y152">
    <cfRule type="cellIs" dxfId="3565" priority="7582" operator="equal">
      <formula>"NÃO"</formula>
    </cfRule>
    <cfRule type="cellIs" dxfId="3564" priority="7583" operator="equal">
      <formula>"SIM"</formula>
    </cfRule>
  </conditionalFormatting>
  <conditionalFormatting sqref="Y152">
    <cfRule type="cellIs" dxfId="3563" priority="7581" operator="equal">
      <formula>"OPORTUNIDADE"</formula>
    </cfRule>
  </conditionalFormatting>
  <conditionalFormatting sqref="Y152">
    <cfRule type="cellIs" dxfId="3562" priority="7579" operator="equal">
      <formula>"NÃO"</formula>
    </cfRule>
    <cfRule type="cellIs" dxfId="3561" priority="7580" operator="equal">
      <formula>"SIM"</formula>
    </cfRule>
  </conditionalFormatting>
  <conditionalFormatting sqref="Y152">
    <cfRule type="cellIs" dxfId="3560" priority="7578" operator="equal">
      <formula>"OPORTUNIDADE"</formula>
    </cfRule>
  </conditionalFormatting>
  <conditionalFormatting sqref="Y152">
    <cfRule type="cellIs" dxfId="3559" priority="7576" operator="equal">
      <formula>"NÃO"</formula>
    </cfRule>
    <cfRule type="cellIs" dxfId="3558" priority="7577" operator="equal">
      <formula>"SIM"</formula>
    </cfRule>
  </conditionalFormatting>
  <conditionalFormatting sqref="Y152">
    <cfRule type="cellIs" dxfId="3557" priority="7575" operator="equal">
      <formula>"OPORTUNIDADE"</formula>
    </cfRule>
  </conditionalFormatting>
  <conditionalFormatting sqref="Y152">
    <cfRule type="cellIs" dxfId="3556" priority="7573" operator="equal">
      <formula>"NÃO"</formula>
    </cfRule>
    <cfRule type="cellIs" dxfId="3555" priority="7574" operator="equal">
      <formula>"SIM"</formula>
    </cfRule>
  </conditionalFormatting>
  <conditionalFormatting sqref="Y153">
    <cfRule type="cellIs" dxfId="3554" priority="7572" operator="equal">
      <formula>"OPORTUNIDADE"</formula>
    </cfRule>
  </conditionalFormatting>
  <conditionalFormatting sqref="Y153">
    <cfRule type="cellIs" dxfId="3553" priority="7570" operator="equal">
      <formula>"NÃO"</formula>
    </cfRule>
    <cfRule type="cellIs" dxfId="3552" priority="7571" operator="equal">
      <formula>"SIM"</formula>
    </cfRule>
  </conditionalFormatting>
  <conditionalFormatting sqref="Y153">
    <cfRule type="cellIs" dxfId="3551" priority="7569" operator="equal">
      <formula>"OPORTUNIDADE"</formula>
    </cfRule>
  </conditionalFormatting>
  <conditionalFormatting sqref="Y153">
    <cfRule type="cellIs" dxfId="3550" priority="7567" operator="equal">
      <formula>"NÃO"</formula>
    </cfRule>
    <cfRule type="cellIs" dxfId="3549" priority="7568" operator="equal">
      <formula>"SIM"</formula>
    </cfRule>
  </conditionalFormatting>
  <conditionalFormatting sqref="Y153">
    <cfRule type="cellIs" dxfId="3548" priority="7566" operator="equal">
      <formula>"OPORTUNIDADE"</formula>
    </cfRule>
  </conditionalFormatting>
  <conditionalFormatting sqref="Y153">
    <cfRule type="cellIs" dxfId="3547" priority="7564" operator="equal">
      <formula>"NÃO"</formula>
    </cfRule>
    <cfRule type="cellIs" dxfId="3546" priority="7565" operator="equal">
      <formula>"SIM"</formula>
    </cfRule>
  </conditionalFormatting>
  <conditionalFormatting sqref="Y153">
    <cfRule type="cellIs" dxfId="3545" priority="7563" operator="equal">
      <formula>"OPORTUNIDADE"</formula>
    </cfRule>
  </conditionalFormatting>
  <conditionalFormatting sqref="Y153">
    <cfRule type="cellIs" dxfId="3544" priority="7561" operator="equal">
      <formula>"NÃO"</formula>
    </cfRule>
    <cfRule type="cellIs" dxfId="3543" priority="7562" operator="equal">
      <formula>"SIM"</formula>
    </cfRule>
  </conditionalFormatting>
  <conditionalFormatting sqref="Y153">
    <cfRule type="cellIs" dxfId="3542" priority="7560" operator="equal">
      <formula>"OPORTUNIDADE"</formula>
    </cfRule>
  </conditionalFormatting>
  <conditionalFormatting sqref="Y153">
    <cfRule type="cellIs" dxfId="3541" priority="7558" operator="equal">
      <formula>"NÃO"</formula>
    </cfRule>
    <cfRule type="cellIs" dxfId="3540" priority="7559" operator="equal">
      <formula>"SIM"</formula>
    </cfRule>
  </conditionalFormatting>
  <conditionalFormatting sqref="Y153">
    <cfRule type="cellIs" dxfId="3539" priority="7557" operator="equal">
      <formula>"OPORTUNIDADE"</formula>
    </cfRule>
  </conditionalFormatting>
  <conditionalFormatting sqref="Y153">
    <cfRule type="cellIs" dxfId="3538" priority="7555" operator="equal">
      <formula>"NÃO"</formula>
    </cfRule>
    <cfRule type="cellIs" dxfId="3537" priority="7556" operator="equal">
      <formula>"SIM"</formula>
    </cfRule>
  </conditionalFormatting>
  <conditionalFormatting sqref="Y153">
    <cfRule type="cellIs" dxfId="3536" priority="7554" operator="equal">
      <formula>"OPORTUNIDADE"</formula>
    </cfRule>
  </conditionalFormatting>
  <conditionalFormatting sqref="Y153">
    <cfRule type="cellIs" dxfId="3535" priority="7552" operator="equal">
      <formula>"NÃO"</formula>
    </cfRule>
    <cfRule type="cellIs" dxfId="3534" priority="7553" operator="equal">
      <formula>"SIM"</formula>
    </cfRule>
  </conditionalFormatting>
  <conditionalFormatting sqref="Y153">
    <cfRule type="cellIs" dxfId="3533" priority="7551" operator="equal">
      <formula>"OPORTUNIDADE"</formula>
    </cfRule>
  </conditionalFormatting>
  <conditionalFormatting sqref="Y153">
    <cfRule type="cellIs" dxfId="3532" priority="7549" operator="equal">
      <formula>"NÃO"</formula>
    </cfRule>
    <cfRule type="cellIs" dxfId="3531" priority="7550" operator="equal">
      <formula>"SIM"</formula>
    </cfRule>
  </conditionalFormatting>
  <conditionalFormatting sqref="Y153">
    <cfRule type="cellIs" dxfId="3530" priority="7548" operator="equal">
      <formula>"OPORTUNIDADE"</formula>
    </cfRule>
  </conditionalFormatting>
  <conditionalFormatting sqref="Y153">
    <cfRule type="cellIs" dxfId="3529" priority="7546" operator="equal">
      <formula>"NÃO"</formula>
    </cfRule>
    <cfRule type="cellIs" dxfId="3528" priority="7547" operator="equal">
      <formula>"SIM"</formula>
    </cfRule>
  </conditionalFormatting>
  <conditionalFormatting sqref="Y153">
    <cfRule type="cellIs" dxfId="3527" priority="7545" operator="equal">
      <formula>"OPORTUNIDADE"</formula>
    </cfRule>
  </conditionalFormatting>
  <conditionalFormatting sqref="Y153">
    <cfRule type="cellIs" dxfId="3526" priority="7543" operator="equal">
      <formula>"NÃO"</formula>
    </cfRule>
    <cfRule type="cellIs" dxfId="3525" priority="7544" operator="equal">
      <formula>"SIM"</formula>
    </cfRule>
  </conditionalFormatting>
  <conditionalFormatting sqref="Y153">
    <cfRule type="cellIs" dxfId="3524" priority="7542" operator="equal">
      <formula>"OPORTUNIDADE"</formula>
    </cfRule>
  </conditionalFormatting>
  <conditionalFormatting sqref="Y153">
    <cfRule type="cellIs" dxfId="3523" priority="7540" operator="equal">
      <formula>"NÃO"</formula>
    </cfRule>
    <cfRule type="cellIs" dxfId="3522" priority="7541" operator="equal">
      <formula>"SIM"</formula>
    </cfRule>
  </conditionalFormatting>
  <conditionalFormatting sqref="Y153">
    <cfRule type="cellIs" dxfId="3521" priority="7539" operator="equal">
      <formula>"OPORTUNIDADE"</formula>
    </cfRule>
  </conditionalFormatting>
  <conditionalFormatting sqref="Y153">
    <cfRule type="cellIs" dxfId="3520" priority="7537" operator="equal">
      <formula>"NÃO"</formula>
    </cfRule>
    <cfRule type="cellIs" dxfId="3519" priority="7538" operator="equal">
      <formula>"SIM"</formula>
    </cfRule>
  </conditionalFormatting>
  <conditionalFormatting sqref="Y153">
    <cfRule type="cellIs" dxfId="3518" priority="7536" operator="equal">
      <formula>"OPORTUNIDADE"</formula>
    </cfRule>
  </conditionalFormatting>
  <conditionalFormatting sqref="Y153">
    <cfRule type="cellIs" dxfId="3517" priority="7534" operator="equal">
      <formula>"NÃO"</formula>
    </cfRule>
    <cfRule type="cellIs" dxfId="3516" priority="7535" operator="equal">
      <formula>"SIM"</formula>
    </cfRule>
  </conditionalFormatting>
  <conditionalFormatting sqref="Y153">
    <cfRule type="cellIs" dxfId="3515" priority="7533" operator="equal">
      <formula>"OPORTUNIDADE"</formula>
    </cfRule>
  </conditionalFormatting>
  <conditionalFormatting sqref="Y153">
    <cfRule type="cellIs" dxfId="3514" priority="7531" operator="equal">
      <formula>"NÃO"</formula>
    </cfRule>
    <cfRule type="cellIs" dxfId="3513" priority="7532" operator="equal">
      <formula>"SIM"</formula>
    </cfRule>
  </conditionalFormatting>
  <conditionalFormatting sqref="Y153">
    <cfRule type="cellIs" dxfId="3512" priority="7530" operator="equal">
      <formula>"OPORTUNIDADE"</formula>
    </cfRule>
  </conditionalFormatting>
  <conditionalFormatting sqref="Y153">
    <cfRule type="cellIs" dxfId="3511" priority="7528" operator="equal">
      <formula>"NÃO"</formula>
    </cfRule>
    <cfRule type="cellIs" dxfId="3510" priority="7529" operator="equal">
      <formula>"SIM"</formula>
    </cfRule>
  </conditionalFormatting>
  <conditionalFormatting sqref="Y153">
    <cfRule type="cellIs" dxfId="3509" priority="7527" operator="equal">
      <formula>"OPORTUNIDADE"</formula>
    </cfRule>
  </conditionalFormatting>
  <conditionalFormatting sqref="Y153">
    <cfRule type="cellIs" dxfId="3508" priority="7525" operator="equal">
      <formula>"NÃO"</formula>
    </cfRule>
    <cfRule type="cellIs" dxfId="3507" priority="7526" operator="equal">
      <formula>"SIM"</formula>
    </cfRule>
  </conditionalFormatting>
  <conditionalFormatting sqref="Y153">
    <cfRule type="cellIs" dxfId="3506" priority="7524" operator="equal">
      <formula>"OPORTUNIDADE"</formula>
    </cfRule>
  </conditionalFormatting>
  <conditionalFormatting sqref="Y153">
    <cfRule type="cellIs" dxfId="3505" priority="7522" operator="equal">
      <formula>"NÃO"</formula>
    </cfRule>
    <cfRule type="cellIs" dxfId="3504" priority="7523" operator="equal">
      <formula>"SIM"</formula>
    </cfRule>
  </conditionalFormatting>
  <conditionalFormatting sqref="Y153">
    <cfRule type="cellIs" dxfId="3503" priority="7521" operator="equal">
      <formula>"OPORTUNIDADE"</formula>
    </cfRule>
  </conditionalFormatting>
  <conditionalFormatting sqref="Y153">
    <cfRule type="cellIs" dxfId="3502" priority="7519" operator="equal">
      <formula>"NÃO"</formula>
    </cfRule>
    <cfRule type="cellIs" dxfId="3501" priority="7520" operator="equal">
      <formula>"SIM"</formula>
    </cfRule>
  </conditionalFormatting>
  <conditionalFormatting sqref="Y153">
    <cfRule type="cellIs" dxfId="3500" priority="7518" operator="equal">
      <formula>"OPORTUNIDADE"</formula>
    </cfRule>
  </conditionalFormatting>
  <conditionalFormatting sqref="Y153">
    <cfRule type="cellIs" dxfId="3499" priority="7516" operator="equal">
      <formula>"NÃO"</formula>
    </cfRule>
    <cfRule type="cellIs" dxfId="3498" priority="7517" operator="equal">
      <formula>"SIM"</formula>
    </cfRule>
  </conditionalFormatting>
  <conditionalFormatting sqref="Y153">
    <cfRule type="cellIs" dxfId="3497" priority="7515" operator="equal">
      <formula>"OPORTUNIDADE"</formula>
    </cfRule>
  </conditionalFormatting>
  <conditionalFormatting sqref="Y153">
    <cfRule type="cellIs" dxfId="3496" priority="7513" operator="equal">
      <formula>"NÃO"</formula>
    </cfRule>
    <cfRule type="cellIs" dxfId="3495" priority="7514" operator="equal">
      <formula>"SIM"</formula>
    </cfRule>
  </conditionalFormatting>
  <conditionalFormatting sqref="Y153">
    <cfRule type="cellIs" dxfId="3494" priority="7512" operator="equal">
      <formula>"OPORTUNIDADE"</formula>
    </cfRule>
  </conditionalFormatting>
  <conditionalFormatting sqref="Y153">
    <cfRule type="cellIs" dxfId="3493" priority="7510" operator="equal">
      <formula>"NÃO"</formula>
    </cfRule>
    <cfRule type="cellIs" dxfId="3492" priority="7511" operator="equal">
      <formula>"SIM"</formula>
    </cfRule>
  </conditionalFormatting>
  <conditionalFormatting sqref="Y153">
    <cfRule type="cellIs" dxfId="3491" priority="7509" operator="equal">
      <formula>"OPORTUNIDADE"</formula>
    </cfRule>
  </conditionalFormatting>
  <conditionalFormatting sqref="Y153">
    <cfRule type="cellIs" dxfId="3490" priority="7507" operator="equal">
      <formula>"NÃO"</formula>
    </cfRule>
    <cfRule type="cellIs" dxfId="3489" priority="7508" operator="equal">
      <formula>"SIM"</formula>
    </cfRule>
  </conditionalFormatting>
  <conditionalFormatting sqref="Y153">
    <cfRule type="cellIs" dxfId="3488" priority="7506" operator="equal">
      <formula>"OPORTUNIDADE"</formula>
    </cfRule>
  </conditionalFormatting>
  <conditionalFormatting sqref="Y153">
    <cfRule type="cellIs" dxfId="3487" priority="7504" operator="equal">
      <formula>"NÃO"</formula>
    </cfRule>
    <cfRule type="cellIs" dxfId="3486" priority="7505" operator="equal">
      <formula>"SIM"</formula>
    </cfRule>
  </conditionalFormatting>
  <conditionalFormatting sqref="Y153">
    <cfRule type="cellIs" dxfId="3485" priority="7503" operator="equal">
      <formula>"OPORTUNIDADE"</formula>
    </cfRule>
  </conditionalFormatting>
  <conditionalFormatting sqref="Y153">
    <cfRule type="cellIs" dxfId="3484" priority="7501" operator="equal">
      <formula>"NÃO"</formula>
    </cfRule>
    <cfRule type="cellIs" dxfId="3483" priority="7502" operator="equal">
      <formula>"SIM"</formula>
    </cfRule>
  </conditionalFormatting>
  <conditionalFormatting sqref="Y153">
    <cfRule type="cellIs" dxfId="3482" priority="7500" operator="equal">
      <formula>"OPORTUNIDADE"</formula>
    </cfRule>
  </conditionalFormatting>
  <conditionalFormatting sqref="Y153">
    <cfRule type="cellIs" dxfId="3481" priority="7498" operator="equal">
      <formula>"NÃO"</formula>
    </cfRule>
    <cfRule type="cellIs" dxfId="3480" priority="7499" operator="equal">
      <formula>"SIM"</formula>
    </cfRule>
  </conditionalFormatting>
  <conditionalFormatting sqref="Y153">
    <cfRule type="cellIs" dxfId="3479" priority="7497" operator="equal">
      <formula>"OPORTUNIDADE"</formula>
    </cfRule>
  </conditionalFormatting>
  <conditionalFormatting sqref="Y153">
    <cfRule type="cellIs" dxfId="3478" priority="7495" operator="equal">
      <formula>"NÃO"</formula>
    </cfRule>
    <cfRule type="cellIs" dxfId="3477" priority="7496" operator="equal">
      <formula>"SIM"</formula>
    </cfRule>
  </conditionalFormatting>
  <conditionalFormatting sqref="Y153">
    <cfRule type="cellIs" dxfId="3476" priority="7494" operator="equal">
      <formula>"OPORTUNIDADE"</formula>
    </cfRule>
  </conditionalFormatting>
  <conditionalFormatting sqref="Y153">
    <cfRule type="cellIs" dxfId="3475" priority="7492" operator="equal">
      <formula>"NÃO"</formula>
    </cfRule>
    <cfRule type="cellIs" dxfId="3474" priority="7493" operator="equal">
      <formula>"SIM"</formula>
    </cfRule>
  </conditionalFormatting>
  <conditionalFormatting sqref="Y153">
    <cfRule type="cellIs" dxfId="3473" priority="7491" operator="equal">
      <formula>"OPORTUNIDADE"</formula>
    </cfRule>
  </conditionalFormatting>
  <conditionalFormatting sqref="Y153">
    <cfRule type="cellIs" dxfId="3472" priority="7489" operator="equal">
      <formula>"NÃO"</formula>
    </cfRule>
    <cfRule type="cellIs" dxfId="3471" priority="7490" operator="equal">
      <formula>"SIM"</formula>
    </cfRule>
  </conditionalFormatting>
  <conditionalFormatting sqref="Y153">
    <cfRule type="cellIs" dxfId="3470" priority="7488" operator="equal">
      <formula>"OPORTUNIDADE"</formula>
    </cfRule>
  </conditionalFormatting>
  <conditionalFormatting sqref="Y153">
    <cfRule type="cellIs" dxfId="3469" priority="7486" operator="equal">
      <formula>"NÃO"</formula>
    </cfRule>
    <cfRule type="cellIs" dxfId="3468" priority="7487" operator="equal">
      <formula>"SIM"</formula>
    </cfRule>
  </conditionalFormatting>
  <conditionalFormatting sqref="Y153">
    <cfRule type="cellIs" dxfId="3467" priority="7485" operator="equal">
      <formula>"OPORTUNIDADE"</formula>
    </cfRule>
  </conditionalFormatting>
  <conditionalFormatting sqref="Y153">
    <cfRule type="cellIs" dxfId="3466" priority="7483" operator="equal">
      <formula>"NÃO"</formula>
    </cfRule>
    <cfRule type="cellIs" dxfId="3465" priority="7484" operator="equal">
      <formula>"SIM"</formula>
    </cfRule>
  </conditionalFormatting>
  <conditionalFormatting sqref="Y153">
    <cfRule type="cellIs" dxfId="3464" priority="7482" operator="equal">
      <formula>"OPORTUNIDADE"</formula>
    </cfRule>
  </conditionalFormatting>
  <conditionalFormatting sqref="Y153">
    <cfRule type="cellIs" dxfId="3463" priority="7480" operator="equal">
      <formula>"NÃO"</formula>
    </cfRule>
    <cfRule type="cellIs" dxfId="3462" priority="7481" operator="equal">
      <formula>"SIM"</formula>
    </cfRule>
  </conditionalFormatting>
  <conditionalFormatting sqref="Y153">
    <cfRule type="cellIs" dxfId="3461" priority="7479" operator="equal">
      <formula>"OPORTUNIDADE"</formula>
    </cfRule>
  </conditionalFormatting>
  <conditionalFormatting sqref="Y153">
    <cfRule type="cellIs" dxfId="3460" priority="7477" operator="equal">
      <formula>"NÃO"</formula>
    </cfRule>
    <cfRule type="cellIs" dxfId="3459" priority="7478" operator="equal">
      <formula>"SIM"</formula>
    </cfRule>
  </conditionalFormatting>
  <conditionalFormatting sqref="Y153">
    <cfRule type="cellIs" dxfId="3458" priority="7476" operator="equal">
      <formula>"OPORTUNIDADE"</formula>
    </cfRule>
  </conditionalFormatting>
  <conditionalFormatting sqref="Y153">
    <cfRule type="cellIs" dxfId="3457" priority="7474" operator="equal">
      <formula>"NÃO"</formula>
    </cfRule>
    <cfRule type="cellIs" dxfId="3456" priority="7475" operator="equal">
      <formula>"SIM"</formula>
    </cfRule>
  </conditionalFormatting>
  <conditionalFormatting sqref="BJ129:BK129">
    <cfRule type="iconSet" priority="747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47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747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46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746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746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464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46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7462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3455" priority="7461" operator="equal">
      <formula>"OPORTUNIDADE"</formula>
    </cfRule>
  </conditionalFormatting>
  <conditionalFormatting sqref="Y144">
    <cfRule type="cellIs" dxfId="3454" priority="7459" operator="equal">
      <formula>"NÃO"</formula>
    </cfRule>
    <cfRule type="cellIs" dxfId="3453" priority="7460" operator="equal">
      <formula>"SIM"</formula>
    </cfRule>
  </conditionalFormatting>
  <conditionalFormatting sqref="Z144">
    <cfRule type="cellIs" dxfId="3452" priority="7458" operator="equal">
      <formula>"OPORTUNIDADE"</formula>
    </cfRule>
  </conditionalFormatting>
  <conditionalFormatting sqref="Z144">
    <cfRule type="cellIs" dxfId="3451" priority="7456" operator="equal">
      <formula>"NÃO"</formula>
    </cfRule>
    <cfRule type="cellIs" dxfId="3450" priority="7457" operator="equal">
      <formula>"SIM"</formula>
    </cfRule>
  </conditionalFormatting>
  <conditionalFormatting sqref="Y144">
    <cfRule type="cellIs" dxfId="3449" priority="7455" operator="equal">
      <formula>"OPORTUNIDADE"</formula>
    </cfRule>
  </conditionalFormatting>
  <conditionalFormatting sqref="Y144">
    <cfRule type="cellIs" dxfId="3448" priority="7453" operator="equal">
      <formula>"NÃO"</formula>
    </cfRule>
    <cfRule type="cellIs" dxfId="3447" priority="7454" operator="equal">
      <formula>"SIM"</formula>
    </cfRule>
  </conditionalFormatting>
  <conditionalFormatting sqref="Y144">
    <cfRule type="cellIs" dxfId="3446" priority="7452" operator="equal">
      <formula>"OPORTUNIDADE"</formula>
    </cfRule>
  </conditionalFormatting>
  <conditionalFormatting sqref="Y144">
    <cfRule type="cellIs" dxfId="3445" priority="7450" operator="equal">
      <formula>"NÃO"</formula>
    </cfRule>
    <cfRule type="cellIs" dxfId="3444" priority="7451" operator="equal">
      <formula>"SIM"</formula>
    </cfRule>
  </conditionalFormatting>
  <conditionalFormatting sqref="Z144">
    <cfRule type="cellIs" dxfId="3443" priority="7449" operator="equal">
      <formula>"OPORTUNIDADE"</formula>
    </cfRule>
  </conditionalFormatting>
  <conditionalFormatting sqref="Z144">
    <cfRule type="cellIs" dxfId="3442" priority="7447" operator="equal">
      <formula>"NÃO"</formula>
    </cfRule>
    <cfRule type="cellIs" dxfId="3441" priority="7448" operator="equal">
      <formula>"SIM"</formula>
    </cfRule>
  </conditionalFormatting>
  <conditionalFormatting sqref="Y144">
    <cfRule type="cellIs" dxfId="3440" priority="7446" operator="equal">
      <formula>"OPORTUNIDADE"</formula>
    </cfRule>
  </conditionalFormatting>
  <conditionalFormatting sqref="Y144">
    <cfRule type="cellIs" dxfId="3439" priority="7444" operator="equal">
      <formula>"NÃO"</formula>
    </cfRule>
    <cfRule type="cellIs" dxfId="3438" priority="7445" operator="equal">
      <formula>"SIM"</formula>
    </cfRule>
  </conditionalFormatting>
  <conditionalFormatting sqref="Z144">
    <cfRule type="cellIs" dxfId="3437" priority="7443" operator="equal">
      <formula>"OPORTUNIDADE"</formula>
    </cfRule>
  </conditionalFormatting>
  <conditionalFormatting sqref="Z144">
    <cfRule type="cellIs" dxfId="3436" priority="7441" operator="equal">
      <formula>"NÃO"</formula>
    </cfRule>
    <cfRule type="cellIs" dxfId="3435" priority="7442" operator="equal">
      <formula>"SIM"</formula>
    </cfRule>
  </conditionalFormatting>
  <conditionalFormatting sqref="Z144">
    <cfRule type="cellIs" dxfId="3434" priority="7440" operator="equal">
      <formula>"OPORTUNIDADE"</formula>
    </cfRule>
  </conditionalFormatting>
  <conditionalFormatting sqref="Z144">
    <cfRule type="cellIs" dxfId="3433" priority="7438" operator="equal">
      <formula>"NÃO"</formula>
    </cfRule>
    <cfRule type="cellIs" dxfId="3432" priority="7439" operator="equal">
      <formula>"SIM"</formula>
    </cfRule>
  </conditionalFormatting>
  <conditionalFormatting sqref="Y144">
    <cfRule type="cellIs" dxfId="3431" priority="7437" operator="equal">
      <formula>"OPORTUNIDADE"</formula>
    </cfRule>
  </conditionalFormatting>
  <conditionalFormatting sqref="Y144">
    <cfRule type="cellIs" dxfId="3430" priority="7435" operator="equal">
      <formula>"NÃO"</formula>
    </cfRule>
    <cfRule type="cellIs" dxfId="3429" priority="7436" operator="equal">
      <formula>"SIM"</formula>
    </cfRule>
  </conditionalFormatting>
  <conditionalFormatting sqref="Y149">
    <cfRule type="cellIs" dxfId="3428" priority="7434" operator="equal">
      <formula>"OPORTUNIDADE"</formula>
    </cfRule>
  </conditionalFormatting>
  <conditionalFormatting sqref="Y149">
    <cfRule type="cellIs" dxfId="3427" priority="7432" operator="equal">
      <formula>"NÃO"</formula>
    </cfRule>
    <cfRule type="cellIs" dxfId="3426" priority="7433" operator="equal">
      <formula>"SIM"</formula>
    </cfRule>
  </conditionalFormatting>
  <conditionalFormatting sqref="Y149">
    <cfRule type="cellIs" dxfId="3425" priority="7431" operator="equal">
      <formula>"OPORTUNIDADE"</formula>
    </cfRule>
  </conditionalFormatting>
  <conditionalFormatting sqref="Y149">
    <cfRule type="cellIs" dxfId="3424" priority="7429" operator="equal">
      <formula>"NÃO"</formula>
    </cfRule>
    <cfRule type="cellIs" dxfId="3423" priority="7430" operator="equal">
      <formula>"SIM"</formula>
    </cfRule>
  </conditionalFormatting>
  <conditionalFormatting sqref="Y149">
    <cfRule type="cellIs" dxfId="3422" priority="7428" operator="equal">
      <formula>"OPORTUNIDADE"</formula>
    </cfRule>
  </conditionalFormatting>
  <conditionalFormatting sqref="Y149">
    <cfRule type="cellIs" dxfId="3421" priority="7426" operator="equal">
      <formula>"NÃO"</formula>
    </cfRule>
    <cfRule type="cellIs" dxfId="3420" priority="7427" operator="equal">
      <formula>"SIM"</formula>
    </cfRule>
  </conditionalFormatting>
  <conditionalFormatting sqref="Y149">
    <cfRule type="cellIs" dxfId="3419" priority="7425" operator="equal">
      <formula>"OPORTUNIDADE"</formula>
    </cfRule>
  </conditionalFormatting>
  <conditionalFormatting sqref="Y149">
    <cfRule type="cellIs" dxfId="3418" priority="7423" operator="equal">
      <formula>"NÃO"</formula>
    </cfRule>
    <cfRule type="cellIs" dxfId="3417" priority="7424" operator="equal">
      <formula>"SIM"</formula>
    </cfRule>
  </conditionalFormatting>
  <conditionalFormatting sqref="Z149">
    <cfRule type="cellIs" dxfId="3416" priority="7422" operator="equal">
      <formula>"OPORTUNIDADE"</formula>
    </cfRule>
  </conditionalFormatting>
  <conditionalFormatting sqref="Z149">
    <cfRule type="cellIs" dxfId="3415" priority="7420" operator="equal">
      <formula>"NÃO"</formula>
    </cfRule>
    <cfRule type="cellIs" dxfId="3414" priority="7421" operator="equal">
      <formula>"SIM"</formula>
    </cfRule>
  </conditionalFormatting>
  <conditionalFormatting sqref="Z149">
    <cfRule type="cellIs" dxfId="3413" priority="7419" operator="equal">
      <formula>"OPORTUNIDADE"</formula>
    </cfRule>
  </conditionalFormatting>
  <conditionalFormatting sqref="Z149">
    <cfRule type="cellIs" dxfId="3412" priority="7417" operator="equal">
      <formula>"NÃO"</formula>
    </cfRule>
    <cfRule type="cellIs" dxfId="3411" priority="7418" operator="equal">
      <formula>"SIM"</formula>
    </cfRule>
  </conditionalFormatting>
  <conditionalFormatting sqref="Y149">
    <cfRule type="cellIs" dxfId="3410" priority="7416" operator="equal">
      <formula>"OPORTUNIDADE"</formula>
    </cfRule>
  </conditionalFormatting>
  <conditionalFormatting sqref="Y149">
    <cfRule type="cellIs" dxfId="3409" priority="7414" operator="equal">
      <formula>"NÃO"</formula>
    </cfRule>
    <cfRule type="cellIs" dxfId="3408" priority="7415" operator="equal">
      <formula>"SIM"</formula>
    </cfRule>
  </conditionalFormatting>
  <conditionalFormatting sqref="Z149">
    <cfRule type="cellIs" dxfId="3407" priority="7413" operator="equal">
      <formula>"OPORTUNIDADE"</formula>
    </cfRule>
  </conditionalFormatting>
  <conditionalFormatting sqref="Z149">
    <cfRule type="cellIs" dxfId="3406" priority="7411" operator="equal">
      <formula>"NÃO"</formula>
    </cfRule>
    <cfRule type="cellIs" dxfId="3405" priority="7412" operator="equal">
      <formula>"SIM"</formula>
    </cfRule>
  </conditionalFormatting>
  <conditionalFormatting sqref="Y149">
    <cfRule type="cellIs" dxfId="3404" priority="7410" operator="equal">
      <formula>"OPORTUNIDADE"</formula>
    </cfRule>
  </conditionalFormatting>
  <conditionalFormatting sqref="Y149">
    <cfRule type="cellIs" dxfId="3403" priority="7408" operator="equal">
      <formula>"NÃO"</formula>
    </cfRule>
    <cfRule type="cellIs" dxfId="3402" priority="7409" operator="equal">
      <formula>"SIM"</formula>
    </cfRule>
  </conditionalFormatting>
  <conditionalFormatting sqref="Z149">
    <cfRule type="cellIs" dxfId="3401" priority="7407" operator="equal">
      <formula>"OPORTUNIDADE"</formula>
    </cfRule>
  </conditionalFormatting>
  <conditionalFormatting sqref="Z149">
    <cfRule type="cellIs" dxfId="3400" priority="7405" operator="equal">
      <formula>"NÃO"</formula>
    </cfRule>
    <cfRule type="cellIs" dxfId="3399" priority="7406" operator="equal">
      <formula>"SIM"</formula>
    </cfRule>
  </conditionalFormatting>
  <conditionalFormatting sqref="Z149">
    <cfRule type="cellIs" dxfId="3398" priority="7404" operator="equal">
      <formula>"OPORTUNIDADE"</formula>
    </cfRule>
  </conditionalFormatting>
  <conditionalFormatting sqref="Z149">
    <cfRule type="cellIs" dxfId="3397" priority="7402" operator="equal">
      <formula>"NÃO"</formula>
    </cfRule>
    <cfRule type="cellIs" dxfId="3396" priority="7403" operator="equal">
      <formula>"SIM"</formula>
    </cfRule>
  </conditionalFormatting>
  <conditionalFormatting sqref="Z149">
    <cfRule type="cellIs" dxfId="3395" priority="7401" operator="equal">
      <formula>"OPORTUNIDADE"</formula>
    </cfRule>
  </conditionalFormatting>
  <conditionalFormatting sqref="Z149">
    <cfRule type="cellIs" dxfId="3394" priority="7399" operator="equal">
      <formula>"NÃO"</formula>
    </cfRule>
    <cfRule type="cellIs" dxfId="3393" priority="7400" operator="equal">
      <formula>"SIM"</formula>
    </cfRule>
  </conditionalFormatting>
  <conditionalFormatting sqref="Z149">
    <cfRule type="cellIs" dxfId="3392" priority="7398" operator="equal">
      <formula>"OPORTUNIDADE"</formula>
    </cfRule>
  </conditionalFormatting>
  <conditionalFormatting sqref="Z149">
    <cfRule type="cellIs" dxfId="3391" priority="7396" operator="equal">
      <formula>"NÃO"</formula>
    </cfRule>
    <cfRule type="cellIs" dxfId="3390" priority="7397" operator="equal">
      <formula>"SIM"</formula>
    </cfRule>
  </conditionalFormatting>
  <conditionalFormatting sqref="Y149">
    <cfRule type="cellIs" dxfId="3389" priority="7395" operator="equal">
      <formula>"OPORTUNIDADE"</formula>
    </cfRule>
  </conditionalFormatting>
  <conditionalFormatting sqref="Y149">
    <cfRule type="cellIs" dxfId="3388" priority="7393" operator="equal">
      <formula>"NÃO"</formula>
    </cfRule>
    <cfRule type="cellIs" dxfId="3387" priority="7394" operator="equal">
      <formula>"SIM"</formula>
    </cfRule>
  </conditionalFormatting>
  <conditionalFormatting sqref="Y149">
    <cfRule type="cellIs" dxfId="3386" priority="7392" operator="equal">
      <formula>"OPORTUNIDADE"</formula>
    </cfRule>
  </conditionalFormatting>
  <conditionalFormatting sqref="Y149">
    <cfRule type="cellIs" dxfId="3385" priority="7390" operator="equal">
      <formula>"NÃO"</formula>
    </cfRule>
    <cfRule type="cellIs" dxfId="3384" priority="7391" operator="equal">
      <formula>"SIM"</formula>
    </cfRule>
  </conditionalFormatting>
  <conditionalFormatting sqref="Y149">
    <cfRule type="cellIs" dxfId="3383" priority="7389" operator="equal">
      <formula>"OPORTUNIDADE"</formula>
    </cfRule>
  </conditionalFormatting>
  <conditionalFormatting sqref="Y149">
    <cfRule type="cellIs" dxfId="3382" priority="7387" operator="equal">
      <formula>"NÃO"</formula>
    </cfRule>
    <cfRule type="cellIs" dxfId="3381" priority="7388" operator="equal">
      <formula>"SIM"</formula>
    </cfRule>
  </conditionalFormatting>
  <conditionalFormatting sqref="Y149">
    <cfRule type="cellIs" dxfId="3380" priority="7386" operator="equal">
      <formula>"OPORTUNIDADE"</formula>
    </cfRule>
  </conditionalFormatting>
  <conditionalFormatting sqref="Y149">
    <cfRule type="cellIs" dxfId="3379" priority="7384" operator="equal">
      <formula>"NÃO"</formula>
    </cfRule>
    <cfRule type="cellIs" dxfId="3378" priority="7385" operator="equal">
      <formula>"SIM"</formula>
    </cfRule>
  </conditionalFormatting>
  <conditionalFormatting sqref="Y152">
    <cfRule type="cellIs" dxfId="3377" priority="7383" operator="equal">
      <formula>"OPORTUNIDADE"</formula>
    </cfRule>
  </conditionalFormatting>
  <conditionalFormatting sqref="Y152">
    <cfRule type="cellIs" dxfId="3376" priority="7381" operator="equal">
      <formula>"NÃO"</formula>
    </cfRule>
    <cfRule type="cellIs" dxfId="3375" priority="7382" operator="equal">
      <formula>"SIM"</formula>
    </cfRule>
  </conditionalFormatting>
  <conditionalFormatting sqref="Y152">
    <cfRule type="cellIs" dxfId="3374" priority="7380" operator="equal">
      <formula>"OPORTUNIDADE"</formula>
    </cfRule>
  </conditionalFormatting>
  <conditionalFormatting sqref="Y152">
    <cfRule type="cellIs" dxfId="3373" priority="7378" operator="equal">
      <formula>"NÃO"</formula>
    </cfRule>
    <cfRule type="cellIs" dxfId="3372" priority="7379" operator="equal">
      <formula>"SIM"</formula>
    </cfRule>
  </conditionalFormatting>
  <conditionalFormatting sqref="Y152">
    <cfRule type="cellIs" dxfId="3371" priority="7377" operator="equal">
      <formula>"OPORTUNIDADE"</formula>
    </cfRule>
  </conditionalFormatting>
  <conditionalFormatting sqref="Y152">
    <cfRule type="cellIs" dxfId="3370" priority="7375" operator="equal">
      <formula>"NÃO"</formula>
    </cfRule>
    <cfRule type="cellIs" dxfId="3369" priority="7376" operator="equal">
      <formula>"SIM"</formula>
    </cfRule>
  </conditionalFormatting>
  <conditionalFormatting sqref="Y152">
    <cfRule type="cellIs" dxfId="3368" priority="7374" operator="equal">
      <formula>"OPORTUNIDADE"</formula>
    </cfRule>
  </conditionalFormatting>
  <conditionalFormatting sqref="Y152">
    <cfRule type="cellIs" dxfId="3367" priority="7372" operator="equal">
      <formula>"NÃO"</formula>
    </cfRule>
    <cfRule type="cellIs" dxfId="3366" priority="7373" operator="equal">
      <formula>"SIM"</formula>
    </cfRule>
  </conditionalFormatting>
  <conditionalFormatting sqref="Y152">
    <cfRule type="cellIs" dxfId="3365" priority="7371" operator="equal">
      <formula>"OPORTUNIDADE"</formula>
    </cfRule>
  </conditionalFormatting>
  <conditionalFormatting sqref="Y152">
    <cfRule type="cellIs" dxfId="3364" priority="7369" operator="equal">
      <formula>"NÃO"</formula>
    </cfRule>
    <cfRule type="cellIs" dxfId="3363" priority="7370" operator="equal">
      <formula>"SIM"</formula>
    </cfRule>
  </conditionalFormatting>
  <conditionalFormatting sqref="Y152">
    <cfRule type="cellIs" dxfId="3362" priority="7368" operator="equal">
      <formula>"OPORTUNIDADE"</formula>
    </cfRule>
  </conditionalFormatting>
  <conditionalFormatting sqref="Y152">
    <cfRule type="cellIs" dxfId="3361" priority="7366" operator="equal">
      <formula>"NÃO"</formula>
    </cfRule>
    <cfRule type="cellIs" dxfId="3360" priority="7367" operator="equal">
      <formula>"SIM"</formula>
    </cfRule>
  </conditionalFormatting>
  <conditionalFormatting sqref="Y152">
    <cfRule type="cellIs" dxfId="3359" priority="7365" operator="equal">
      <formula>"OPORTUNIDADE"</formula>
    </cfRule>
  </conditionalFormatting>
  <conditionalFormatting sqref="Y152">
    <cfRule type="cellIs" dxfId="3358" priority="7363" operator="equal">
      <formula>"NÃO"</formula>
    </cfRule>
    <cfRule type="cellIs" dxfId="3357" priority="7364" operator="equal">
      <formula>"SIM"</formula>
    </cfRule>
  </conditionalFormatting>
  <conditionalFormatting sqref="Y152">
    <cfRule type="cellIs" dxfId="3356" priority="7362" operator="equal">
      <formula>"OPORTUNIDADE"</formula>
    </cfRule>
  </conditionalFormatting>
  <conditionalFormatting sqref="Y152">
    <cfRule type="cellIs" dxfId="3355" priority="7360" operator="equal">
      <formula>"NÃO"</formula>
    </cfRule>
    <cfRule type="cellIs" dxfId="3354" priority="7361" operator="equal">
      <formula>"SIM"</formula>
    </cfRule>
  </conditionalFormatting>
  <conditionalFormatting sqref="Y152">
    <cfRule type="cellIs" dxfId="3353" priority="7359" operator="equal">
      <formula>"OPORTUNIDADE"</formula>
    </cfRule>
  </conditionalFormatting>
  <conditionalFormatting sqref="Y152">
    <cfRule type="cellIs" dxfId="3352" priority="7357" operator="equal">
      <formula>"NÃO"</formula>
    </cfRule>
    <cfRule type="cellIs" dxfId="3351" priority="7358" operator="equal">
      <formula>"SIM"</formula>
    </cfRule>
  </conditionalFormatting>
  <conditionalFormatting sqref="Y152">
    <cfRule type="cellIs" dxfId="3350" priority="7356" operator="equal">
      <formula>"OPORTUNIDADE"</formula>
    </cfRule>
  </conditionalFormatting>
  <conditionalFormatting sqref="Y152">
    <cfRule type="cellIs" dxfId="3349" priority="7354" operator="equal">
      <formula>"NÃO"</formula>
    </cfRule>
    <cfRule type="cellIs" dxfId="3348" priority="7355" operator="equal">
      <formula>"SIM"</formula>
    </cfRule>
  </conditionalFormatting>
  <conditionalFormatting sqref="Y152">
    <cfRule type="cellIs" dxfId="3347" priority="7353" operator="equal">
      <formula>"OPORTUNIDADE"</formula>
    </cfRule>
  </conditionalFormatting>
  <conditionalFormatting sqref="Y152">
    <cfRule type="cellIs" dxfId="3346" priority="7351" operator="equal">
      <formula>"NÃO"</formula>
    </cfRule>
    <cfRule type="cellIs" dxfId="3345" priority="7352" operator="equal">
      <formula>"SIM"</formula>
    </cfRule>
  </conditionalFormatting>
  <conditionalFormatting sqref="Y152">
    <cfRule type="cellIs" dxfId="3344" priority="7350" operator="equal">
      <formula>"OPORTUNIDADE"</formula>
    </cfRule>
  </conditionalFormatting>
  <conditionalFormatting sqref="Y152">
    <cfRule type="cellIs" dxfId="3343" priority="7348" operator="equal">
      <formula>"NÃO"</formula>
    </cfRule>
    <cfRule type="cellIs" dxfId="3342" priority="7349" operator="equal">
      <formula>"SIM"</formula>
    </cfRule>
  </conditionalFormatting>
  <conditionalFormatting sqref="Y152">
    <cfRule type="cellIs" dxfId="3341" priority="7347" operator="equal">
      <formula>"OPORTUNIDADE"</formula>
    </cfRule>
  </conditionalFormatting>
  <conditionalFormatting sqref="Y152">
    <cfRule type="cellIs" dxfId="3340" priority="7345" operator="equal">
      <formula>"NÃO"</formula>
    </cfRule>
    <cfRule type="cellIs" dxfId="3339" priority="7346" operator="equal">
      <formula>"SIM"</formula>
    </cfRule>
  </conditionalFormatting>
  <conditionalFormatting sqref="Y152">
    <cfRule type="cellIs" dxfId="3338" priority="7344" operator="equal">
      <formula>"OPORTUNIDADE"</formula>
    </cfRule>
  </conditionalFormatting>
  <conditionalFormatting sqref="Y152">
    <cfRule type="cellIs" dxfId="3337" priority="7342" operator="equal">
      <formula>"NÃO"</formula>
    </cfRule>
    <cfRule type="cellIs" dxfId="3336" priority="7343" operator="equal">
      <formula>"SIM"</formula>
    </cfRule>
  </conditionalFormatting>
  <conditionalFormatting sqref="Y152">
    <cfRule type="cellIs" dxfId="3335" priority="7341" operator="equal">
      <formula>"OPORTUNIDADE"</formula>
    </cfRule>
  </conditionalFormatting>
  <conditionalFormatting sqref="Y152">
    <cfRule type="cellIs" dxfId="3334" priority="7339" operator="equal">
      <formula>"NÃO"</formula>
    </cfRule>
    <cfRule type="cellIs" dxfId="3333" priority="7340" operator="equal">
      <formula>"SIM"</formula>
    </cfRule>
  </conditionalFormatting>
  <conditionalFormatting sqref="Y152">
    <cfRule type="cellIs" dxfId="3332" priority="7338" operator="equal">
      <formula>"OPORTUNIDADE"</formula>
    </cfRule>
  </conditionalFormatting>
  <conditionalFormatting sqref="Y152">
    <cfRule type="cellIs" dxfId="3331" priority="7336" operator="equal">
      <formula>"NÃO"</formula>
    </cfRule>
    <cfRule type="cellIs" dxfId="3330" priority="7337" operator="equal">
      <formula>"SIM"</formula>
    </cfRule>
  </conditionalFormatting>
  <conditionalFormatting sqref="Y152">
    <cfRule type="cellIs" dxfId="3329" priority="7335" operator="equal">
      <formula>"OPORTUNIDADE"</formula>
    </cfRule>
  </conditionalFormatting>
  <conditionalFormatting sqref="Y152">
    <cfRule type="cellIs" dxfId="3328" priority="7333" operator="equal">
      <formula>"NÃO"</formula>
    </cfRule>
    <cfRule type="cellIs" dxfId="3327" priority="7334" operator="equal">
      <formula>"SIM"</formula>
    </cfRule>
  </conditionalFormatting>
  <conditionalFormatting sqref="Y152">
    <cfRule type="cellIs" dxfId="3326" priority="7332" operator="equal">
      <formula>"OPORTUNIDADE"</formula>
    </cfRule>
  </conditionalFormatting>
  <conditionalFormatting sqref="Y152">
    <cfRule type="cellIs" dxfId="3325" priority="7330" operator="equal">
      <formula>"NÃO"</formula>
    </cfRule>
    <cfRule type="cellIs" dxfId="3324" priority="7331" operator="equal">
      <formula>"SIM"</formula>
    </cfRule>
  </conditionalFormatting>
  <conditionalFormatting sqref="Y152">
    <cfRule type="cellIs" dxfId="3323" priority="7329" operator="equal">
      <formula>"OPORTUNIDADE"</formula>
    </cfRule>
  </conditionalFormatting>
  <conditionalFormatting sqref="Y152">
    <cfRule type="cellIs" dxfId="3322" priority="7327" operator="equal">
      <formula>"NÃO"</formula>
    </cfRule>
    <cfRule type="cellIs" dxfId="3321" priority="7328" operator="equal">
      <formula>"SIM"</formula>
    </cfRule>
  </conditionalFormatting>
  <conditionalFormatting sqref="Y152">
    <cfRule type="cellIs" dxfId="3320" priority="7326" operator="equal">
      <formula>"OPORTUNIDADE"</formula>
    </cfRule>
  </conditionalFormatting>
  <conditionalFormatting sqref="Y152">
    <cfRule type="cellIs" dxfId="3319" priority="7324" operator="equal">
      <formula>"NÃO"</formula>
    </cfRule>
    <cfRule type="cellIs" dxfId="3318" priority="7325" operator="equal">
      <formula>"SIM"</formula>
    </cfRule>
  </conditionalFormatting>
  <conditionalFormatting sqref="Y152">
    <cfRule type="cellIs" dxfId="3317" priority="7323" operator="equal">
      <formula>"OPORTUNIDADE"</formula>
    </cfRule>
  </conditionalFormatting>
  <conditionalFormatting sqref="Y152">
    <cfRule type="cellIs" dxfId="3316" priority="7321" operator="equal">
      <formula>"NÃO"</formula>
    </cfRule>
    <cfRule type="cellIs" dxfId="3315" priority="7322" operator="equal">
      <formula>"SIM"</formula>
    </cfRule>
  </conditionalFormatting>
  <conditionalFormatting sqref="Y152">
    <cfRule type="cellIs" dxfId="3314" priority="7320" operator="equal">
      <formula>"OPORTUNIDADE"</formula>
    </cfRule>
  </conditionalFormatting>
  <conditionalFormatting sqref="Y152">
    <cfRule type="cellIs" dxfId="3313" priority="7318" operator="equal">
      <formula>"NÃO"</formula>
    </cfRule>
    <cfRule type="cellIs" dxfId="3312" priority="7319" operator="equal">
      <formula>"SIM"</formula>
    </cfRule>
  </conditionalFormatting>
  <conditionalFormatting sqref="Y152">
    <cfRule type="cellIs" dxfId="3311" priority="7317" operator="equal">
      <formula>"OPORTUNIDADE"</formula>
    </cfRule>
  </conditionalFormatting>
  <conditionalFormatting sqref="Y152">
    <cfRule type="cellIs" dxfId="3310" priority="7315" operator="equal">
      <formula>"NÃO"</formula>
    </cfRule>
    <cfRule type="cellIs" dxfId="3309" priority="7316" operator="equal">
      <formula>"SIM"</formula>
    </cfRule>
  </conditionalFormatting>
  <conditionalFormatting sqref="Y152">
    <cfRule type="cellIs" dxfId="3308" priority="7314" operator="equal">
      <formula>"OPORTUNIDADE"</formula>
    </cfRule>
  </conditionalFormatting>
  <conditionalFormatting sqref="Y152">
    <cfRule type="cellIs" dxfId="3307" priority="7312" operator="equal">
      <formula>"NÃO"</formula>
    </cfRule>
    <cfRule type="cellIs" dxfId="3306" priority="7313" operator="equal">
      <formula>"SIM"</formula>
    </cfRule>
  </conditionalFormatting>
  <conditionalFormatting sqref="Y152">
    <cfRule type="cellIs" dxfId="3305" priority="7311" operator="equal">
      <formula>"OPORTUNIDADE"</formula>
    </cfRule>
  </conditionalFormatting>
  <conditionalFormatting sqref="Y152">
    <cfRule type="cellIs" dxfId="3304" priority="7309" operator="equal">
      <formula>"NÃO"</formula>
    </cfRule>
    <cfRule type="cellIs" dxfId="3303" priority="7310" operator="equal">
      <formula>"SIM"</formula>
    </cfRule>
  </conditionalFormatting>
  <conditionalFormatting sqref="Y152">
    <cfRule type="cellIs" dxfId="3302" priority="7308" operator="equal">
      <formula>"OPORTUNIDADE"</formula>
    </cfRule>
  </conditionalFormatting>
  <conditionalFormatting sqref="Y152">
    <cfRule type="cellIs" dxfId="3301" priority="7306" operator="equal">
      <formula>"NÃO"</formula>
    </cfRule>
    <cfRule type="cellIs" dxfId="3300" priority="7307" operator="equal">
      <formula>"SIM"</formula>
    </cfRule>
  </conditionalFormatting>
  <conditionalFormatting sqref="Y152">
    <cfRule type="cellIs" dxfId="3299" priority="7305" operator="equal">
      <formula>"OPORTUNIDADE"</formula>
    </cfRule>
  </conditionalFormatting>
  <conditionalFormatting sqref="Y152">
    <cfRule type="cellIs" dxfId="3298" priority="7303" operator="equal">
      <formula>"NÃO"</formula>
    </cfRule>
    <cfRule type="cellIs" dxfId="3297" priority="7304" operator="equal">
      <formula>"SIM"</formula>
    </cfRule>
  </conditionalFormatting>
  <conditionalFormatting sqref="Y152">
    <cfRule type="cellIs" dxfId="3296" priority="7302" operator="equal">
      <formula>"OPORTUNIDADE"</formula>
    </cfRule>
  </conditionalFormatting>
  <conditionalFormatting sqref="Y152">
    <cfRule type="cellIs" dxfId="3295" priority="7300" operator="equal">
      <formula>"NÃO"</formula>
    </cfRule>
    <cfRule type="cellIs" dxfId="3294" priority="7301" operator="equal">
      <formula>"SIM"</formula>
    </cfRule>
  </conditionalFormatting>
  <conditionalFormatting sqref="Y152">
    <cfRule type="cellIs" dxfId="3293" priority="7299" operator="equal">
      <formula>"OPORTUNIDADE"</formula>
    </cfRule>
  </conditionalFormatting>
  <conditionalFormatting sqref="Y152">
    <cfRule type="cellIs" dxfId="3292" priority="7297" operator="equal">
      <formula>"NÃO"</formula>
    </cfRule>
    <cfRule type="cellIs" dxfId="3291" priority="7298" operator="equal">
      <formula>"SIM"</formula>
    </cfRule>
  </conditionalFormatting>
  <conditionalFormatting sqref="Y152">
    <cfRule type="cellIs" dxfId="3290" priority="7296" operator="equal">
      <formula>"OPORTUNIDADE"</formula>
    </cfRule>
  </conditionalFormatting>
  <conditionalFormatting sqref="Y152">
    <cfRule type="cellIs" dxfId="3289" priority="7294" operator="equal">
      <formula>"NÃO"</formula>
    </cfRule>
    <cfRule type="cellIs" dxfId="3288" priority="7295" operator="equal">
      <formula>"SIM"</formula>
    </cfRule>
  </conditionalFormatting>
  <conditionalFormatting sqref="Y152">
    <cfRule type="cellIs" dxfId="3287" priority="7293" operator="equal">
      <formula>"OPORTUNIDADE"</formula>
    </cfRule>
  </conditionalFormatting>
  <conditionalFormatting sqref="Y152">
    <cfRule type="cellIs" dxfId="3286" priority="7291" operator="equal">
      <formula>"NÃO"</formula>
    </cfRule>
    <cfRule type="cellIs" dxfId="3285" priority="7292" operator="equal">
      <formula>"SIM"</formula>
    </cfRule>
  </conditionalFormatting>
  <conditionalFormatting sqref="Y152">
    <cfRule type="cellIs" dxfId="3284" priority="7290" operator="equal">
      <formula>"OPORTUNIDADE"</formula>
    </cfRule>
  </conditionalFormatting>
  <conditionalFormatting sqref="Y152">
    <cfRule type="cellIs" dxfId="3283" priority="7288" operator="equal">
      <formula>"NÃO"</formula>
    </cfRule>
    <cfRule type="cellIs" dxfId="3282" priority="7289" operator="equal">
      <formula>"SIM"</formula>
    </cfRule>
  </conditionalFormatting>
  <conditionalFormatting sqref="Y152">
    <cfRule type="cellIs" dxfId="3281" priority="7287" operator="equal">
      <formula>"OPORTUNIDADE"</formula>
    </cfRule>
  </conditionalFormatting>
  <conditionalFormatting sqref="Y152">
    <cfRule type="cellIs" dxfId="3280" priority="7285" operator="equal">
      <formula>"NÃO"</formula>
    </cfRule>
    <cfRule type="cellIs" dxfId="3279" priority="7286" operator="equal">
      <formula>"SIM"</formula>
    </cfRule>
  </conditionalFormatting>
  <conditionalFormatting sqref="Y152">
    <cfRule type="cellIs" dxfId="3278" priority="7284" operator="equal">
      <formula>"OPORTUNIDADE"</formula>
    </cfRule>
  </conditionalFormatting>
  <conditionalFormatting sqref="Y152">
    <cfRule type="cellIs" dxfId="3277" priority="7282" operator="equal">
      <formula>"NÃO"</formula>
    </cfRule>
    <cfRule type="cellIs" dxfId="3276" priority="7283" operator="equal">
      <formula>"SIM"</formula>
    </cfRule>
  </conditionalFormatting>
  <conditionalFormatting sqref="Z152">
    <cfRule type="cellIs" dxfId="3275" priority="7281" operator="equal">
      <formula>"OPORTUNIDADE"</formula>
    </cfRule>
  </conditionalFormatting>
  <conditionalFormatting sqref="Z152">
    <cfRule type="cellIs" dxfId="3274" priority="7279" operator="equal">
      <formula>"NÃO"</formula>
    </cfRule>
    <cfRule type="cellIs" dxfId="3273" priority="7280" operator="equal">
      <formula>"SIM"</formula>
    </cfRule>
  </conditionalFormatting>
  <conditionalFormatting sqref="Y153">
    <cfRule type="cellIs" dxfId="3272" priority="7278" operator="equal">
      <formula>"OPORTUNIDADE"</formula>
    </cfRule>
  </conditionalFormatting>
  <conditionalFormatting sqref="Y153">
    <cfRule type="cellIs" dxfId="3271" priority="7276" operator="equal">
      <formula>"NÃO"</formula>
    </cfRule>
    <cfRule type="cellIs" dxfId="3270" priority="7277" operator="equal">
      <formula>"SIM"</formula>
    </cfRule>
  </conditionalFormatting>
  <conditionalFormatting sqref="Y153">
    <cfRule type="cellIs" dxfId="3269" priority="7275" operator="equal">
      <formula>"OPORTUNIDADE"</formula>
    </cfRule>
  </conditionalFormatting>
  <conditionalFormatting sqref="Y153">
    <cfRule type="cellIs" dxfId="3268" priority="7273" operator="equal">
      <formula>"NÃO"</formula>
    </cfRule>
    <cfRule type="cellIs" dxfId="3267" priority="7274" operator="equal">
      <formula>"SIM"</formula>
    </cfRule>
  </conditionalFormatting>
  <conditionalFormatting sqref="Y153">
    <cfRule type="cellIs" dxfId="3266" priority="7272" operator="equal">
      <formula>"OPORTUNIDADE"</formula>
    </cfRule>
  </conditionalFormatting>
  <conditionalFormatting sqref="Y153">
    <cfRule type="cellIs" dxfId="3265" priority="7270" operator="equal">
      <formula>"NÃO"</formula>
    </cfRule>
    <cfRule type="cellIs" dxfId="3264" priority="7271" operator="equal">
      <formula>"SIM"</formula>
    </cfRule>
  </conditionalFormatting>
  <conditionalFormatting sqref="Y153">
    <cfRule type="cellIs" dxfId="3263" priority="7269" operator="equal">
      <formula>"OPORTUNIDADE"</formula>
    </cfRule>
  </conditionalFormatting>
  <conditionalFormatting sqref="Y153">
    <cfRule type="cellIs" dxfId="3262" priority="7267" operator="equal">
      <formula>"NÃO"</formula>
    </cfRule>
    <cfRule type="cellIs" dxfId="3261" priority="7268" operator="equal">
      <formula>"SIM"</formula>
    </cfRule>
  </conditionalFormatting>
  <conditionalFormatting sqref="Y153">
    <cfRule type="cellIs" dxfId="3260" priority="7266" operator="equal">
      <formula>"OPORTUNIDADE"</formula>
    </cfRule>
  </conditionalFormatting>
  <conditionalFormatting sqref="Y153">
    <cfRule type="cellIs" dxfId="3259" priority="7264" operator="equal">
      <formula>"NÃO"</formula>
    </cfRule>
    <cfRule type="cellIs" dxfId="3258" priority="7265" operator="equal">
      <formula>"SIM"</formula>
    </cfRule>
  </conditionalFormatting>
  <conditionalFormatting sqref="Y153">
    <cfRule type="cellIs" dxfId="3257" priority="7263" operator="equal">
      <formula>"OPORTUNIDADE"</formula>
    </cfRule>
  </conditionalFormatting>
  <conditionalFormatting sqref="Y153">
    <cfRule type="cellIs" dxfId="3256" priority="7261" operator="equal">
      <formula>"NÃO"</formula>
    </cfRule>
    <cfRule type="cellIs" dxfId="3255" priority="7262" operator="equal">
      <formula>"SIM"</formula>
    </cfRule>
  </conditionalFormatting>
  <conditionalFormatting sqref="Y153">
    <cfRule type="cellIs" dxfId="3254" priority="7260" operator="equal">
      <formula>"OPORTUNIDADE"</formula>
    </cfRule>
  </conditionalFormatting>
  <conditionalFormatting sqref="Y153">
    <cfRule type="cellIs" dxfId="3253" priority="7258" operator="equal">
      <formula>"NÃO"</formula>
    </cfRule>
    <cfRule type="cellIs" dxfId="3252" priority="7259" operator="equal">
      <formula>"SIM"</formula>
    </cfRule>
  </conditionalFormatting>
  <conditionalFormatting sqref="Y153">
    <cfRule type="cellIs" dxfId="3251" priority="7257" operator="equal">
      <formula>"OPORTUNIDADE"</formula>
    </cfRule>
  </conditionalFormatting>
  <conditionalFormatting sqref="Y153">
    <cfRule type="cellIs" dxfId="3250" priority="7255" operator="equal">
      <formula>"NÃO"</formula>
    </cfRule>
    <cfRule type="cellIs" dxfId="3249" priority="7256" operator="equal">
      <formula>"SIM"</formula>
    </cfRule>
  </conditionalFormatting>
  <conditionalFormatting sqref="Y153">
    <cfRule type="cellIs" dxfId="3248" priority="7254" operator="equal">
      <formula>"OPORTUNIDADE"</formula>
    </cfRule>
  </conditionalFormatting>
  <conditionalFormatting sqref="Y153">
    <cfRule type="cellIs" dxfId="3247" priority="7252" operator="equal">
      <formula>"NÃO"</formula>
    </cfRule>
    <cfRule type="cellIs" dxfId="3246" priority="7253" operator="equal">
      <formula>"SIM"</formula>
    </cfRule>
  </conditionalFormatting>
  <conditionalFormatting sqref="Y153">
    <cfRule type="cellIs" dxfId="3245" priority="7251" operator="equal">
      <formula>"OPORTUNIDADE"</formula>
    </cfRule>
  </conditionalFormatting>
  <conditionalFormatting sqref="Y153">
    <cfRule type="cellIs" dxfId="3244" priority="7249" operator="equal">
      <formula>"NÃO"</formula>
    </cfRule>
    <cfRule type="cellIs" dxfId="3243" priority="7250" operator="equal">
      <formula>"SIM"</formula>
    </cfRule>
  </conditionalFormatting>
  <conditionalFormatting sqref="Z153">
    <cfRule type="cellIs" dxfId="3242" priority="7248" operator="equal">
      <formula>"OPORTUNIDADE"</formula>
    </cfRule>
  </conditionalFormatting>
  <conditionalFormatting sqref="Z153">
    <cfRule type="cellIs" dxfId="3241" priority="7246" operator="equal">
      <formula>"NÃO"</formula>
    </cfRule>
    <cfRule type="cellIs" dxfId="3240" priority="7247" operator="equal">
      <formula>"SIM"</formula>
    </cfRule>
  </conditionalFormatting>
  <conditionalFormatting sqref="Y153">
    <cfRule type="cellIs" dxfId="3239" priority="7245" operator="equal">
      <formula>"OPORTUNIDADE"</formula>
    </cfRule>
  </conditionalFormatting>
  <conditionalFormatting sqref="Y153">
    <cfRule type="cellIs" dxfId="3238" priority="7243" operator="equal">
      <formula>"NÃO"</formula>
    </cfRule>
    <cfRule type="cellIs" dxfId="3237" priority="7244" operator="equal">
      <formula>"SIM"</formula>
    </cfRule>
  </conditionalFormatting>
  <conditionalFormatting sqref="Y153">
    <cfRule type="cellIs" dxfId="3236" priority="7242" operator="equal">
      <formula>"OPORTUNIDADE"</formula>
    </cfRule>
  </conditionalFormatting>
  <conditionalFormatting sqref="Y153">
    <cfRule type="cellIs" dxfId="3235" priority="7240" operator="equal">
      <formula>"NÃO"</formula>
    </cfRule>
    <cfRule type="cellIs" dxfId="3234" priority="7241" operator="equal">
      <formula>"SIM"</formula>
    </cfRule>
  </conditionalFormatting>
  <conditionalFormatting sqref="Y153">
    <cfRule type="cellIs" dxfId="3233" priority="7239" operator="equal">
      <formula>"OPORTUNIDADE"</formula>
    </cfRule>
  </conditionalFormatting>
  <conditionalFormatting sqref="Y153">
    <cfRule type="cellIs" dxfId="3232" priority="7237" operator="equal">
      <formula>"NÃO"</formula>
    </cfRule>
    <cfRule type="cellIs" dxfId="3231" priority="7238" operator="equal">
      <formula>"SIM"</formula>
    </cfRule>
  </conditionalFormatting>
  <conditionalFormatting sqref="Y153">
    <cfRule type="cellIs" dxfId="3230" priority="7236" operator="equal">
      <formula>"OPORTUNIDADE"</formula>
    </cfRule>
  </conditionalFormatting>
  <conditionalFormatting sqref="Y153">
    <cfRule type="cellIs" dxfId="3229" priority="7234" operator="equal">
      <formula>"NÃO"</formula>
    </cfRule>
    <cfRule type="cellIs" dxfId="3228" priority="7235" operator="equal">
      <formula>"SIM"</formula>
    </cfRule>
  </conditionalFormatting>
  <conditionalFormatting sqref="Y151">
    <cfRule type="cellIs" dxfId="3227" priority="7233" operator="equal">
      <formula>"OPORTUNIDADE"</formula>
    </cfRule>
  </conditionalFormatting>
  <conditionalFormatting sqref="Y151">
    <cfRule type="cellIs" dxfId="3226" priority="7231" operator="equal">
      <formula>"NÃO"</formula>
    </cfRule>
    <cfRule type="cellIs" dxfId="3225" priority="7232" operator="equal">
      <formula>"SIM"</formula>
    </cfRule>
  </conditionalFormatting>
  <conditionalFormatting sqref="Z151">
    <cfRule type="cellIs" dxfId="3224" priority="7230" operator="equal">
      <formula>"OPORTUNIDADE"</formula>
    </cfRule>
  </conditionalFormatting>
  <conditionalFormatting sqref="Z151">
    <cfRule type="cellIs" dxfId="3223" priority="7228" operator="equal">
      <formula>"NÃO"</formula>
    </cfRule>
    <cfRule type="cellIs" dxfId="3222" priority="7229" operator="equal">
      <formula>"SIM"</formula>
    </cfRule>
  </conditionalFormatting>
  <conditionalFormatting sqref="Y151">
    <cfRule type="cellIs" dxfId="3221" priority="7227" operator="equal">
      <formula>"OPORTUNIDADE"</formula>
    </cfRule>
  </conditionalFormatting>
  <conditionalFormatting sqref="Y151">
    <cfRule type="cellIs" dxfId="3220" priority="7225" operator="equal">
      <formula>"NÃO"</formula>
    </cfRule>
    <cfRule type="cellIs" dxfId="3219" priority="7226" operator="equal">
      <formula>"SIM"</formula>
    </cfRule>
  </conditionalFormatting>
  <conditionalFormatting sqref="Z151">
    <cfRule type="cellIs" dxfId="3218" priority="7224" operator="equal">
      <formula>"OPORTUNIDADE"</formula>
    </cfRule>
  </conditionalFormatting>
  <conditionalFormatting sqref="Z151">
    <cfRule type="cellIs" dxfId="3217" priority="7222" operator="equal">
      <formula>"NÃO"</formula>
    </cfRule>
    <cfRule type="cellIs" dxfId="3216" priority="7223" operator="equal">
      <formula>"SIM"</formula>
    </cfRule>
  </conditionalFormatting>
  <conditionalFormatting sqref="Y150">
    <cfRule type="cellIs" dxfId="3215" priority="7221" operator="equal">
      <formula>"OPORTUNIDADE"</formula>
    </cfRule>
  </conditionalFormatting>
  <conditionalFormatting sqref="Y150">
    <cfRule type="cellIs" dxfId="3214" priority="7219" operator="equal">
      <formula>"NÃO"</formula>
    </cfRule>
    <cfRule type="cellIs" dxfId="3213" priority="7220" operator="equal">
      <formula>"SIM"</formula>
    </cfRule>
  </conditionalFormatting>
  <conditionalFormatting sqref="Y150">
    <cfRule type="cellIs" dxfId="3212" priority="7218" operator="equal">
      <formula>"OPORTUNIDADE"</formula>
    </cfRule>
  </conditionalFormatting>
  <conditionalFormatting sqref="Y150">
    <cfRule type="cellIs" dxfId="3211" priority="7216" operator="equal">
      <formula>"NÃO"</formula>
    </cfRule>
    <cfRule type="cellIs" dxfId="3210" priority="7217" operator="equal">
      <formula>"SIM"</formula>
    </cfRule>
  </conditionalFormatting>
  <conditionalFormatting sqref="Y150">
    <cfRule type="cellIs" dxfId="3209" priority="7215" operator="equal">
      <formula>"OPORTUNIDADE"</formula>
    </cfRule>
  </conditionalFormatting>
  <conditionalFormatting sqref="Y150">
    <cfRule type="cellIs" dxfId="3208" priority="7213" operator="equal">
      <formula>"NÃO"</formula>
    </cfRule>
    <cfRule type="cellIs" dxfId="3207" priority="7214" operator="equal">
      <formula>"SIM"</formula>
    </cfRule>
  </conditionalFormatting>
  <conditionalFormatting sqref="Y150">
    <cfRule type="cellIs" dxfId="3206" priority="7212" operator="equal">
      <formula>"OPORTUNIDADE"</formula>
    </cfRule>
  </conditionalFormatting>
  <conditionalFormatting sqref="Y150">
    <cfRule type="cellIs" dxfId="3205" priority="7210" operator="equal">
      <formula>"NÃO"</formula>
    </cfRule>
    <cfRule type="cellIs" dxfId="3204" priority="7211" operator="equal">
      <formula>"SIM"</formula>
    </cfRule>
  </conditionalFormatting>
  <conditionalFormatting sqref="Y150">
    <cfRule type="cellIs" dxfId="3203" priority="7209" operator="equal">
      <formula>"OPORTUNIDADE"</formula>
    </cfRule>
  </conditionalFormatting>
  <conditionalFormatting sqref="Y150">
    <cfRule type="cellIs" dxfId="3202" priority="7207" operator="equal">
      <formula>"NÃO"</formula>
    </cfRule>
    <cfRule type="cellIs" dxfId="3201" priority="7208" operator="equal">
      <formula>"SIM"</formula>
    </cfRule>
  </conditionalFormatting>
  <conditionalFormatting sqref="Y150">
    <cfRule type="cellIs" dxfId="3200" priority="7206" operator="equal">
      <formula>"OPORTUNIDADE"</formula>
    </cfRule>
  </conditionalFormatting>
  <conditionalFormatting sqref="Y150">
    <cfRule type="cellIs" dxfId="3199" priority="7204" operator="equal">
      <formula>"NÃO"</formula>
    </cfRule>
    <cfRule type="cellIs" dxfId="3198" priority="7205" operator="equal">
      <formula>"SIM"</formula>
    </cfRule>
  </conditionalFormatting>
  <conditionalFormatting sqref="Y150">
    <cfRule type="cellIs" dxfId="3197" priority="7203" operator="equal">
      <formula>"OPORTUNIDADE"</formula>
    </cfRule>
  </conditionalFormatting>
  <conditionalFormatting sqref="Y150">
    <cfRule type="cellIs" dxfId="3196" priority="7201" operator="equal">
      <formula>"NÃO"</formula>
    </cfRule>
    <cfRule type="cellIs" dxfId="3195" priority="7202" operator="equal">
      <formula>"SIM"</formula>
    </cfRule>
  </conditionalFormatting>
  <conditionalFormatting sqref="Y150">
    <cfRule type="cellIs" dxfId="3194" priority="7200" operator="equal">
      <formula>"OPORTUNIDADE"</formula>
    </cfRule>
  </conditionalFormatting>
  <conditionalFormatting sqref="Y150">
    <cfRule type="cellIs" dxfId="3193" priority="7198" operator="equal">
      <formula>"NÃO"</formula>
    </cfRule>
    <cfRule type="cellIs" dxfId="3192" priority="7199" operator="equal">
      <formula>"SIM"</formula>
    </cfRule>
  </conditionalFormatting>
  <conditionalFormatting sqref="Y150">
    <cfRule type="cellIs" dxfId="3191" priority="7197" operator="equal">
      <formula>"OPORTUNIDADE"</formula>
    </cfRule>
  </conditionalFormatting>
  <conditionalFormatting sqref="Y150">
    <cfRule type="cellIs" dxfId="3190" priority="7195" operator="equal">
      <formula>"NÃO"</formula>
    </cfRule>
    <cfRule type="cellIs" dxfId="3189" priority="7196" operator="equal">
      <formula>"SIM"</formula>
    </cfRule>
  </conditionalFormatting>
  <conditionalFormatting sqref="Y150">
    <cfRule type="cellIs" dxfId="3188" priority="7194" operator="equal">
      <formula>"OPORTUNIDADE"</formula>
    </cfRule>
  </conditionalFormatting>
  <conditionalFormatting sqref="Y150">
    <cfRule type="cellIs" dxfId="3187" priority="7192" operator="equal">
      <formula>"NÃO"</formula>
    </cfRule>
    <cfRule type="cellIs" dxfId="3186" priority="7193" operator="equal">
      <formula>"SIM"</formula>
    </cfRule>
  </conditionalFormatting>
  <conditionalFormatting sqref="Y150">
    <cfRule type="cellIs" dxfId="3185" priority="7191" operator="equal">
      <formula>"OPORTUNIDADE"</formula>
    </cfRule>
  </conditionalFormatting>
  <conditionalFormatting sqref="Y150">
    <cfRule type="cellIs" dxfId="3184" priority="7189" operator="equal">
      <formula>"NÃO"</formula>
    </cfRule>
    <cfRule type="cellIs" dxfId="3183" priority="7190" operator="equal">
      <formula>"SIM"</formula>
    </cfRule>
  </conditionalFormatting>
  <conditionalFormatting sqref="Z150">
    <cfRule type="cellIs" dxfId="3182" priority="7188" operator="equal">
      <formula>"OPORTUNIDADE"</formula>
    </cfRule>
  </conditionalFormatting>
  <conditionalFormatting sqref="Z150">
    <cfRule type="cellIs" dxfId="3181" priority="7186" operator="equal">
      <formula>"NÃO"</formula>
    </cfRule>
    <cfRule type="cellIs" dxfId="3180" priority="7187" operator="equal">
      <formula>"SIM"</formula>
    </cfRule>
  </conditionalFormatting>
  <conditionalFormatting sqref="Y150">
    <cfRule type="cellIs" dxfId="3179" priority="7185" operator="equal">
      <formula>"OPORTUNIDADE"</formula>
    </cfRule>
  </conditionalFormatting>
  <conditionalFormatting sqref="Y150">
    <cfRule type="cellIs" dxfId="3178" priority="7183" operator="equal">
      <formula>"NÃO"</formula>
    </cfRule>
    <cfRule type="cellIs" dxfId="3177" priority="7184" operator="equal">
      <formula>"SIM"</formula>
    </cfRule>
  </conditionalFormatting>
  <conditionalFormatting sqref="Y150">
    <cfRule type="cellIs" dxfId="3176" priority="7182" operator="equal">
      <formula>"OPORTUNIDADE"</formula>
    </cfRule>
  </conditionalFormatting>
  <conditionalFormatting sqref="Y150">
    <cfRule type="cellIs" dxfId="3175" priority="7180" operator="equal">
      <formula>"NÃO"</formula>
    </cfRule>
    <cfRule type="cellIs" dxfId="3174" priority="7181" operator="equal">
      <formula>"SIM"</formula>
    </cfRule>
  </conditionalFormatting>
  <conditionalFormatting sqref="Y150">
    <cfRule type="cellIs" dxfId="3173" priority="7179" operator="equal">
      <formula>"OPORTUNIDADE"</formula>
    </cfRule>
  </conditionalFormatting>
  <conditionalFormatting sqref="Y150">
    <cfRule type="cellIs" dxfId="3172" priority="7177" operator="equal">
      <formula>"NÃO"</formula>
    </cfRule>
    <cfRule type="cellIs" dxfId="3171" priority="7178" operator="equal">
      <formula>"SIM"</formula>
    </cfRule>
  </conditionalFormatting>
  <conditionalFormatting sqref="Y150">
    <cfRule type="cellIs" dxfId="3170" priority="7176" operator="equal">
      <formula>"OPORTUNIDADE"</formula>
    </cfRule>
  </conditionalFormatting>
  <conditionalFormatting sqref="Y150">
    <cfRule type="cellIs" dxfId="3169" priority="7174" operator="equal">
      <formula>"NÃO"</formula>
    </cfRule>
    <cfRule type="cellIs" dxfId="3168" priority="7175" operator="equal">
      <formula>"SIM"</formula>
    </cfRule>
  </conditionalFormatting>
  <conditionalFormatting sqref="Y150">
    <cfRule type="cellIs" dxfId="3167" priority="7173" operator="equal">
      <formula>"OPORTUNIDADE"</formula>
    </cfRule>
  </conditionalFormatting>
  <conditionalFormatting sqref="Y150">
    <cfRule type="cellIs" dxfId="3166" priority="7171" operator="equal">
      <formula>"NÃO"</formula>
    </cfRule>
    <cfRule type="cellIs" dxfId="3165" priority="7172" operator="equal">
      <formula>"SIM"</formula>
    </cfRule>
  </conditionalFormatting>
  <conditionalFormatting sqref="Y150">
    <cfRule type="cellIs" dxfId="3164" priority="7170" operator="equal">
      <formula>"OPORTUNIDADE"</formula>
    </cfRule>
  </conditionalFormatting>
  <conditionalFormatting sqref="Y150">
    <cfRule type="cellIs" dxfId="3163" priority="7168" operator="equal">
      <formula>"NÃO"</formula>
    </cfRule>
    <cfRule type="cellIs" dxfId="3162" priority="7169" operator="equal">
      <formula>"SIM"</formula>
    </cfRule>
  </conditionalFormatting>
  <conditionalFormatting sqref="Y150">
    <cfRule type="cellIs" dxfId="3161" priority="7167" operator="equal">
      <formula>"OPORTUNIDADE"</formula>
    </cfRule>
  </conditionalFormatting>
  <conditionalFormatting sqref="Y150">
    <cfRule type="cellIs" dxfId="3160" priority="7165" operator="equal">
      <formula>"NÃO"</formula>
    </cfRule>
    <cfRule type="cellIs" dxfId="3159" priority="7166" operator="equal">
      <formula>"SIM"</formula>
    </cfRule>
  </conditionalFormatting>
  <conditionalFormatting sqref="Y150">
    <cfRule type="cellIs" dxfId="3158" priority="7164" operator="equal">
      <formula>"OPORTUNIDADE"</formula>
    </cfRule>
  </conditionalFormatting>
  <conditionalFormatting sqref="Y150">
    <cfRule type="cellIs" dxfId="3157" priority="7162" operator="equal">
      <formula>"NÃO"</formula>
    </cfRule>
    <cfRule type="cellIs" dxfId="3156" priority="7163" operator="equal">
      <formula>"SIM"</formula>
    </cfRule>
  </conditionalFormatting>
  <conditionalFormatting sqref="Y150">
    <cfRule type="cellIs" dxfId="3155" priority="7161" operator="equal">
      <formula>"OPORTUNIDADE"</formula>
    </cfRule>
  </conditionalFormatting>
  <conditionalFormatting sqref="Y150">
    <cfRule type="cellIs" dxfId="3154" priority="7159" operator="equal">
      <formula>"NÃO"</formula>
    </cfRule>
    <cfRule type="cellIs" dxfId="3153" priority="7160" operator="equal">
      <formula>"SIM"</formula>
    </cfRule>
  </conditionalFormatting>
  <conditionalFormatting sqref="Y150">
    <cfRule type="cellIs" dxfId="3152" priority="7158" operator="equal">
      <formula>"OPORTUNIDADE"</formula>
    </cfRule>
  </conditionalFormatting>
  <conditionalFormatting sqref="Y150">
    <cfRule type="cellIs" dxfId="3151" priority="7156" operator="equal">
      <formula>"NÃO"</formula>
    </cfRule>
    <cfRule type="cellIs" dxfId="3150" priority="7157" operator="equal">
      <formula>"SIM"</formula>
    </cfRule>
  </conditionalFormatting>
  <conditionalFormatting sqref="Y150">
    <cfRule type="cellIs" dxfId="3149" priority="7155" operator="equal">
      <formula>"OPORTUNIDADE"</formula>
    </cfRule>
  </conditionalFormatting>
  <conditionalFormatting sqref="Y150">
    <cfRule type="cellIs" dxfId="3148" priority="7153" operator="equal">
      <formula>"NÃO"</formula>
    </cfRule>
    <cfRule type="cellIs" dxfId="3147" priority="7154" operator="equal">
      <formula>"SIM"</formula>
    </cfRule>
  </conditionalFormatting>
  <conditionalFormatting sqref="Y150">
    <cfRule type="cellIs" dxfId="3146" priority="7152" operator="equal">
      <formula>"OPORTUNIDADE"</formula>
    </cfRule>
  </conditionalFormatting>
  <conditionalFormatting sqref="Y150">
    <cfRule type="cellIs" dxfId="3145" priority="7150" operator="equal">
      <formula>"NÃO"</formula>
    </cfRule>
    <cfRule type="cellIs" dxfId="3144" priority="7151" operator="equal">
      <formula>"SIM"</formula>
    </cfRule>
  </conditionalFormatting>
  <conditionalFormatting sqref="Y150">
    <cfRule type="cellIs" dxfId="3143" priority="7149" operator="equal">
      <formula>"OPORTUNIDADE"</formula>
    </cfRule>
  </conditionalFormatting>
  <conditionalFormatting sqref="Y150">
    <cfRule type="cellIs" dxfId="3142" priority="7147" operator="equal">
      <formula>"NÃO"</formula>
    </cfRule>
    <cfRule type="cellIs" dxfId="3141" priority="7148" operator="equal">
      <formula>"SIM"</formula>
    </cfRule>
  </conditionalFormatting>
  <conditionalFormatting sqref="Y150">
    <cfRule type="cellIs" dxfId="3140" priority="7146" operator="equal">
      <formula>"OPORTUNIDADE"</formula>
    </cfRule>
  </conditionalFormatting>
  <conditionalFormatting sqref="Y150">
    <cfRule type="cellIs" dxfId="3139" priority="7144" operator="equal">
      <formula>"NÃO"</formula>
    </cfRule>
    <cfRule type="cellIs" dxfId="3138" priority="7145" operator="equal">
      <formula>"SIM"</formula>
    </cfRule>
  </conditionalFormatting>
  <conditionalFormatting sqref="Y150">
    <cfRule type="cellIs" dxfId="3137" priority="7143" operator="equal">
      <formula>"OPORTUNIDADE"</formula>
    </cfRule>
  </conditionalFormatting>
  <conditionalFormatting sqref="Y150">
    <cfRule type="cellIs" dxfId="3136" priority="7141" operator="equal">
      <formula>"NÃO"</formula>
    </cfRule>
    <cfRule type="cellIs" dxfId="3135" priority="7142" operator="equal">
      <formula>"SIM"</formula>
    </cfRule>
  </conditionalFormatting>
  <conditionalFormatting sqref="Y150">
    <cfRule type="cellIs" dxfId="3134" priority="7140" operator="equal">
      <formula>"OPORTUNIDADE"</formula>
    </cfRule>
  </conditionalFormatting>
  <conditionalFormatting sqref="Y150">
    <cfRule type="cellIs" dxfId="3133" priority="7138" operator="equal">
      <formula>"NÃO"</formula>
    </cfRule>
    <cfRule type="cellIs" dxfId="3132" priority="7139" operator="equal">
      <formula>"SIM"</formula>
    </cfRule>
  </conditionalFormatting>
  <conditionalFormatting sqref="Y150">
    <cfRule type="cellIs" dxfId="3131" priority="7137" operator="equal">
      <formula>"OPORTUNIDADE"</formula>
    </cfRule>
  </conditionalFormatting>
  <conditionalFormatting sqref="Y150">
    <cfRule type="cellIs" dxfId="3130" priority="7135" operator="equal">
      <formula>"NÃO"</formula>
    </cfRule>
    <cfRule type="cellIs" dxfId="3129" priority="7136" operator="equal">
      <formula>"SIM"</formula>
    </cfRule>
  </conditionalFormatting>
  <conditionalFormatting sqref="Y150">
    <cfRule type="cellIs" dxfId="3128" priority="7134" operator="equal">
      <formula>"OPORTUNIDADE"</formula>
    </cfRule>
  </conditionalFormatting>
  <conditionalFormatting sqref="Y150">
    <cfRule type="cellIs" dxfId="3127" priority="7132" operator="equal">
      <formula>"NÃO"</formula>
    </cfRule>
    <cfRule type="cellIs" dxfId="3126" priority="7133" operator="equal">
      <formula>"SIM"</formula>
    </cfRule>
  </conditionalFormatting>
  <conditionalFormatting sqref="Y150">
    <cfRule type="cellIs" dxfId="3125" priority="7131" operator="equal">
      <formula>"OPORTUNIDADE"</formula>
    </cfRule>
  </conditionalFormatting>
  <conditionalFormatting sqref="Y150">
    <cfRule type="cellIs" dxfId="3124" priority="7129" operator="equal">
      <formula>"NÃO"</formula>
    </cfRule>
    <cfRule type="cellIs" dxfId="3123" priority="7130" operator="equal">
      <formula>"SIM"</formula>
    </cfRule>
  </conditionalFormatting>
  <conditionalFormatting sqref="Y150">
    <cfRule type="cellIs" dxfId="3122" priority="7128" operator="equal">
      <formula>"OPORTUNIDADE"</formula>
    </cfRule>
  </conditionalFormatting>
  <conditionalFormatting sqref="Y150">
    <cfRule type="cellIs" dxfId="3121" priority="7126" operator="equal">
      <formula>"NÃO"</formula>
    </cfRule>
    <cfRule type="cellIs" dxfId="3120" priority="7127" operator="equal">
      <formula>"SIM"</formula>
    </cfRule>
  </conditionalFormatting>
  <conditionalFormatting sqref="Z150">
    <cfRule type="cellIs" dxfId="3119" priority="7125" operator="equal">
      <formula>"OPORTUNIDADE"</formula>
    </cfRule>
  </conditionalFormatting>
  <conditionalFormatting sqref="Z150">
    <cfRule type="cellIs" dxfId="3118" priority="7123" operator="equal">
      <formula>"NÃO"</formula>
    </cfRule>
    <cfRule type="cellIs" dxfId="3117" priority="7124" operator="equal">
      <formula>"SIM"</formula>
    </cfRule>
  </conditionalFormatting>
  <conditionalFormatting sqref="Z150">
    <cfRule type="cellIs" dxfId="3116" priority="7122" operator="equal">
      <formula>"OPORTUNIDADE"</formula>
    </cfRule>
  </conditionalFormatting>
  <conditionalFormatting sqref="Z150">
    <cfRule type="cellIs" dxfId="3115" priority="7120" operator="equal">
      <formula>"NÃO"</formula>
    </cfRule>
    <cfRule type="cellIs" dxfId="3114" priority="7121" operator="equal">
      <formula>"SIM"</formula>
    </cfRule>
  </conditionalFormatting>
  <conditionalFormatting sqref="Y150">
    <cfRule type="cellIs" dxfId="3113" priority="7119" operator="equal">
      <formula>"OPORTUNIDADE"</formula>
    </cfRule>
  </conditionalFormatting>
  <conditionalFormatting sqref="Y150">
    <cfRule type="cellIs" dxfId="3112" priority="7117" operator="equal">
      <formula>"NÃO"</formula>
    </cfRule>
    <cfRule type="cellIs" dxfId="3111" priority="7118" operator="equal">
      <formula>"SIM"</formula>
    </cfRule>
  </conditionalFormatting>
  <conditionalFormatting sqref="Y150">
    <cfRule type="cellIs" dxfId="3110" priority="7116" operator="equal">
      <formula>"OPORTUNIDADE"</formula>
    </cfRule>
  </conditionalFormatting>
  <conditionalFormatting sqref="Y150">
    <cfRule type="cellIs" dxfId="3109" priority="7114" operator="equal">
      <formula>"NÃO"</formula>
    </cfRule>
    <cfRule type="cellIs" dxfId="3108" priority="7115" operator="equal">
      <formula>"SIM"</formula>
    </cfRule>
  </conditionalFormatting>
  <conditionalFormatting sqref="Z150">
    <cfRule type="cellIs" dxfId="3107" priority="7113" operator="equal">
      <formula>"OPORTUNIDADE"</formula>
    </cfRule>
  </conditionalFormatting>
  <conditionalFormatting sqref="Z150">
    <cfRule type="cellIs" dxfId="3106" priority="7111" operator="equal">
      <formula>"NÃO"</formula>
    </cfRule>
    <cfRule type="cellIs" dxfId="3105" priority="7112" operator="equal">
      <formula>"SIM"</formula>
    </cfRule>
  </conditionalFormatting>
  <conditionalFormatting sqref="Z150">
    <cfRule type="cellIs" dxfId="3104" priority="7110" operator="equal">
      <formula>"OPORTUNIDADE"</formula>
    </cfRule>
  </conditionalFormatting>
  <conditionalFormatting sqref="Z150">
    <cfRule type="cellIs" dxfId="3103" priority="7108" operator="equal">
      <formula>"NÃO"</formula>
    </cfRule>
    <cfRule type="cellIs" dxfId="3102" priority="7109" operator="equal">
      <formula>"SIM"</formula>
    </cfRule>
  </conditionalFormatting>
  <conditionalFormatting sqref="Z150">
    <cfRule type="cellIs" dxfId="3101" priority="7107" operator="equal">
      <formula>"OPORTUNIDADE"</formula>
    </cfRule>
  </conditionalFormatting>
  <conditionalFormatting sqref="Z150">
    <cfRule type="cellIs" dxfId="3100" priority="7105" operator="equal">
      <formula>"NÃO"</formula>
    </cfRule>
    <cfRule type="cellIs" dxfId="3099" priority="7106" operator="equal">
      <formula>"SIM"</formula>
    </cfRule>
  </conditionalFormatting>
  <conditionalFormatting sqref="Z150">
    <cfRule type="cellIs" dxfId="3098" priority="7104" operator="equal">
      <formula>"OPORTUNIDADE"</formula>
    </cfRule>
  </conditionalFormatting>
  <conditionalFormatting sqref="Z150">
    <cfRule type="cellIs" dxfId="3097" priority="7102" operator="equal">
      <formula>"NÃO"</formula>
    </cfRule>
    <cfRule type="cellIs" dxfId="3096" priority="7103" operator="equal">
      <formula>"SIM"</formula>
    </cfRule>
  </conditionalFormatting>
  <conditionalFormatting sqref="Y150">
    <cfRule type="cellIs" dxfId="3095" priority="7101" operator="equal">
      <formula>"OPORTUNIDADE"</formula>
    </cfRule>
  </conditionalFormatting>
  <conditionalFormatting sqref="Y150">
    <cfRule type="cellIs" dxfId="3094" priority="7099" operator="equal">
      <formula>"NÃO"</formula>
    </cfRule>
    <cfRule type="cellIs" dxfId="3093" priority="7100" operator="equal">
      <formula>"SIM"</formula>
    </cfRule>
  </conditionalFormatting>
  <conditionalFormatting sqref="Y150">
    <cfRule type="cellIs" dxfId="3092" priority="7098" operator="equal">
      <formula>"OPORTUNIDADE"</formula>
    </cfRule>
  </conditionalFormatting>
  <conditionalFormatting sqref="Y150">
    <cfRule type="cellIs" dxfId="3091" priority="7096" operator="equal">
      <formula>"NÃO"</formula>
    </cfRule>
    <cfRule type="cellIs" dxfId="3090" priority="7097" operator="equal">
      <formula>"SIM"</formula>
    </cfRule>
  </conditionalFormatting>
  <conditionalFormatting sqref="Y150">
    <cfRule type="cellIs" dxfId="3089" priority="7095" operator="equal">
      <formula>"OPORTUNIDADE"</formula>
    </cfRule>
  </conditionalFormatting>
  <conditionalFormatting sqref="Y150">
    <cfRule type="cellIs" dxfId="3088" priority="7093" operator="equal">
      <formula>"NÃO"</formula>
    </cfRule>
    <cfRule type="cellIs" dxfId="3087" priority="7094" operator="equal">
      <formula>"SIM"</formula>
    </cfRule>
  </conditionalFormatting>
  <conditionalFormatting sqref="Y150">
    <cfRule type="cellIs" dxfId="3086" priority="7092" operator="equal">
      <formula>"OPORTUNIDADE"</formula>
    </cfRule>
  </conditionalFormatting>
  <conditionalFormatting sqref="Y150">
    <cfRule type="cellIs" dxfId="3085" priority="7090" operator="equal">
      <formula>"NÃO"</formula>
    </cfRule>
    <cfRule type="cellIs" dxfId="3084" priority="7091" operator="equal">
      <formula>"SIM"</formula>
    </cfRule>
  </conditionalFormatting>
  <conditionalFormatting sqref="Y150">
    <cfRule type="cellIs" dxfId="3083" priority="7089" operator="equal">
      <formula>"OPORTUNIDADE"</formula>
    </cfRule>
  </conditionalFormatting>
  <conditionalFormatting sqref="Y150">
    <cfRule type="cellIs" dxfId="3082" priority="7087" operator="equal">
      <formula>"NÃO"</formula>
    </cfRule>
    <cfRule type="cellIs" dxfId="3081" priority="7088" operator="equal">
      <formula>"SIM"</formula>
    </cfRule>
  </conditionalFormatting>
  <conditionalFormatting sqref="Y150">
    <cfRule type="cellIs" dxfId="3080" priority="7086" operator="equal">
      <formula>"OPORTUNIDADE"</formula>
    </cfRule>
  </conditionalFormatting>
  <conditionalFormatting sqref="Y150">
    <cfRule type="cellIs" dxfId="3079" priority="7084" operator="equal">
      <formula>"NÃO"</formula>
    </cfRule>
    <cfRule type="cellIs" dxfId="3078" priority="7085" operator="equal">
      <formula>"SIM"</formula>
    </cfRule>
  </conditionalFormatting>
  <conditionalFormatting sqref="Y154:Y156">
    <cfRule type="cellIs" dxfId="3077" priority="7083" operator="equal">
      <formula>"OPORTUNIDADE"</formula>
    </cfRule>
  </conditionalFormatting>
  <conditionalFormatting sqref="Y154:Y156">
    <cfRule type="cellIs" dxfId="3076" priority="7081" operator="equal">
      <formula>"NÃO"</formula>
    </cfRule>
    <cfRule type="cellIs" dxfId="3075" priority="7082" operator="equal">
      <formula>"SIM"</formula>
    </cfRule>
  </conditionalFormatting>
  <conditionalFormatting sqref="Y154:Y156">
    <cfRule type="cellIs" dxfId="3074" priority="7080" operator="equal">
      <formula>"OPORTUNIDADE"</formula>
    </cfRule>
  </conditionalFormatting>
  <conditionalFormatting sqref="Y154:Y156">
    <cfRule type="cellIs" dxfId="3073" priority="7078" operator="equal">
      <formula>"NÃO"</formula>
    </cfRule>
    <cfRule type="cellIs" dxfId="3072" priority="7079" operator="equal">
      <formula>"SIM"</formula>
    </cfRule>
  </conditionalFormatting>
  <conditionalFormatting sqref="Y154:Y156">
    <cfRule type="cellIs" dxfId="3071" priority="7077" operator="equal">
      <formula>"OPORTUNIDADE"</formula>
    </cfRule>
  </conditionalFormatting>
  <conditionalFormatting sqref="Y154:Y156">
    <cfRule type="cellIs" dxfId="3070" priority="7075" operator="equal">
      <formula>"NÃO"</formula>
    </cfRule>
    <cfRule type="cellIs" dxfId="3069" priority="7076" operator="equal">
      <formula>"SIM"</formula>
    </cfRule>
  </conditionalFormatting>
  <conditionalFormatting sqref="Y154:Y156">
    <cfRule type="cellIs" dxfId="3068" priority="7074" operator="equal">
      <formula>"OPORTUNIDADE"</formula>
    </cfRule>
  </conditionalFormatting>
  <conditionalFormatting sqref="Y154:Y156">
    <cfRule type="cellIs" dxfId="3067" priority="7072" operator="equal">
      <formula>"NÃO"</formula>
    </cfRule>
    <cfRule type="cellIs" dxfId="3066" priority="7073" operator="equal">
      <formula>"SIM"</formula>
    </cfRule>
  </conditionalFormatting>
  <conditionalFormatting sqref="Y154:Y156">
    <cfRule type="cellIs" dxfId="3065" priority="7071" operator="equal">
      <formula>"OPORTUNIDADE"</formula>
    </cfRule>
  </conditionalFormatting>
  <conditionalFormatting sqref="Y154:Y156">
    <cfRule type="cellIs" dxfId="3064" priority="7069" operator="equal">
      <formula>"NÃO"</formula>
    </cfRule>
    <cfRule type="cellIs" dxfId="3063" priority="7070" operator="equal">
      <formula>"SIM"</formula>
    </cfRule>
  </conditionalFormatting>
  <conditionalFormatting sqref="Y154:Y156">
    <cfRule type="cellIs" dxfId="3062" priority="7068" operator="equal">
      <formula>"OPORTUNIDADE"</formula>
    </cfRule>
  </conditionalFormatting>
  <conditionalFormatting sqref="Y154:Y156">
    <cfRule type="cellIs" dxfId="3061" priority="7066" operator="equal">
      <formula>"NÃO"</formula>
    </cfRule>
    <cfRule type="cellIs" dxfId="3060" priority="7067" operator="equal">
      <formula>"SIM"</formula>
    </cfRule>
  </conditionalFormatting>
  <conditionalFormatting sqref="Y154:Y156">
    <cfRule type="cellIs" dxfId="3059" priority="7065" operator="equal">
      <formula>"OPORTUNIDADE"</formula>
    </cfRule>
  </conditionalFormatting>
  <conditionalFormatting sqref="Y154:Y156">
    <cfRule type="cellIs" dxfId="3058" priority="7063" operator="equal">
      <formula>"NÃO"</formula>
    </cfRule>
    <cfRule type="cellIs" dxfId="3057" priority="7064" operator="equal">
      <formula>"SIM"</formula>
    </cfRule>
  </conditionalFormatting>
  <conditionalFormatting sqref="Y154:Y156">
    <cfRule type="cellIs" dxfId="3056" priority="7062" operator="equal">
      <formula>"OPORTUNIDADE"</formula>
    </cfRule>
  </conditionalFormatting>
  <conditionalFormatting sqref="Y154:Y156">
    <cfRule type="cellIs" dxfId="3055" priority="7060" operator="equal">
      <formula>"NÃO"</formula>
    </cfRule>
    <cfRule type="cellIs" dxfId="3054" priority="7061" operator="equal">
      <formula>"SIM"</formula>
    </cfRule>
  </conditionalFormatting>
  <conditionalFormatting sqref="Y154:Y156">
    <cfRule type="cellIs" dxfId="3053" priority="7059" operator="equal">
      <formula>"OPORTUNIDADE"</formula>
    </cfRule>
  </conditionalFormatting>
  <conditionalFormatting sqref="Y154:Y156">
    <cfRule type="cellIs" dxfId="3052" priority="7057" operator="equal">
      <formula>"NÃO"</formula>
    </cfRule>
    <cfRule type="cellIs" dxfId="3051" priority="7058" operator="equal">
      <formula>"SIM"</formula>
    </cfRule>
  </conditionalFormatting>
  <conditionalFormatting sqref="Y154:Y156">
    <cfRule type="cellIs" dxfId="3050" priority="7056" operator="equal">
      <formula>"OPORTUNIDADE"</formula>
    </cfRule>
  </conditionalFormatting>
  <conditionalFormatting sqref="Y154:Y156">
    <cfRule type="cellIs" dxfId="3049" priority="7054" operator="equal">
      <formula>"NÃO"</formula>
    </cfRule>
    <cfRule type="cellIs" dxfId="3048" priority="7055" operator="equal">
      <formula>"SIM"</formula>
    </cfRule>
  </conditionalFormatting>
  <conditionalFormatting sqref="Y154:Y156">
    <cfRule type="cellIs" dxfId="3047" priority="7053" operator="equal">
      <formula>"OPORTUNIDADE"</formula>
    </cfRule>
  </conditionalFormatting>
  <conditionalFormatting sqref="Y154:Y156">
    <cfRule type="cellIs" dxfId="3046" priority="7051" operator="equal">
      <formula>"NÃO"</formula>
    </cfRule>
    <cfRule type="cellIs" dxfId="3045" priority="7052" operator="equal">
      <formula>"SIM"</formula>
    </cfRule>
  </conditionalFormatting>
  <conditionalFormatting sqref="Z154">
    <cfRule type="cellIs" dxfId="3044" priority="7050" operator="equal">
      <formula>"OPORTUNIDADE"</formula>
    </cfRule>
  </conditionalFormatting>
  <conditionalFormatting sqref="Z154">
    <cfRule type="cellIs" dxfId="3043" priority="7048" operator="equal">
      <formula>"NÃO"</formula>
    </cfRule>
    <cfRule type="cellIs" dxfId="3042" priority="7049" operator="equal">
      <formula>"SIM"</formula>
    </cfRule>
  </conditionalFormatting>
  <conditionalFormatting sqref="Y154:Y156">
    <cfRule type="cellIs" dxfId="3041" priority="7047" operator="equal">
      <formula>"OPORTUNIDADE"</formula>
    </cfRule>
  </conditionalFormatting>
  <conditionalFormatting sqref="Y154:Y156">
    <cfRule type="cellIs" dxfId="3040" priority="7045" operator="equal">
      <formula>"NÃO"</formula>
    </cfRule>
    <cfRule type="cellIs" dxfId="3039" priority="7046" operator="equal">
      <formula>"SIM"</formula>
    </cfRule>
  </conditionalFormatting>
  <conditionalFormatting sqref="Y154:Y156">
    <cfRule type="cellIs" dxfId="3038" priority="7044" operator="equal">
      <formula>"OPORTUNIDADE"</formula>
    </cfRule>
  </conditionalFormatting>
  <conditionalFormatting sqref="Y154:Y156">
    <cfRule type="cellIs" dxfId="3037" priority="7042" operator="equal">
      <formula>"NÃO"</formula>
    </cfRule>
    <cfRule type="cellIs" dxfId="3036" priority="7043" operator="equal">
      <formula>"SIM"</formula>
    </cfRule>
  </conditionalFormatting>
  <conditionalFormatting sqref="Y154:Y156">
    <cfRule type="cellIs" dxfId="3035" priority="7041" operator="equal">
      <formula>"OPORTUNIDADE"</formula>
    </cfRule>
  </conditionalFormatting>
  <conditionalFormatting sqref="Y154:Y156">
    <cfRule type="cellIs" dxfId="3034" priority="7039" operator="equal">
      <formula>"NÃO"</formula>
    </cfRule>
    <cfRule type="cellIs" dxfId="3033" priority="7040" operator="equal">
      <formula>"SIM"</formula>
    </cfRule>
  </conditionalFormatting>
  <conditionalFormatting sqref="Y154:Y156">
    <cfRule type="cellIs" dxfId="3032" priority="7038" operator="equal">
      <formula>"OPORTUNIDADE"</formula>
    </cfRule>
  </conditionalFormatting>
  <conditionalFormatting sqref="Y154:Y156">
    <cfRule type="cellIs" dxfId="3031" priority="7036" operator="equal">
      <formula>"NÃO"</formula>
    </cfRule>
    <cfRule type="cellIs" dxfId="3030" priority="7037" operator="equal">
      <formula>"SIM"</formula>
    </cfRule>
  </conditionalFormatting>
  <conditionalFormatting sqref="Y154:Y156">
    <cfRule type="cellIs" dxfId="3029" priority="7035" operator="equal">
      <formula>"OPORTUNIDADE"</formula>
    </cfRule>
  </conditionalFormatting>
  <conditionalFormatting sqref="Y154:Y156">
    <cfRule type="cellIs" dxfId="3028" priority="7033" operator="equal">
      <formula>"NÃO"</formula>
    </cfRule>
    <cfRule type="cellIs" dxfId="3027" priority="7034" operator="equal">
      <formula>"SIM"</formula>
    </cfRule>
  </conditionalFormatting>
  <conditionalFormatting sqref="Y154:Y156">
    <cfRule type="cellIs" dxfId="3026" priority="7032" operator="equal">
      <formula>"OPORTUNIDADE"</formula>
    </cfRule>
  </conditionalFormatting>
  <conditionalFormatting sqref="Y154:Y156">
    <cfRule type="cellIs" dxfId="3025" priority="7030" operator="equal">
      <formula>"NÃO"</formula>
    </cfRule>
    <cfRule type="cellIs" dxfId="3024" priority="7031" operator="equal">
      <formula>"SIM"</formula>
    </cfRule>
  </conditionalFormatting>
  <conditionalFormatting sqref="Y155">
    <cfRule type="cellIs" dxfId="3023" priority="7029" operator="equal">
      <formula>"OPORTUNIDADE"</formula>
    </cfRule>
  </conditionalFormatting>
  <conditionalFormatting sqref="Y155">
    <cfRule type="cellIs" dxfId="3022" priority="7027" operator="equal">
      <formula>"NÃO"</formula>
    </cfRule>
    <cfRule type="cellIs" dxfId="3021" priority="7028" operator="equal">
      <formula>"SIM"</formula>
    </cfRule>
  </conditionalFormatting>
  <conditionalFormatting sqref="Y155">
    <cfRule type="cellIs" dxfId="3020" priority="7026" operator="equal">
      <formula>"OPORTUNIDADE"</formula>
    </cfRule>
  </conditionalFormatting>
  <conditionalFormatting sqref="Y155">
    <cfRule type="cellIs" dxfId="3019" priority="7024" operator="equal">
      <formula>"NÃO"</formula>
    </cfRule>
    <cfRule type="cellIs" dxfId="3018" priority="7025" operator="equal">
      <formula>"SIM"</formula>
    </cfRule>
  </conditionalFormatting>
  <conditionalFormatting sqref="Y155">
    <cfRule type="cellIs" dxfId="3017" priority="7023" operator="equal">
      <formula>"OPORTUNIDADE"</formula>
    </cfRule>
  </conditionalFormatting>
  <conditionalFormatting sqref="Y155">
    <cfRule type="cellIs" dxfId="3016" priority="7021" operator="equal">
      <formula>"NÃO"</formula>
    </cfRule>
    <cfRule type="cellIs" dxfId="3015" priority="7022" operator="equal">
      <formula>"SIM"</formula>
    </cfRule>
  </conditionalFormatting>
  <conditionalFormatting sqref="Y155">
    <cfRule type="cellIs" dxfId="3014" priority="7020" operator="equal">
      <formula>"OPORTUNIDADE"</formula>
    </cfRule>
  </conditionalFormatting>
  <conditionalFormatting sqref="Y155">
    <cfRule type="cellIs" dxfId="3013" priority="7018" operator="equal">
      <formula>"NÃO"</formula>
    </cfRule>
    <cfRule type="cellIs" dxfId="3012" priority="7019" operator="equal">
      <formula>"SIM"</formula>
    </cfRule>
  </conditionalFormatting>
  <conditionalFormatting sqref="Y155">
    <cfRule type="cellIs" dxfId="3011" priority="7017" operator="equal">
      <formula>"OPORTUNIDADE"</formula>
    </cfRule>
  </conditionalFormatting>
  <conditionalFormatting sqref="Y155">
    <cfRule type="cellIs" dxfId="3010" priority="7015" operator="equal">
      <formula>"NÃO"</formula>
    </cfRule>
    <cfRule type="cellIs" dxfId="3009" priority="7016" operator="equal">
      <formula>"SIM"</formula>
    </cfRule>
  </conditionalFormatting>
  <conditionalFormatting sqref="Y155">
    <cfRule type="cellIs" dxfId="3008" priority="7014" operator="equal">
      <formula>"OPORTUNIDADE"</formula>
    </cfRule>
  </conditionalFormatting>
  <conditionalFormatting sqref="Y155">
    <cfRule type="cellIs" dxfId="3007" priority="7012" operator="equal">
      <formula>"NÃO"</formula>
    </cfRule>
    <cfRule type="cellIs" dxfId="3006" priority="7013" operator="equal">
      <formula>"SIM"</formula>
    </cfRule>
  </conditionalFormatting>
  <conditionalFormatting sqref="Y155">
    <cfRule type="cellIs" dxfId="3005" priority="7011" operator="equal">
      <formula>"OPORTUNIDADE"</formula>
    </cfRule>
  </conditionalFormatting>
  <conditionalFormatting sqref="Y155">
    <cfRule type="cellIs" dxfId="3004" priority="7009" operator="equal">
      <formula>"NÃO"</formula>
    </cfRule>
    <cfRule type="cellIs" dxfId="3003" priority="7010" operator="equal">
      <formula>"SIM"</formula>
    </cfRule>
  </conditionalFormatting>
  <conditionalFormatting sqref="Y155">
    <cfRule type="cellIs" dxfId="3002" priority="7008" operator="equal">
      <formula>"OPORTUNIDADE"</formula>
    </cfRule>
  </conditionalFormatting>
  <conditionalFormatting sqref="Y155">
    <cfRule type="cellIs" dxfId="3001" priority="7006" operator="equal">
      <formula>"NÃO"</formula>
    </cfRule>
    <cfRule type="cellIs" dxfId="3000" priority="7007" operator="equal">
      <formula>"SIM"</formula>
    </cfRule>
  </conditionalFormatting>
  <conditionalFormatting sqref="Y155">
    <cfRule type="cellIs" dxfId="2999" priority="7005" operator="equal">
      <formula>"OPORTUNIDADE"</formula>
    </cfRule>
  </conditionalFormatting>
  <conditionalFormatting sqref="Y155">
    <cfRule type="cellIs" dxfId="2998" priority="7003" operator="equal">
      <formula>"NÃO"</formula>
    </cfRule>
    <cfRule type="cellIs" dxfId="2997" priority="7004" operator="equal">
      <formula>"SIM"</formula>
    </cfRule>
  </conditionalFormatting>
  <conditionalFormatting sqref="Y155">
    <cfRule type="cellIs" dxfId="2996" priority="7002" operator="equal">
      <formula>"OPORTUNIDADE"</formula>
    </cfRule>
  </conditionalFormatting>
  <conditionalFormatting sqref="Y155">
    <cfRule type="cellIs" dxfId="2995" priority="7000" operator="equal">
      <formula>"NÃO"</formula>
    </cfRule>
    <cfRule type="cellIs" dxfId="2994" priority="7001" operator="equal">
      <formula>"SIM"</formula>
    </cfRule>
  </conditionalFormatting>
  <conditionalFormatting sqref="Y155">
    <cfRule type="cellIs" dxfId="2993" priority="6999" operator="equal">
      <formula>"OPORTUNIDADE"</formula>
    </cfRule>
  </conditionalFormatting>
  <conditionalFormatting sqref="Y155">
    <cfRule type="cellIs" dxfId="2992" priority="6997" operator="equal">
      <formula>"NÃO"</formula>
    </cfRule>
    <cfRule type="cellIs" dxfId="2991" priority="6998" operator="equal">
      <formula>"SIM"</formula>
    </cfRule>
  </conditionalFormatting>
  <conditionalFormatting sqref="Y155">
    <cfRule type="cellIs" dxfId="2990" priority="6996" operator="equal">
      <formula>"OPORTUNIDADE"</formula>
    </cfRule>
  </conditionalFormatting>
  <conditionalFormatting sqref="Y155">
    <cfRule type="cellIs" dxfId="2989" priority="6994" operator="equal">
      <formula>"NÃO"</formula>
    </cfRule>
    <cfRule type="cellIs" dxfId="2988" priority="6995" operator="equal">
      <formula>"SIM"</formula>
    </cfRule>
  </conditionalFormatting>
  <conditionalFormatting sqref="Y155">
    <cfRule type="cellIs" dxfId="2987" priority="6993" operator="equal">
      <formula>"OPORTUNIDADE"</formula>
    </cfRule>
  </conditionalFormatting>
  <conditionalFormatting sqref="Y155">
    <cfRule type="cellIs" dxfId="2986" priority="6991" operator="equal">
      <formula>"NÃO"</formula>
    </cfRule>
    <cfRule type="cellIs" dxfId="2985" priority="6992" operator="equal">
      <formula>"SIM"</formula>
    </cfRule>
  </conditionalFormatting>
  <conditionalFormatting sqref="Y155">
    <cfRule type="cellIs" dxfId="2984" priority="6990" operator="equal">
      <formula>"OPORTUNIDADE"</formula>
    </cfRule>
  </conditionalFormatting>
  <conditionalFormatting sqref="Y155">
    <cfRule type="cellIs" dxfId="2983" priority="6988" operator="equal">
      <formula>"NÃO"</formula>
    </cfRule>
    <cfRule type="cellIs" dxfId="2982" priority="6989" operator="equal">
      <formula>"SIM"</formula>
    </cfRule>
  </conditionalFormatting>
  <conditionalFormatting sqref="Y155">
    <cfRule type="cellIs" dxfId="2981" priority="6987" operator="equal">
      <formula>"OPORTUNIDADE"</formula>
    </cfRule>
  </conditionalFormatting>
  <conditionalFormatting sqref="Y155">
    <cfRule type="cellIs" dxfId="2980" priority="6985" operator="equal">
      <formula>"NÃO"</formula>
    </cfRule>
    <cfRule type="cellIs" dxfId="2979" priority="6986" operator="equal">
      <formula>"SIM"</formula>
    </cfRule>
  </conditionalFormatting>
  <conditionalFormatting sqref="Y155">
    <cfRule type="cellIs" dxfId="2978" priority="6984" operator="equal">
      <formula>"OPORTUNIDADE"</formula>
    </cfRule>
  </conditionalFormatting>
  <conditionalFormatting sqref="Y155">
    <cfRule type="cellIs" dxfId="2977" priority="6982" operator="equal">
      <formula>"NÃO"</formula>
    </cfRule>
    <cfRule type="cellIs" dxfId="2976" priority="6983" operator="equal">
      <formula>"SIM"</formula>
    </cfRule>
  </conditionalFormatting>
  <conditionalFormatting sqref="Y155">
    <cfRule type="cellIs" dxfId="2975" priority="6981" operator="equal">
      <formula>"OPORTUNIDADE"</formula>
    </cfRule>
  </conditionalFormatting>
  <conditionalFormatting sqref="Y155">
    <cfRule type="cellIs" dxfId="2974" priority="6979" operator="equal">
      <formula>"NÃO"</formula>
    </cfRule>
    <cfRule type="cellIs" dxfId="2973" priority="6980" operator="equal">
      <formula>"SIM"</formula>
    </cfRule>
  </conditionalFormatting>
  <conditionalFormatting sqref="Y155">
    <cfRule type="cellIs" dxfId="2972" priority="6978" operator="equal">
      <formula>"OPORTUNIDADE"</formula>
    </cfRule>
  </conditionalFormatting>
  <conditionalFormatting sqref="Y155">
    <cfRule type="cellIs" dxfId="2971" priority="6976" operator="equal">
      <formula>"NÃO"</formula>
    </cfRule>
    <cfRule type="cellIs" dxfId="2970" priority="6977" operator="equal">
      <formula>"SIM"</formula>
    </cfRule>
  </conditionalFormatting>
  <conditionalFormatting sqref="Y155">
    <cfRule type="cellIs" dxfId="2969" priority="6975" operator="equal">
      <formula>"OPORTUNIDADE"</formula>
    </cfRule>
  </conditionalFormatting>
  <conditionalFormatting sqref="Y155">
    <cfRule type="cellIs" dxfId="2968" priority="6973" operator="equal">
      <formula>"NÃO"</formula>
    </cfRule>
    <cfRule type="cellIs" dxfId="2967" priority="6974" operator="equal">
      <formula>"SIM"</formula>
    </cfRule>
  </conditionalFormatting>
  <conditionalFormatting sqref="Y155">
    <cfRule type="cellIs" dxfId="2966" priority="6972" operator="equal">
      <formula>"OPORTUNIDADE"</formula>
    </cfRule>
  </conditionalFormatting>
  <conditionalFormatting sqref="Y155">
    <cfRule type="cellIs" dxfId="2965" priority="6970" operator="equal">
      <formula>"NÃO"</formula>
    </cfRule>
    <cfRule type="cellIs" dxfId="2964" priority="6971" operator="equal">
      <formula>"SIM"</formula>
    </cfRule>
  </conditionalFormatting>
  <conditionalFormatting sqref="Y155">
    <cfRule type="cellIs" dxfId="2963" priority="6969" operator="equal">
      <formula>"OPORTUNIDADE"</formula>
    </cfRule>
  </conditionalFormatting>
  <conditionalFormatting sqref="Y155">
    <cfRule type="cellIs" dxfId="2962" priority="6967" operator="equal">
      <formula>"NÃO"</formula>
    </cfRule>
    <cfRule type="cellIs" dxfId="2961" priority="6968" operator="equal">
      <formula>"SIM"</formula>
    </cfRule>
  </conditionalFormatting>
  <conditionalFormatting sqref="Y155">
    <cfRule type="cellIs" dxfId="2960" priority="6966" operator="equal">
      <formula>"OPORTUNIDADE"</formula>
    </cfRule>
  </conditionalFormatting>
  <conditionalFormatting sqref="Y155">
    <cfRule type="cellIs" dxfId="2959" priority="6964" operator="equal">
      <formula>"NÃO"</formula>
    </cfRule>
    <cfRule type="cellIs" dxfId="2958" priority="6965" operator="equal">
      <formula>"SIM"</formula>
    </cfRule>
  </conditionalFormatting>
  <conditionalFormatting sqref="Y155">
    <cfRule type="cellIs" dxfId="2957" priority="6963" operator="equal">
      <formula>"OPORTUNIDADE"</formula>
    </cfRule>
  </conditionalFormatting>
  <conditionalFormatting sqref="Y155">
    <cfRule type="cellIs" dxfId="2956" priority="6961" operator="equal">
      <formula>"NÃO"</formula>
    </cfRule>
    <cfRule type="cellIs" dxfId="2955" priority="6962" operator="equal">
      <formula>"SIM"</formula>
    </cfRule>
  </conditionalFormatting>
  <conditionalFormatting sqref="Y155">
    <cfRule type="cellIs" dxfId="2954" priority="6960" operator="equal">
      <formula>"OPORTUNIDADE"</formula>
    </cfRule>
  </conditionalFormatting>
  <conditionalFormatting sqref="Y155">
    <cfRule type="cellIs" dxfId="2953" priority="6958" operator="equal">
      <formula>"NÃO"</formula>
    </cfRule>
    <cfRule type="cellIs" dxfId="2952" priority="6959" operator="equal">
      <formula>"SIM"</formula>
    </cfRule>
  </conditionalFormatting>
  <conditionalFormatting sqref="Y155">
    <cfRule type="cellIs" dxfId="2951" priority="6957" operator="equal">
      <formula>"OPORTUNIDADE"</formula>
    </cfRule>
  </conditionalFormatting>
  <conditionalFormatting sqref="Y155">
    <cfRule type="cellIs" dxfId="2950" priority="6955" operator="equal">
      <formula>"NÃO"</formula>
    </cfRule>
    <cfRule type="cellIs" dxfId="2949" priority="6956" operator="equal">
      <formula>"SIM"</formula>
    </cfRule>
  </conditionalFormatting>
  <conditionalFormatting sqref="Y155">
    <cfRule type="cellIs" dxfId="2948" priority="6954" operator="equal">
      <formula>"OPORTUNIDADE"</formula>
    </cfRule>
  </conditionalFormatting>
  <conditionalFormatting sqref="Y155">
    <cfRule type="cellIs" dxfId="2947" priority="6952" operator="equal">
      <formula>"NÃO"</formula>
    </cfRule>
    <cfRule type="cellIs" dxfId="2946" priority="6953" operator="equal">
      <formula>"SIM"</formula>
    </cfRule>
  </conditionalFormatting>
  <conditionalFormatting sqref="Y155">
    <cfRule type="cellIs" dxfId="2945" priority="6951" operator="equal">
      <formula>"OPORTUNIDADE"</formula>
    </cfRule>
  </conditionalFormatting>
  <conditionalFormatting sqref="Y155">
    <cfRule type="cellIs" dxfId="2944" priority="6949" operator="equal">
      <formula>"NÃO"</formula>
    </cfRule>
    <cfRule type="cellIs" dxfId="2943" priority="6950" operator="equal">
      <formula>"SIM"</formula>
    </cfRule>
  </conditionalFormatting>
  <conditionalFormatting sqref="Y155">
    <cfRule type="cellIs" dxfId="2942" priority="6948" operator="equal">
      <formula>"OPORTUNIDADE"</formula>
    </cfRule>
  </conditionalFormatting>
  <conditionalFormatting sqref="Y155">
    <cfRule type="cellIs" dxfId="2941" priority="6946" operator="equal">
      <formula>"NÃO"</formula>
    </cfRule>
    <cfRule type="cellIs" dxfId="2940" priority="6947" operator="equal">
      <formula>"SIM"</formula>
    </cfRule>
  </conditionalFormatting>
  <conditionalFormatting sqref="Y155">
    <cfRule type="cellIs" dxfId="2939" priority="6945" operator="equal">
      <formula>"OPORTUNIDADE"</formula>
    </cfRule>
  </conditionalFormatting>
  <conditionalFormatting sqref="Y155">
    <cfRule type="cellIs" dxfId="2938" priority="6943" operator="equal">
      <formula>"NÃO"</formula>
    </cfRule>
    <cfRule type="cellIs" dxfId="2937" priority="6944" operator="equal">
      <formula>"SIM"</formula>
    </cfRule>
  </conditionalFormatting>
  <conditionalFormatting sqref="Y155">
    <cfRule type="cellIs" dxfId="2936" priority="6942" operator="equal">
      <formula>"OPORTUNIDADE"</formula>
    </cfRule>
  </conditionalFormatting>
  <conditionalFormatting sqref="Y155">
    <cfRule type="cellIs" dxfId="2935" priority="6940" operator="equal">
      <formula>"NÃO"</formula>
    </cfRule>
    <cfRule type="cellIs" dxfId="2934" priority="6941" operator="equal">
      <formula>"SIM"</formula>
    </cfRule>
  </conditionalFormatting>
  <conditionalFormatting sqref="Y155">
    <cfRule type="cellIs" dxfId="2933" priority="6939" operator="equal">
      <formula>"OPORTUNIDADE"</formula>
    </cfRule>
  </conditionalFormatting>
  <conditionalFormatting sqref="Y155">
    <cfRule type="cellIs" dxfId="2932" priority="6937" operator="equal">
      <formula>"NÃO"</formula>
    </cfRule>
    <cfRule type="cellIs" dxfId="2931" priority="6938" operator="equal">
      <formula>"SIM"</formula>
    </cfRule>
  </conditionalFormatting>
  <conditionalFormatting sqref="Y155">
    <cfRule type="cellIs" dxfId="2930" priority="6936" operator="equal">
      <formula>"OPORTUNIDADE"</formula>
    </cfRule>
  </conditionalFormatting>
  <conditionalFormatting sqref="Y155">
    <cfRule type="cellIs" dxfId="2929" priority="6934" operator="equal">
      <formula>"NÃO"</formula>
    </cfRule>
    <cfRule type="cellIs" dxfId="2928" priority="6935" operator="equal">
      <formula>"SIM"</formula>
    </cfRule>
  </conditionalFormatting>
  <conditionalFormatting sqref="Y155">
    <cfRule type="cellIs" dxfId="2927" priority="6933" operator="equal">
      <formula>"OPORTUNIDADE"</formula>
    </cfRule>
  </conditionalFormatting>
  <conditionalFormatting sqref="Y155">
    <cfRule type="cellIs" dxfId="2926" priority="6931" operator="equal">
      <formula>"NÃO"</formula>
    </cfRule>
    <cfRule type="cellIs" dxfId="2925" priority="6932" operator="equal">
      <formula>"SIM"</formula>
    </cfRule>
  </conditionalFormatting>
  <conditionalFormatting sqref="Y146:Y150">
    <cfRule type="cellIs" dxfId="2924" priority="6930" operator="equal">
      <formula>"OPORTUNIDADE"</formula>
    </cfRule>
  </conditionalFormatting>
  <conditionalFormatting sqref="Y146:Y150">
    <cfRule type="cellIs" dxfId="2923" priority="6928" operator="equal">
      <formula>"NÃO"</formula>
    </cfRule>
    <cfRule type="cellIs" dxfId="2922" priority="6929" operator="equal">
      <formula>"SIM"</formula>
    </cfRule>
  </conditionalFormatting>
  <conditionalFormatting sqref="Z146:Z148">
    <cfRule type="cellIs" dxfId="2921" priority="6927" operator="equal">
      <formula>"OPORTUNIDADE"</formula>
    </cfRule>
  </conditionalFormatting>
  <conditionalFormatting sqref="Z146:Z148">
    <cfRule type="cellIs" dxfId="2920" priority="6925" operator="equal">
      <formula>"NÃO"</formula>
    </cfRule>
    <cfRule type="cellIs" dxfId="2919" priority="6926" operator="equal">
      <formula>"SIM"</formula>
    </cfRule>
  </conditionalFormatting>
  <conditionalFormatting sqref="Y146:Y150">
    <cfRule type="cellIs" dxfId="2918" priority="6924" operator="equal">
      <formula>"OPORTUNIDADE"</formula>
    </cfRule>
  </conditionalFormatting>
  <conditionalFormatting sqref="Y146:Y150">
    <cfRule type="cellIs" dxfId="2917" priority="6922" operator="equal">
      <formula>"NÃO"</formula>
    </cfRule>
    <cfRule type="cellIs" dxfId="2916" priority="6923" operator="equal">
      <formula>"SIM"</formula>
    </cfRule>
  </conditionalFormatting>
  <conditionalFormatting sqref="Y146:Y150">
    <cfRule type="cellIs" dxfId="2915" priority="6921" operator="equal">
      <formula>"OPORTUNIDADE"</formula>
    </cfRule>
  </conditionalFormatting>
  <conditionalFormatting sqref="Y146:Y150">
    <cfRule type="cellIs" dxfId="2914" priority="6919" operator="equal">
      <formula>"NÃO"</formula>
    </cfRule>
    <cfRule type="cellIs" dxfId="2913" priority="6920" operator="equal">
      <formula>"SIM"</formula>
    </cfRule>
  </conditionalFormatting>
  <conditionalFormatting sqref="Z146:Z148">
    <cfRule type="cellIs" dxfId="2912" priority="6918" operator="equal">
      <formula>"OPORTUNIDADE"</formula>
    </cfRule>
  </conditionalFormatting>
  <conditionalFormatting sqref="Z146:Z148">
    <cfRule type="cellIs" dxfId="2911" priority="6916" operator="equal">
      <formula>"NÃO"</formula>
    </cfRule>
    <cfRule type="cellIs" dxfId="2910" priority="6917" operator="equal">
      <formula>"SIM"</formula>
    </cfRule>
  </conditionalFormatting>
  <conditionalFormatting sqref="Y146:Y150">
    <cfRule type="cellIs" dxfId="2909" priority="6915" operator="equal">
      <formula>"OPORTUNIDADE"</formula>
    </cfRule>
  </conditionalFormatting>
  <conditionalFormatting sqref="Y146:Y150">
    <cfRule type="cellIs" dxfId="2908" priority="6913" operator="equal">
      <formula>"NÃO"</formula>
    </cfRule>
    <cfRule type="cellIs" dxfId="2907" priority="6914" operator="equal">
      <formula>"SIM"</formula>
    </cfRule>
  </conditionalFormatting>
  <conditionalFormatting sqref="Z146:Z148">
    <cfRule type="cellIs" dxfId="2906" priority="6912" operator="equal">
      <formula>"OPORTUNIDADE"</formula>
    </cfRule>
  </conditionalFormatting>
  <conditionalFormatting sqref="Z146:Z148">
    <cfRule type="cellIs" dxfId="2905" priority="6910" operator="equal">
      <formula>"NÃO"</formula>
    </cfRule>
    <cfRule type="cellIs" dxfId="2904" priority="6911" operator="equal">
      <formula>"SIM"</formula>
    </cfRule>
  </conditionalFormatting>
  <conditionalFormatting sqref="Z146:Z148">
    <cfRule type="cellIs" dxfId="2903" priority="6909" operator="equal">
      <formula>"OPORTUNIDADE"</formula>
    </cfRule>
  </conditionalFormatting>
  <conditionalFormatting sqref="Z146:Z148">
    <cfRule type="cellIs" dxfId="2902" priority="6907" operator="equal">
      <formula>"NÃO"</formula>
    </cfRule>
    <cfRule type="cellIs" dxfId="2901" priority="6908" operator="equal">
      <formula>"SIM"</formula>
    </cfRule>
  </conditionalFormatting>
  <conditionalFormatting sqref="Y146:Y150">
    <cfRule type="cellIs" dxfId="2900" priority="6906" operator="equal">
      <formula>"OPORTUNIDADE"</formula>
    </cfRule>
  </conditionalFormatting>
  <conditionalFormatting sqref="Y146:Y150">
    <cfRule type="cellIs" dxfId="2899" priority="6904" operator="equal">
      <formula>"NÃO"</formula>
    </cfRule>
    <cfRule type="cellIs" dxfId="2898" priority="6905" operator="equal">
      <formula>"SIM"</formula>
    </cfRule>
  </conditionalFormatting>
  <conditionalFormatting sqref="BJ139:BK139">
    <cfRule type="iconSet" priority="690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89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6897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896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689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689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6892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6891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6889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6888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88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88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6885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688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688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688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688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688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6879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687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87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87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875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6874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6873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687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6870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686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6868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867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6866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6865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686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6863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86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6861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6860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2897" priority="6859" operator="equal">
      <formula>"OPORTUNIDADE"</formula>
    </cfRule>
  </conditionalFormatting>
  <conditionalFormatting sqref="Z231">
    <cfRule type="cellIs" dxfId="2896" priority="6857" operator="equal">
      <formula>"NÃO"</formula>
    </cfRule>
    <cfRule type="cellIs" dxfId="2895" priority="6858" operator="equal">
      <formula>"SIM"</formula>
    </cfRule>
  </conditionalFormatting>
  <conditionalFormatting sqref="Y231">
    <cfRule type="cellIs" dxfId="2894" priority="6856" operator="equal">
      <formula>"OPORTUNIDADE"</formula>
    </cfRule>
  </conditionalFormatting>
  <conditionalFormatting sqref="Y231">
    <cfRule type="cellIs" dxfId="2893" priority="6854" operator="equal">
      <formula>"NÃO"</formula>
    </cfRule>
    <cfRule type="cellIs" dxfId="2892" priority="6855" operator="equal">
      <formula>"SIM"</formula>
    </cfRule>
  </conditionalFormatting>
  <conditionalFormatting sqref="Z218:Z219">
    <cfRule type="cellIs" dxfId="2891" priority="6853" operator="equal">
      <formula>"OPORTUNIDADE"</formula>
    </cfRule>
  </conditionalFormatting>
  <conditionalFormatting sqref="Z218:Z219">
    <cfRule type="cellIs" dxfId="2890" priority="6851" operator="equal">
      <formula>"NÃO"</formula>
    </cfRule>
    <cfRule type="cellIs" dxfId="2889" priority="6852" operator="equal">
      <formula>"SIM"</formula>
    </cfRule>
  </conditionalFormatting>
  <conditionalFormatting sqref="Y218:Y219">
    <cfRule type="cellIs" dxfId="2888" priority="6850" operator="equal">
      <formula>"OPORTUNIDADE"</formula>
    </cfRule>
  </conditionalFormatting>
  <conditionalFormatting sqref="Y218:Y219">
    <cfRule type="cellIs" dxfId="2887" priority="6848" operator="equal">
      <formula>"NÃO"</formula>
    </cfRule>
    <cfRule type="cellIs" dxfId="2886" priority="6849" operator="equal">
      <formula>"SIM"</formula>
    </cfRule>
  </conditionalFormatting>
  <conditionalFormatting sqref="Z223">
    <cfRule type="cellIs" dxfId="2885" priority="6847" operator="equal">
      <formula>"OPORTUNIDADE"</formula>
    </cfRule>
  </conditionalFormatting>
  <conditionalFormatting sqref="Z223">
    <cfRule type="cellIs" dxfId="2884" priority="6845" operator="equal">
      <formula>"NÃO"</formula>
    </cfRule>
    <cfRule type="cellIs" dxfId="2883" priority="6846" operator="equal">
      <formula>"SIM"</formula>
    </cfRule>
  </conditionalFormatting>
  <conditionalFormatting sqref="Y223">
    <cfRule type="cellIs" dxfId="2882" priority="6844" operator="equal">
      <formula>"OPORTUNIDADE"</formula>
    </cfRule>
  </conditionalFormatting>
  <conditionalFormatting sqref="Y223">
    <cfRule type="cellIs" dxfId="2881" priority="6842" operator="equal">
      <formula>"NÃO"</formula>
    </cfRule>
    <cfRule type="cellIs" dxfId="2880" priority="6843" operator="equal">
      <formula>"SIM"</formula>
    </cfRule>
  </conditionalFormatting>
  <conditionalFormatting sqref="BP191">
    <cfRule type="iconSet" priority="684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6840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6839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838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6837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6836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6835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6834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6833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832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6831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6830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6829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82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827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6826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6825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824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823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682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821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6820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2879" priority="6819" operator="equal">
      <formula>"OPORTUNIDADE"</formula>
    </cfRule>
  </conditionalFormatting>
  <conditionalFormatting sqref="Z253:Z254">
    <cfRule type="cellIs" dxfId="2878" priority="6817" operator="equal">
      <formula>"NÃO"</formula>
    </cfRule>
    <cfRule type="cellIs" dxfId="2877" priority="6818" operator="equal">
      <formula>"SIM"</formula>
    </cfRule>
  </conditionalFormatting>
  <conditionalFormatting sqref="Y253:Y254">
    <cfRule type="cellIs" dxfId="2876" priority="6816" operator="equal">
      <formula>"OPORTUNIDADE"</formula>
    </cfRule>
  </conditionalFormatting>
  <conditionalFormatting sqref="Y253:Y254">
    <cfRule type="cellIs" dxfId="2875" priority="6814" operator="equal">
      <formula>"NÃO"</formula>
    </cfRule>
    <cfRule type="cellIs" dxfId="2874" priority="6815" operator="equal">
      <formula>"SIM"</formula>
    </cfRule>
  </conditionalFormatting>
  <conditionalFormatting sqref="Y240">
    <cfRule type="cellIs" dxfId="2873" priority="6813" operator="equal">
      <formula>"OPORTUNIDADE"</formula>
    </cfRule>
  </conditionalFormatting>
  <conditionalFormatting sqref="Y240">
    <cfRule type="cellIs" dxfId="2872" priority="6811" operator="equal">
      <formula>"NÃO"</formula>
    </cfRule>
    <cfRule type="cellIs" dxfId="2871" priority="6812" operator="equal">
      <formula>"SIM"</formula>
    </cfRule>
  </conditionalFormatting>
  <conditionalFormatting sqref="Z240">
    <cfRule type="cellIs" dxfId="2870" priority="6810" operator="equal">
      <formula>"OPORTUNIDADE"</formula>
    </cfRule>
  </conditionalFormatting>
  <conditionalFormatting sqref="Z240">
    <cfRule type="cellIs" dxfId="2869" priority="6808" operator="equal">
      <formula>"NÃO"</formula>
    </cfRule>
    <cfRule type="cellIs" dxfId="2868" priority="6809" operator="equal">
      <formula>"SIM"</formula>
    </cfRule>
  </conditionalFormatting>
  <conditionalFormatting sqref="Y240">
    <cfRule type="cellIs" dxfId="2867" priority="6807" operator="equal">
      <formula>"OPORTUNIDADE"</formula>
    </cfRule>
  </conditionalFormatting>
  <conditionalFormatting sqref="Y240">
    <cfRule type="cellIs" dxfId="2866" priority="6805" operator="equal">
      <formula>"NÃO"</formula>
    </cfRule>
    <cfRule type="cellIs" dxfId="2865" priority="6806" operator="equal">
      <formula>"SIM"</formula>
    </cfRule>
  </conditionalFormatting>
  <conditionalFormatting sqref="Y240">
    <cfRule type="cellIs" dxfId="2864" priority="6804" operator="equal">
      <formula>"OPORTUNIDADE"</formula>
    </cfRule>
  </conditionalFormatting>
  <conditionalFormatting sqref="Y240">
    <cfRule type="cellIs" dxfId="2863" priority="6802" operator="equal">
      <formula>"NÃO"</formula>
    </cfRule>
    <cfRule type="cellIs" dxfId="2862" priority="6803" operator="equal">
      <formula>"SIM"</formula>
    </cfRule>
  </conditionalFormatting>
  <conditionalFormatting sqref="Z240">
    <cfRule type="cellIs" dxfId="2861" priority="6801" operator="equal">
      <formula>"OPORTUNIDADE"</formula>
    </cfRule>
  </conditionalFormatting>
  <conditionalFormatting sqref="Z240">
    <cfRule type="cellIs" dxfId="2860" priority="6799" operator="equal">
      <formula>"NÃO"</formula>
    </cfRule>
    <cfRule type="cellIs" dxfId="2859" priority="6800" operator="equal">
      <formula>"SIM"</formula>
    </cfRule>
  </conditionalFormatting>
  <conditionalFormatting sqref="Y240">
    <cfRule type="cellIs" dxfId="2858" priority="6798" operator="equal">
      <formula>"OPORTUNIDADE"</formula>
    </cfRule>
  </conditionalFormatting>
  <conditionalFormatting sqref="Y240">
    <cfRule type="cellIs" dxfId="2857" priority="6796" operator="equal">
      <formula>"NÃO"</formula>
    </cfRule>
    <cfRule type="cellIs" dxfId="2856" priority="6797" operator="equal">
      <formula>"SIM"</formula>
    </cfRule>
  </conditionalFormatting>
  <conditionalFormatting sqref="Z240">
    <cfRule type="cellIs" dxfId="2855" priority="6795" operator="equal">
      <formula>"OPORTUNIDADE"</formula>
    </cfRule>
  </conditionalFormatting>
  <conditionalFormatting sqref="Z240">
    <cfRule type="cellIs" dxfId="2854" priority="6793" operator="equal">
      <formula>"NÃO"</formula>
    </cfRule>
    <cfRule type="cellIs" dxfId="2853" priority="6794" operator="equal">
      <formula>"SIM"</formula>
    </cfRule>
  </conditionalFormatting>
  <conditionalFormatting sqref="Z240">
    <cfRule type="cellIs" dxfId="2852" priority="6792" operator="equal">
      <formula>"OPORTUNIDADE"</formula>
    </cfRule>
  </conditionalFormatting>
  <conditionalFormatting sqref="Z240">
    <cfRule type="cellIs" dxfId="2851" priority="6790" operator="equal">
      <formula>"NÃO"</formula>
    </cfRule>
    <cfRule type="cellIs" dxfId="2850" priority="6791" operator="equal">
      <formula>"SIM"</formula>
    </cfRule>
  </conditionalFormatting>
  <conditionalFormatting sqref="Y240">
    <cfRule type="cellIs" dxfId="2849" priority="6789" operator="equal">
      <formula>"OPORTUNIDADE"</formula>
    </cfRule>
  </conditionalFormatting>
  <conditionalFormatting sqref="Y240">
    <cfRule type="cellIs" dxfId="2848" priority="6787" operator="equal">
      <formula>"NÃO"</formula>
    </cfRule>
    <cfRule type="cellIs" dxfId="2847" priority="6788" operator="equal">
      <formula>"SIM"</formula>
    </cfRule>
  </conditionalFormatting>
  <conditionalFormatting sqref="Y238:Y239 Y235:Y236">
    <cfRule type="cellIs" dxfId="2846" priority="6786" operator="equal">
      <formula>"OPORTUNIDADE"</formula>
    </cfRule>
  </conditionalFormatting>
  <conditionalFormatting sqref="Y238:Y239 Y235:Y236">
    <cfRule type="cellIs" dxfId="2845" priority="6784" operator="equal">
      <formula>"NÃO"</formula>
    </cfRule>
    <cfRule type="cellIs" dxfId="2844" priority="6785" operator="equal">
      <formula>"SIM"</formula>
    </cfRule>
  </conditionalFormatting>
  <conditionalFormatting sqref="Y238:Y239 Y235:Y236">
    <cfRule type="cellIs" dxfId="2843" priority="6783" operator="equal">
      <formula>"OPORTUNIDADE"</formula>
    </cfRule>
  </conditionalFormatting>
  <conditionalFormatting sqref="Y238:Y239 Y235:Y236">
    <cfRule type="cellIs" dxfId="2842" priority="6781" operator="equal">
      <formula>"NÃO"</formula>
    </cfRule>
    <cfRule type="cellIs" dxfId="2841" priority="6782" operator="equal">
      <formula>"SIM"</formula>
    </cfRule>
  </conditionalFormatting>
  <conditionalFormatting sqref="Y238:Y239 Y235:Y236">
    <cfRule type="cellIs" dxfId="2840" priority="6780" operator="equal">
      <formula>"OPORTUNIDADE"</formula>
    </cfRule>
  </conditionalFormatting>
  <conditionalFormatting sqref="Y238:Y239 Y235:Y236">
    <cfRule type="cellIs" dxfId="2839" priority="6778" operator="equal">
      <formula>"NÃO"</formula>
    </cfRule>
    <cfRule type="cellIs" dxfId="2838" priority="6779" operator="equal">
      <formula>"SIM"</formula>
    </cfRule>
  </conditionalFormatting>
  <conditionalFormatting sqref="Y238:Y239 Y235:Y236">
    <cfRule type="cellIs" dxfId="2837" priority="6777" operator="equal">
      <formula>"OPORTUNIDADE"</formula>
    </cfRule>
  </conditionalFormatting>
  <conditionalFormatting sqref="Y238:Y239 Y235:Y236">
    <cfRule type="cellIs" dxfId="2836" priority="6775" operator="equal">
      <formula>"NÃO"</formula>
    </cfRule>
    <cfRule type="cellIs" dxfId="2835" priority="6776" operator="equal">
      <formula>"SIM"</formula>
    </cfRule>
  </conditionalFormatting>
  <conditionalFormatting sqref="Y238:Y239 Y235:Y236">
    <cfRule type="cellIs" dxfId="2834" priority="6774" operator="equal">
      <formula>"OPORTUNIDADE"</formula>
    </cfRule>
  </conditionalFormatting>
  <conditionalFormatting sqref="Y238:Y239 Y235:Y236">
    <cfRule type="cellIs" dxfId="2833" priority="6772" operator="equal">
      <formula>"NÃO"</formula>
    </cfRule>
    <cfRule type="cellIs" dxfId="2832" priority="6773" operator="equal">
      <formula>"SIM"</formula>
    </cfRule>
  </conditionalFormatting>
  <conditionalFormatting sqref="Y238:Y239 Y235:Y236">
    <cfRule type="cellIs" dxfId="2831" priority="6771" operator="equal">
      <formula>"OPORTUNIDADE"</formula>
    </cfRule>
  </conditionalFormatting>
  <conditionalFormatting sqref="Y238:Y239 Y235:Y236">
    <cfRule type="cellIs" dxfId="2830" priority="6769" operator="equal">
      <formula>"NÃO"</formula>
    </cfRule>
    <cfRule type="cellIs" dxfId="2829" priority="6770" operator="equal">
      <formula>"SIM"</formula>
    </cfRule>
  </conditionalFormatting>
  <conditionalFormatting sqref="Y238:Y239 Y235:Y236">
    <cfRule type="cellIs" dxfId="2828" priority="6768" operator="equal">
      <formula>"OPORTUNIDADE"</formula>
    </cfRule>
  </conditionalFormatting>
  <conditionalFormatting sqref="Y238:Y239 Y235:Y236">
    <cfRule type="cellIs" dxfId="2827" priority="6766" operator="equal">
      <formula>"NÃO"</formula>
    </cfRule>
    <cfRule type="cellIs" dxfId="2826" priority="6767" operator="equal">
      <formula>"SIM"</formula>
    </cfRule>
  </conditionalFormatting>
  <conditionalFormatting sqref="Y238:Y239 Y235:Y236">
    <cfRule type="cellIs" dxfId="2825" priority="6765" operator="equal">
      <formula>"OPORTUNIDADE"</formula>
    </cfRule>
  </conditionalFormatting>
  <conditionalFormatting sqref="Y238:Y239 Y235:Y236">
    <cfRule type="cellIs" dxfId="2824" priority="6763" operator="equal">
      <formula>"NÃO"</formula>
    </cfRule>
    <cfRule type="cellIs" dxfId="2823" priority="6764" operator="equal">
      <formula>"SIM"</formula>
    </cfRule>
  </conditionalFormatting>
  <conditionalFormatting sqref="Y238:Y239 Y235:Y236">
    <cfRule type="cellIs" dxfId="2822" priority="6762" operator="equal">
      <formula>"OPORTUNIDADE"</formula>
    </cfRule>
  </conditionalFormatting>
  <conditionalFormatting sqref="Y238:Y239 Y235:Y236">
    <cfRule type="cellIs" dxfId="2821" priority="6760" operator="equal">
      <formula>"NÃO"</formula>
    </cfRule>
    <cfRule type="cellIs" dxfId="2820" priority="6761" operator="equal">
      <formula>"SIM"</formula>
    </cfRule>
  </conditionalFormatting>
  <conditionalFormatting sqref="Y238:Y239 Y235:Y236">
    <cfRule type="cellIs" dxfId="2819" priority="6759" operator="equal">
      <formula>"OPORTUNIDADE"</formula>
    </cfRule>
  </conditionalFormatting>
  <conditionalFormatting sqref="Y238:Y239 Y235:Y236">
    <cfRule type="cellIs" dxfId="2818" priority="6757" operator="equal">
      <formula>"NÃO"</formula>
    </cfRule>
    <cfRule type="cellIs" dxfId="2817" priority="6758" operator="equal">
      <formula>"SIM"</formula>
    </cfRule>
  </conditionalFormatting>
  <conditionalFormatting sqref="Y238:Y239 Y235:Y236">
    <cfRule type="cellIs" dxfId="2816" priority="6756" operator="equal">
      <formula>"OPORTUNIDADE"</formula>
    </cfRule>
  </conditionalFormatting>
  <conditionalFormatting sqref="Y238:Y239 Y235:Y236">
    <cfRule type="cellIs" dxfId="2815" priority="6754" operator="equal">
      <formula>"NÃO"</formula>
    </cfRule>
    <cfRule type="cellIs" dxfId="2814" priority="6755" operator="equal">
      <formula>"SIM"</formula>
    </cfRule>
  </conditionalFormatting>
  <conditionalFormatting sqref="Y238:Y239 Y235:Y236">
    <cfRule type="cellIs" dxfId="2813" priority="6753" operator="equal">
      <formula>"OPORTUNIDADE"</formula>
    </cfRule>
  </conditionalFormatting>
  <conditionalFormatting sqref="Y238:Y239 Y235:Y236">
    <cfRule type="cellIs" dxfId="2812" priority="6751" operator="equal">
      <formula>"NÃO"</formula>
    </cfRule>
    <cfRule type="cellIs" dxfId="2811" priority="6752" operator="equal">
      <formula>"SIM"</formula>
    </cfRule>
  </conditionalFormatting>
  <conditionalFormatting sqref="Y238:Y239 Y235:Y236">
    <cfRule type="cellIs" dxfId="2810" priority="6750" operator="equal">
      <formula>"OPORTUNIDADE"</formula>
    </cfRule>
  </conditionalFormatting>
  <conditionalFormatting sqref="Y238:Y239 Y235:Y236">
    <cfRule type="cellIs" dxfId="2809" priority="6748" operator="equal">
      <formula>"NÃO"</formula>
    </cfRule>
    <cfRule type="cellIs" dxfId="2808" priority="6749" operator="equal">
      <formula>"SIM"</formula>
    </cfRule>
  </conditionalFormatting>
  <conditionalFormatting sqref="Y238:Y239 Y235:Y236">
    <cfRule type="cellIs" dxfId="2807" priority="6747" operator="equal">
      <formula>"OPORTUNIDADE"</formula>
    </cfRule>
  </conditionalFormatting>
  <conditionalFormatting sqref="Y238:Y239 Y235:Y236">
    <cfRule type="cellIs" dxfId="2806" priority="6745" operator="equal">
      <formula>"NÃO"</formula>
    </cfRule>
    <cfRule type="cellIs" dxfId="2805" priority="6746" operator="equal">
      <formula>"SIM"</formula>
    </cfRule>
  </conditionalFormatting>
  <conditionalFormatting sqref="Y238:Y239 Y235:Y236">
    <cfRule type="cellIs" dxfId="2804" priority="6744" operator="equal">
      <formula>"OPORTUNIDADE"</formula>
    </cfRule>
  </conditionalFormatting>
  <conditionalFormatting sqref="Y238:Y239 Y235:Y236">
    <cfRule type="cellIs" dxfId="2803" priority="6742" operator="equal">
      <formula>"NÃO"</formula>
    </cfRule>
    <cfRule type="cellIs" dxfId="2802" priority="6743" operator="equal">
      <formula>"SIM"</formula>
    </cfRule>
  </conditionalFormatting>
  <conditionalFormatting sqref="Y238:Y239 Y235:Y236">
    <cfRule type="cellIs" dxfId="2801" priority="6741" operator="equal">
      <formula>"OPORTUNIDADE"</formula>
    </cfRule>
  </conditionalFormatting>
  <conditionalFormatting sqref="Y238:Y239 Y235:Y236">
    <cfRule type="cellIs" dxfId="2800" priority="6739" operator="equal">
      <formula>"NÃO"</formula>
    </cfRule>
    <cfRule type="cellIs" dxfId="2799" priority="6740" operator="equal">
      <formula>"SIM"</formula>
    </cfRule>
  </conditionalFormatting>
  <conditionalFormatting sqref="Y238:Y239 Y235:Y236">
    <cfRule type="cellIs" dxfId="2798" priority="6738" operator="equal">
      <formula>"OPORTUNIDADE"</formula>
    </cfRule>
  </conditionalFormatting>
  <conditionalFormatting sqref="Y238:Y239 Y235:Y236">
    <cfRule type="cellIs" dxfId="2797" priority="6736" operator="equal">
      <formula>"NÃO"</formula>
    </cfRule>
    <cfRule type="cellIs" dxfId="2796" priority="6737" operator="equal">
      <formula>"SIM"</formula>
    </cfRule>
  </conditionalFormatting>
  <conditionalFormatting sqref="Y238:Y239 Y235:Y236">
    <cfRule type="cellIs" dxfId="2795" priority="6735" operator="equal">
      <formula>"OPORTUNIDADE"</formula>
    </cfRule>
  </conditionalFormatting>
  <conditionalFormatting sqref="Y238:Y239 Y235:Y236">
    <cfRule type="cellIs" dxfId="2794" priority="6733" operator="equal">
      <formula>"NÃO"</formula>
    </cfRule>
    <cfRule type="cellIs" dxfId="2793" priority="6734" operator="equal">
      <formula>"SIM"</formula>
    </cfRule>
  </conditionalFormatting>
  <conditionalFormatting sqref="Y238:Y239 Y235:Y236">
    <cfRule type="cellIs" dxfId="2792" priority="6732" operator="equal">
      <formula>"OPORTUNIDADE"</formula>
    </cfRule>
  </conditionalFormatting>
  <conditionalFormatting sqref="Y238:Y239 Y235:Y236">
    <cfRule type="cellIs" dxfId="2791" priority="6730" operator="equal">
      <formula>"NÃO"</formula>
    </cfRule>
    <cfRule type="cellIs" dxfId="2790" priority="6731" operator="equal">
      <formula>"SIM"</formula>
    </cfRule>
  </conditionalFormatting>
  <conditionalFormatting sqref="Y238:Y239 Y235:Y236">
    <cfRule type="cellIs" dxfId="2789" priority="6729" operator="equal">
      <formula>"OPORTUNIDADE"</formula>
    </cfRule>
  </conditionalFormatting>
  <conditionalFormatting sqref="Y238:Y239 Y235:Y236">
    <cfRule type="cellIs" dxfId="2788" priority="6727" operator="equal">
      <formula>"NÃO"</formula>
    </cfRule>
    <cfRule type="cellIs" dxfId="2787" priority="6728" operator="equal">
      <formula>"SIM"</formula>
    </cfRule>
  </conditionalFormatting>
  <conditionalFormatting sqref="Y238:Y239 Y235:Y236">
    <cfRule type="cellIs" dxfId="2786" priority="6726" operator="equal">
      <formula>"OPORTUNIDADE"</formula>
    </cfRule>
  </conditionalFormatting>
  <conditionalFormatting sqref="Y238:Y239 Y235:Y236">
    <cfRule type="cellIs" dxfId="2785" priority="6724" operator="equal">
      <formula>"NÃO"</formula>
    </cfRule>
    <cfRule type="cellIs" dxfId="2784" priority="6725" operator="equal">
      <formula>"SIM"</formula>
    </cfRule>
  </conditionalFormatting>
  <conditionalFormatting sqref="Y238:Y239 Y235:Y236">
    <cfRule type="cellIs" dxfId="2783" priority="6723" operator="equal">
      <formula>"OPORTUNIDADE"</formula>
    </cfRule>
  </conditionalFormatting>
  <conditionalFormatting sqref="Y238:Y239 Y235:Y236">
    <cfRule type="cellIs" dxfId="2782" priority="6721" operator="equal">
      <formula>"NÃO"</formula>
    </cfRule>
    <cfRule type="cellIs" dxfId="2781" priority="6722" operator="equal">
      <formula>"SIM"</formula>
    </cfRule>
  </conditionalFormatting>
  <conditionalFormatting sqref="Y238:Y239 Y235:Y236">
    <cfRule type="cellIs" dxfId="2780" priority="6720" operator="equal">
      <formula>"OPORTUNIDADE"</formula>
    </cfRule>
  </conditionalFormatting>
  <conditionalFormatting sqref="Y238:Y239 Y235:Y236">
    <cfRule type="cellIs" dxfId="2779" priority="6718" operator="equal">
      <formula>"NÃO"</formula>
    </cfRule>
    <cfRule type="cellIs" dxfId="2778" priority="6719" operator="equal">
      <formula>"SIM"</formula>
    </cfRule>
  </conditionalFormatting>
  <conditionalFormatting sqref="Y238:Y239 Y235:Y236">
    <cfRule type="cellIs" dxfId="2777" priority="6717" operator="equal">
      <formula>"OPORTUNIDADE"</formula>
    </cfRule>
  </conditionalFormatting>
  <conditionalFormatting sqref="Y238:Y239 Y235:Y236">
    <cfRule type="cellIs" dxfId="2776" priority="6715" operator="equal">
      <formula>"NÃO"</formula>
    </cfRule>
    <cfRule type="cellIs" dxfId="2775" priority="6716" operator="equal">
      <formula>"SIM"</formula>
    </cfRule>
  </conditionalFormatting>
  <conditionalFormatting sqref="Y238:Y239 Y235:Y236">
    <cfRule type="cellIs" dxfId="2774" priority="6714" operator="equal">
      <formula>"OPORTUNIDADE"</formula>
    </cfRule>
  </conditionalFormatting>
  <conditionalFormatting sqref="Y238:Y239 Y235:Y236">
    <cfRule type="cellIs" dxfId="2773" priority="6712" operator="equal">
      <formula>"NÃO"</formula>
    </cfRule>
    <cfRule type="cellIs" dxfId="2772" priority="6713" operator="equal">
      <formula>"SIM"</formula>
    </cfRule>
  </conditionalFormatting>
  <conditionalFormatting sqref="Y238:Y239 Y235:Y236">
    <cfRule type="cellIs" dxfId="2771" priority="6711" operator="equal">
      <formula>"OPORTUNIDADE"</formula>
    </cfRule>
  </conditionalFormatting>
  <conditionalFormatting sqref="Y238:Y239 Y235:Y236">
    <cfRule type="cellIs" dxfId="2770" priority="6709" operator="equal">
      <formula>"NÃO"</formula>
    </cfRule>
    <cfRule type="cellIs" dxfId="2769" priority="6710" operator="equal">
      <formula>"SIM"</formula>
    </cfRule>
  </conditionalFormatting>
  <conditionalFormatting sqref="Y238:Y239 Y235:Y236">
    <cfRule type="cellIs" dxfId="2768" priority="6708" operator="equal">
      <formula>"OPORTUNIDADE"</formula>
    </cfRule>
  </conditionalFormatting>
  <conditionalFormatting sqref="Y238:Y239 Y235:Y236">
    <cfRule type="cellIs" dxfId="2767" priority="6706" operator="equal">
      <formula>"NÃO"</formula>
    </cfRule>
    <cfRule type="cellIs" dxfId="2766" priority="6707" operator="equal">
      <formula>"SIM"</formula>
    </cfRule>
  </conditionalFormatting>
  <conditionalFormatting sqref="Y238:Y239 Y235:Y236">
    <cfRule type="cellIs" dxfId="2765" priority="6705" operator="equal">
      <formula>"OPORTUNIDADE"</formula>
    </cfRule>
  </conditionalFormatting>
  <conditionalFormatting sqref="Y238:Y239 Y235:Y236">
    <cfRule type="cellIs" dxfId="2764" priority="6703" operator="equal">
      <formula>"NÃO"</formula>
    </cfRule>
    <cfRule type="cellIs" dxfId="2763" priority="6704" operator="equal">
      <formula>"SIM"</formula>
    </cfRule>
  </conditionalFormatting>
  <conditionalFormatting sqref="Y238:Y239 Y235:Y236">
    <cfRule type="cellIs" dxfId="2762" priority="6702" operator="equal">
      <formula>"OPORTUNIDADE"</formula>
    </cfRule>
  </conditionalFormatting>
  <conditionalFormatting sqref="Y238:Y239 Y235:Y236">
    <cfRule type="cellIs" dxfId="2761" priority="6700" operator="equal">
      <formula>"NÃO"</formula>
    </cfRule>
    <cfRule type="cellIs" dxfId="2760" priority="6701" operator="equal">
      <formula>"SIM"</formula>
    </cfRule>
  </conditionalFormatting>
  <conditionalFormatting sqref="Y238:Y239 Y235:Y236">
    <cfRule type="cellIs" dxfId="2759" priority="6699" operator="equal">
      <formula>"OPORTUNIDADE"</formula>
    </cfRule>
  </conditionalFormatting>
  <conditionalFormatting sqref="Y238:Y239 Y235:Y236">
    <cfRule type="cellIs" dxfId="2758" priority="6697" operator="equal">
      <formula>"NÃO"</formula>
    </cfRule>
    <cfRule type="cellIs" dxfId="2757" priority="6698" operator="equal">
      <formula>"SIM"</formula>
    </cfRule>
  </conditionalFormatting>
  <conditionalFormatting sqref="Y238:Y239 Y235:Y236">
    <cfRule type="cellIs" dxfId="2756" priority="6696" operator="equal">
      <formula>"OPORTUNIDADE"</formula>
    </cfRule>
  </conditionalFormatting>
  <conditionalFormatting sqref="Y238:Y239 Y235:Y236">
    <cfRule type="cellIs" dxfId="2755" priority="6694" operator="equal">
      <formula>"NÃO"</formula>
    </cfRule>
    <cfRule type="cellIs" dxfId="2754" priority="6695" operator="equal">
      <formula>"SIM"</formula>
    </cfRule>
  </conditionalFormatting>
  <conditionalFormatting sqref="Y238:Y239 Y235:Y236">
    <cfRule type="cellIs" dxfId="2753" priority="6693" operator="equal">
      <formula>"OPORTUNIDADE"</formula>
    </cfRule>
  </conditionalFormatting>
  <conditionalFormatting sqref="Y238:Y239 Y235:Y236">
    <cfRule type="cellIs" dxfId="2752" priority="6691" operator="equal">
      <formula>"NÃO"</formula>
    </cfRule>
    <cfRule type="cellIs" dxfId="2751" priority="6692" operator="equal">
      <formula>"SIM"</formula>
    </cfRule>
  </conditionalFormatting>
  <conditionalFormatting sqref="Y238:Y239 Y235:Y236">
    <cfRule type="cellIs" dxfId="2750" priority="6690" operator="equal">
      <formula>"OPORTUNIDADE"</formula>
    </cfRule>
  </conditionalFormatting>
  <conditionalFormatting sqref="Y238:Y239 Y235:Y236">
    <cfRule type="cellIs" dxfId="2749" priority="6688" operator="equal">
      <formula>"NÃO"</formula>
    </cfRule>
    <cfRule type="cellIs" dxfId="2748" priority="6689" operator="equal">
      <formula>"SIM"</formula>
    </cfRule>
  </conditionalFormatting>
  <conditionalFormatting sqref="Y238:Y239 Y235:Y236">
    <cfRule type="cellIs" dxfId="2747" priority="6687" operator="equal">
      <formula>"OPORTUNIDADE"</formula>
    </cfRule>
  </conditionalFormatting>
  <conditionalFormatting sqref="Y238:Y239 Y235:Y236">
    <cfRule type="cellIs" dxfId="2746" priority="6685" operator="equal">
      <formula>"NÃO"</formula>
    </cfRule>
    <cfRule type="cellIs" dxfId="2745" priority="6686" operator="equal">
      <formula>"SIM"</formula>
    </cfRule>
  </conditionalFormatting>
  <conditionalFormatting sqref="Z238:Z239 Z235:Z236">
    <cfRule type="cellIs" dxfId="2744" priority="6684" operator="equal">
      <formula>"OPORTUNIDADE"</formula>
    </cfRule>
  </conditionalFormatting>
  <conditionalFormatting sqref="Z238:Z239 Z235:Z236">
    <cfRule type="cellIs" dxfId="2743" priority="6682" operator="equal">
      <formula>"NÃO"</formula>
    </cfRule>
    <cfRule type="cellIs" dxfId="2742" priority="6683" operator="equal">
      <formula>"SIM"</formula>
    </cfRule>
  </conditionalFormatting>
  <conditionalFormatting sqref="Y238:Y239 Y235:Y236">
    <cfRule type="cellIs" dxfId="2741" priority="6681" operator="equal">
      <formula>"OPORTUNIDADE"</formula>
    </cfRule>
  </conditionalFormatting>
  <conditionalFormatting sqref="Y238:Y239 Y235:Y236">
    <cfRule type="cellIs" dxfId="2740" priority="6679" operator="equal">
      <formula>"NÃO"</formula>
    </cfRule>
    <cfRule type="cellIs" dxfId="2739" priority="6680" operator="equal">
      <formula>"SIM"</formula>
    </cfRule>
  </conditionalFormatting>
  <conditionalFormatting sqref="Y238:Y239 Y235:Y236">
    <cfRule type="cellIs" dxfId="2738" priority="6678" operator="equal">
      <formula>"OPORTUNIDADE"</formula>
    </cfRule>
  </conditionalFormatting>
  <conditionalFormatting sqref="Y238:Y239 Y235:Y236">
    <cfRule type="cellIs" dxfId="2737" priority="6676" operator="equal">
      <formula>"NÃO"</formula>
    </cfRule>
    <cfRule type="cellIs" dxfId="2736" priority="6677" operator="equal">
      <formula>"SIM"</formula>
    </cfRule>
  </conditionalFormatting>
  <conditionalFormatting sqref="Y238:Y239 Y235:Y236">
    <cfRule type="cellIs" dxfId="2735" priority="6675" operator="equal">
      <formula>"OPORTUNIDADE"</formula>
    </cfRule>
  </conditionalFormatting>
  <conditionalFormatting sqref="Y238:Y239 Y235:Y236">
    <cfRule type="cellIs" dxfId="2734" priority="6673" operator="equal">
      <formula>"NÃO"</formula>
    </cfRule>
    <cfRule type="cellIs" dxfId="2733" priority="6674" operator="equal">
      <formula>"SIM"</formula>
    </cfRule>
  </conditionalFormatting>
  <conditionalFormatting sqref="Y238:Y239 Y235:Y236">
    <cfRule type="cellIs" dxfId="2732" priority="6672" operator="equal">
      <formula>"OPORTUNIDADE"</formula>
    </cfRule>
  </conditionalFormatting>
  <conditionalFormatting sqref="Y238:Y239 Y235:Y236">
    <cfRule type="cellIs" dxfId="2731" priority="6670" operator="equal">
      <formula>"NÃO"</formula>
    </cfRule>
    <cfRule type="cellIs" dxfId="2730" priority="6671" operator="equal">
      <formula>"SIM"</formula>
    </cfRule>
  </conditionalFormatting>
  <conditionalFormatting sqref="Y238:Y239 Y235:Y236">
    <cfRule type="cellIs" dxfId="2729" priority="6669" operator="equal">
      <formula>"OPORTUNIDADE"</formula>
    </cfRule>
  </conditionalFormatting>
  <conditionalFormatting sqref="Y238:Y239 Y235:Y236">
    <cfRule type="cellIs" dxfId="2728" priority="6667" operator="equal">
      <formula>"NÃO"</formula>
    </cfRule>
    <cfRule type="cellIs" dxfId="2727" priority="6668" operator="equal">
      <formula>"SIM"</formula>
    </cfRule>
  </conditionalFormatting>
  <conditionalFormatting sqref="Y238:Y239 Y235:Y236">
    <cfRule type="cellIs" dxfId="2726" priority="6666" operator="equal">
      <formula>"OPORTUNIDADE"</formula>
    </cfRule>
  </conditionalFormatting>
  <conditionalFormatting sqref="Y238:Y239 Y235:Y236">
    <cfRule type="cellIs" dxfId="2725" priority="6664" operator="equal">
      <formula>"NÃO"</formula>
    </cfRule>
    <cfRule type="cellIs" dxfId="2724" priority="6665" operator="equal">
      <formula>"SIM"</formula>
    </cfRule>
  </conditionalFormatting>
  <conditionalFormatting sqref="Y238:Y239 Y235:Y236">
    <cfRule type="cellIs" dxfId="2723" priority="6663" operator="equal">
      <formula>"OPORTUNIDADE"</formula>
    </cfRule>
  </conditionalFormatting>
  <conditionalFormatting sqref="Y238:Y239 Y235:Y236">
    <cfRule type="cellIs" dxfId="2722" priority="6661" operator="equal">
      <formula>"NÃO"</formula>
    </cfRule>
    <cfRule type="cellIs" dxfId="2721" priority="6662" operator="equal">
      <formula>"SIM"</formula>
    </cfRule>
  </conditionalFormatting>
  <conditionalFormatting sqref="Y238:Y239 Y235:Y236">
    <cfRule type="cellIs" dxfId="2720" priority="6660" operator="equal">
      <formula>"OPORTUNIDADE"</formula>
    </cfRule>
  </conditionalFormatting>
  <conditionalFormatting sqref="Y238:Y239 Y235:Y236">
    <cfRule type="cellIs" dxfId="2719" priority="6658" operator="equal">
      <formula>"NÃO"</formula>
    </cfRule>
    <cfRule type="cellIs" dxfId="2718" priority="6659" operator="equal">
      <formula>"SIM"</formula>
    </cfRule>
  </conditionalFormatting>
  <conditionalFormatting sqref="Y238:Y239 Y235:Y236">
    <cfRule type="cellIs" dxfId="2717" priority="6657" operator="equal">
      <formula>"OPORTUNIDADE"</formula>
    </cfRule>
  </conditionalFormatting>
  <conditionalFormatting sqref="Y238:Y239 Y235:Y236">
    <cfRule type="cellIs" dxfId="2716" priority="6655" operator="equal">
      <formula>"NÃO"</formula>
    </cfRule>
    <cfRule type="cellIs" dxfId="2715" priority="6656" operator="equal">
      <formula>"SIM"</formula>
    </cfRule>
  </conditionalFormatting>
  <conditionalFormatting sqref="Y238:Y239 Y235:Y236">
    <cfRule type="cellIs" dxfId="2714" priority="6654" operator="equal">
      <formula>"OPORTUNIDADE"</formula>
    </cfRule>
  </conditionalFormatting>
  <conditionalFormatting sqref="Y238:Y239 Y235:Y236">
    <cfRule type="cellIs" dxfId="2713" priority="6652" operator="equal">
      <formula>"NÃO"</formula>
    </cfRule>
    <cfRule type="cellIs" dxfId="2712" priority="6653" operator="equal">
      <formula>"SIM"</formula>
    </cfRule>
  </conditionalFormatting>
  <conditionalFormatting sqref="Y238:Y239 Y235:Y236">
    <cfRule type="cellIs" dxfId="2711" priority="6651" operator="equal">
      <formula>"OPORTUNIDADE"</formula>
    </cfRule>
  </conditionalFormatting>
  <conditionalFormatting sqref="Y238:Y239 Y235:Y236">
    <cfRule type="cellIs" dxfId="2710" priority="6649" operator="equal">
      <formula>"NÃO"</formula>
    </cfRule>
    <cfRule type="cellIs" dxfId="2709" priority="6650" operator="equal">
      <formula>"SIM"</formula>
    </cfRule>
  </conditionalFormatting>
  <conditionalFormatting sqref="Y238:Y239 Y235:Y236">
    <cfRule type="cellIs" dxfId="2708" priority="6648" operator="equal">
      <formula>"OPORTUNIDADE"</formula>
    </cfRule>
  </conditionalFormatting>
  <conditionalFormatting sqref="Y238:Y239 Y235:Y236">
    <cfRule type="cellIs" dxfId="2707" priority="6646" operator="equal">
      <formula>"NÃO"</formula>
    </cfRule>
    <cfRule type="cellIs" dxfId="2706" priority="6647" operator="equal">
      <formula>"SIM"</formula>
    </cfRule>
  </conditionalFormatting>
  <conditionalFormatting sqref="Y238:Y239 Y235:Y236">
    <cfRule type="cellIs" dxfId="2705" priority="6645" operator="equal">
      <formula>"OPORTUNIDADE"</formula>
    </cfRule>
  </conditionalFormatting>
  <conditionalFormatting sqref="Y238:Y239 Y235:Y236">
    <cfRule type="cellIs" dxfId="2704" priority="6643" operator="equal">
      <formula>"NÃO"</formula>
    </cfRule>
    <cfRule type="cellIs" dxfId="2703" priority="6644" operator="equal">
      <formula>"SIM"</formula>
    </cfRule>
  </conditionalFormatting>
  <conditionalFormatting sqref="Y238:Y239 Y235:Y236">
    <cfRule type="cellIs" dxfId="2702" priority="6642" operator="equal">
      <formula>"OPORTUNIDADE"</formula>
    </cfRule>
  </conditionalFormatting>
  <conditionalFormatting sqref="Y238:Y239 Y235:Y236">
    <cfRule type="cellIs" dxfId="2701" priority="6640" operator="equal">
      <formula>"NÃO"</formula>
    </cfRule>
    <cfRule type="cellIs" dxfId="2700" priority="6641" operator="equal">
      <formula>"SIM"</formula>
    </cfRule>
  </conditionalFormatting>
  <conditionalFormatting sqref="Y238:Y239 Y235:Y236">
    <cfRule type="cellIs" dxfId="2699" priority="6639" operator="equal">
      <formula>"OPORTUNIDADE"</formula>
    </cfRule>
  </conditionalFormatting>
  <conditionalFormatting sqref="Y238:Y239 Y235:Y236">
    <cfRule type="cellIs" dxfId="2698" priority="6637" operator="equal">
      <formula>"NÃO"</formula>
    </cfRule>
    <cfRule type="cellIs" dxfId="2697" priority="6638" operator="equal">
      <formula>"SIM"</formula>
    </cfRule>
  </conditionalFormatting>
  <conditionalFormatting sqref="Y238:Y239 Y235:Y236">
    <cfRule type="cellIs" dxfId="2696" priority="6636" operator="equal">
      <formula>"OPORTUNIDADE"</formula>
    </cfRule>
  </conditionalFormatting>
  <conditionalFormatting sqref="Y238:Y239 Y235:Y236">
    <cfRule type="cellIs" dxfId="2695" priority="6634" operator="equal">
      <formula>"NÃO"</formula>
    </cfRule>
    <cfRule type="cellIs" dxfId="2694" priority="6635" operator="equal">
      <formula>"SIM"</formula>
    </cfRule>
  </conditionalFormatting>
  <conditionalFormatting sqref="Y238:Y239 Y235:Y236">
    <cfRule type="cellIs" dxfId="2693" priority="6633" operator="equal">
      <formula>"OPORTUNIDADE"</formula>
    </cfRule>
  </conditionalFormatting>
  <conditionalFormatting sqref="Y238:Y239 Y235:Y236">
    <cfRule type="cellIs" dxfId="2692" priority="6631" operator="equal">
      <formula>"NÃO"</formula>
    </cfRule>
    <cfRule type="cellIs" dxfId="2691" priority="6632" operator="equal">
      <formula>"SIM"</formula>
    </cfRule>
  </conditionalFormatting>
  <conditionalFormatting sqref="Y238:Y239 Y235:Y236">
    <cfRule type="cellIs" dxfId="2690" priority="6630" operator="equal">
      <formula>"OPORTUNIDADE"</formula>
    </cfRule>
  </conditionalFormatting>
  <conditionalFormatting sqref="Y238:Y239 Y235:Y236">
    <cfRule type="cellIs" dxfId="2689" priority="6628" operator="equal">
      <formula>"NÃO"</formula>
    </cfRule>
    <cfRule type="cellIs" dxfId="2688" priority="6629" operator="equal">
      <formula>"SIM"</formula>
    </cfRule>
  </conditionalFormatting>
  <conditionalFormatting sqref="Y238:Y239 Y235:Y236">
    <cfRule type="cellIs" dxfId="2687" priority="6627" operator="equal">
      <formula>"OPORTUNIDADE"</formula>
    </cfRule>
  </conditionalFormatting>
  <conditionalFormatting sqref="Y238:Y239 Y235:Y236">
    <cfRule type="cellIs" dxfId="2686" priority="6625" operator="equal">
      <formula>"NÃO"</formula>
    </cfRule>
    <cfRule type="cellIs" dxfId="2685" priority="6626" operator="equal">
      <formula>"SIM"</formula>
    </cfRule>
  </conditionalFormatting>
  <conditionalFormatting sqref="Y238:Y239 Y235:Y236">
    <cfRule type="cellIs" dxfId="2684" priority="6624" operator="equal">
      <formula>"OPORTUNIDADE"</formula>
    </cfRule>
  </conditionalFormatting>
  <conditionalFormatting sqref="Y238:Y239 Y235:Y236">
    <cfRule type="cellIs" dxfId="2683" priority="6622" operator="equal">
      <formula>"NÃO"</formula>
    </cfRule>
    <cfRule type="cellIs" dxfId="2682" priority="6623" operator="equal">
      <formula>"SIM"</formula>
    </cfRule>
  </conditionalFormatting>
  <conditionalFormatting sqref="Y238:Y239 Y235:Y236">
    <cfRule type="cellIs" dxfId="2681" priority="6621" operator="equal">
      <formula>"OPORTUNIDADE"</formula>
    </cfRule>
  </conditionalFormatting>
  <conditionalFormatting sqref="Y238:Y239 Y235:Y236">
    <cfRule type="cellIs" dxfId="2680" priority="6619" operator="equal">
      <formula>"NÃO"</formula>
    </cfRule>
    <cfRule type="cellIs" dxfId="2679" priority="6620" operator="equal">
      <formula>"SIM"</formula>
    </cfRule>
  </conditionalFormatting>
  <conditionalFormatting sqref="Y238:Y239 Y235:Y236">
    <cfRule type="cellIs" dxfId="2678" priority="6618" operator="equal">
      <formula>"OPORTUNIDADE"</formula>
    </cfRule>
  </conditionalFormatting>
  <conditionalFormatting sqref="Y238:Y239 Y235:Y236">
    <cfRule type="cellIs" dxfId="2677" priority="6616" operator="equal">
      <formula>"NÃO"</formula>
    </cfRule>
    <cfRule type="cellIs" dxfId="2676" priority="6617" operator="equal">
      <formula>"SIM"</formula>
    </cfRule>
  </conditionalFormatting>
  <conditionalFormatting sqref="Y238:Y239 Y235:Y236">
    <cfRule type="cellIs" dxfId="2675" priority="6615" operator="equal">
      <formula>"OPORTUNIDADE"</formula>
    </cfRule>
  </conditionalFormatting>
  <conditionalFormatting sqref="Y238:Y239 Y235:Y236">
    <cfRule type="cellIs" dxfId="2674" priority="6613" operator="equal">
      <formula>"NÃO"</formula>
    </cfRule>
    <cfRule type="cellIs" dxfId="2673" priority="6614" operator="equal">
      <formula>"SIM"</formula>
    </cfRule>
  </conditionalFormatting>
  <conditionalFormatting sqref="Y238:Y239 Y235:Y236">
    <cfRule type="cellIs" dxfId="2672" priority="6612" operator="equal">
      <formula>"OPORTUNIDADE"</formula>
    </cfRule>
  </conditionalFormatting>
  <conditionalFormatting sqref="Y238:Y239 Y235:Y236">
    <cfRule type="cellIs" dxfId="2671" priority="6610" operator="equal">
      <formula>"NÃO"</formula>
    </cfRule>
    <cfRule type="cellIs" dxfId="2670" priority="6611" operator="equal">
      <formula>"SIM"</formula>
    </cfRule>
  </conditionalFormatting>
  <conditionalFormatting sqref="Y238:Y239 Y235:Y236">
    <cfRule type="cellIs" dxfId="2669" priority="6609" operator="equal">
      <formula>"OPORTUNIDADE"</formula>
    </cfRule>
  </conditionalFormatting>
  <conditionalFormatting sqref="Y238:Y239 Y235:Y236">
    <cfRule type="cellIs" dxfId="2668" priority="6607" operator="equal">
      <formula>"NÃO"</formula>
    </cfRule>
    <cfRule type="cellIs" dxfId="2667" priority="6608" operator="equal">
      <formula>"SIM"</formula>
    </cfRule>
  </conditionalFormatting>
  <conditionalFormatting sqref="Y238:Y239 Y235:Y236">
    <cfRule type="cellIs" dxfId="2666" priority="6606" operator="equal">
      <formula>"OPORTUNIDADE"</formula>
    </cfRule>
  </conditionalFormatting>
  <conditionalFormatting sqref="Y238:Y239 Y235:Y236">
    <cfRule type="cellIs" dxfId="2665" priority="6604" operator="equal">
      <formula>"NÃO"</formula>
    </cfRule>
    <cfRule type="cellIs" dxfId="2664" priority="6605" operator="equal">
      <formula>"SIM"</formula>
    </cfRule>
  </conditionalFormatting>
  <conditionalFormatting sqref="Y238:Y239 Y235:Y236">
    <cfRule type="cellIs" dxfId="2663" priority="6603" operator="equal">
      <formula>"OPORTUNIDADE"</formula>
    </cfRule>
  </conditionalFormatting>
  <conditionalFormatting sqref="Y238:Y239 Y235:Y236">
    <cfRule type="cellIs" dxfId="2662" priority="6601" operator="equal">
      <formula>"NÃO"</formula>
    </cfRule>
    <cfRule type="cellIs" dxfId="2661" priority="6602" operator="equal">
      <formula>"SIM"</formula>
    </cfRule>
  </conditionalFormatting>
  <conditionalFormatting sqref="Y238:Y239 Y235:Y236">
    <cfRule type="cellIs" dxfId="2660" priority="6600" operator="equal">
      <formula>"OPORTUNIDADE"</formula>
    </cfRule>
  </conditionalFormatting>
  <conditionalFormatting sqref="Y238:Y239 Y235:Y236">
    <cfRule type="cellIs" dxfId="2659" priority="6598" operator="equal">
      <formula>"NÃO"</formula>
    </cfRule>
    <cfRule type="cellIs" dxfId="2658" priority="6599" operator="equal">
      <formula>"SIM"</formula>
    </cfRule>
  </conditionalFormatting>
  <conditionalFormatting sqref="Y238:Y239 Y235:Y236">
    <cfRule type="cellIs" dxfId="2657" priority="6597" operator="equal">
      <formula>"OPORTUNIDADE"</formula>
    </cfRule>
  </conditionalFormatting>
  <conditionalFormatting sqref="Y238:Y239 Y235:Y236">
    <cfRule type="cellIs" dxfId="2656" priority="6595" operator="equal">
      <formula>"NÃO"</formula>
    </cfRule>
    <cfRule type="cellIs" dxfId="2655" priority="6596" operator="equal">
      <formula>"SIM"</formula>
    </cfRule>
  </conditionalFormatting>
  <conditionalFormatting sqref="Y238:Y239 Y235:Y236">
    <cfRule type="cellIs" dxfId="2654" priority="6594" operator="equal">
      <formula>"OPORTUNIDADE"</formula>
    </cfRule>
  </conditionalFormatting>
  <conditionalFormatting sqref="Y238:Y239 Y235:Y236">
    <cfRule type="cellIs" dxfId="2653" priority="6592" operator="equal">
      <formula>"NÃO"</formula>
    </cfRule>
    <cfRule type="cellIs" dxfId="2652" priority="6593" operator="equal">
      <formula>"SIM"</formula>
    </cfRule>
  </conditionalFormatting>
  <conditionalFormatting sqref="Y238:Y239 Y235:Y236">
    <cfRule type="cellIs" dxfId="2651" priority="6591" operator="equal">
      <formula>"OPORTUNIDADE"</formula>
    </cfRule>
  </conditionalFormatting>
  <conditionalFormatting sqref="Y238:Y239 Y235:Y236">
    <cfRule type="cellIs" dxfId="2650" priority="6589" operator="equal">
      <formula>"NÃO"</formula>
    </cfRule>
    <cfRule type="cellIs" dxfId="2649" priority="6590" operator="equal">
      <formula>"SIM"</formula>
    </cfRule>
  </conditionalFormatting>
  <conditionalFormatting sqref="Y238:Y239 Y235:Y236">
    <cfRule type="cellIs" dxfId="2648" priority="6588" operator="equal">
      <formula>"OPORTUNIDADE"</formula>
    </cfRule>
  </conditionalFormatting>
  <conditionalFormatting sqref="Y238:Y239 Y235:Y236">
    <cfRule type="cellIs" dxfId="2647" priority="6586" operator="equal">
      <formula>"NÃO"</formula>
    </cfRule>
    <cfRule type="cellIs" dxfId="2646" priority="6587" operator="equal">
      <formula>"SIM"</formula>
    </cfRule>
  </conditionalFormatting>
  <conditionalFormatting sqref="Y238:Y239 Y235:Y236">
    <cfRule type="cellIs" dxfId="2645" priority="6585" operator="equal">
      <formula>"OPORTUNIDADE"</formula>
    </cfRule>
  </conditionalFormatting>
  <conditionalFormatting sqref="Y238:Y239 Y235:Y236">
    <cfRule type="cellIs" dxfId="2644" priority="6583" operator="equal">
      <formula>"NÃO"</formula>
    </cfRule>
    <cfRule type="cellIs" dxfId="2643" priority="6584" operator="equal">
      <formula>"SIM"</formula>
    </cfRule>
  </conditionalFormatting>
  <conditionalFormatting sqref="Y238:Y239 Y235:Y236">
    <cfRule type="cellIs" dxfId="2642" priority="6582" operator="equal">
      <formula>"OPORTUNIDADE"</formula>
    </cfRule>
  </conditionalFormatting>
  <conditionalFormatting sqref="Y238:Y239 Y235:Y236">
    <cfRule type="cellIs" dxfId="2641" priority="6580" operator="equal">
      <formula>"NÃO"</formula>
    </cfRule>
    <cfRule type="cellIs" dxfId="2640" priority="6581" operator="equal">
      <formula>"SIM"</formula>
    </cfRule>
  </conditionalFormatting>
  <conditionalFormatting sqref="Y238:Y239 Y235:Y236">
    <cfRule type="cellIs" dxfId="2639" priority="6579" operator="equal">
      <formula>"OPORTUNIDADE"</formula>
    </cfRule>
  </conditionalFormatting>
  <conditionalFormatting sqref="Y238:Y239 Y235:Y236">
    <cfRule type="cellIs" dxfId="2638" priority="6577" operator="equal">
      <formula>"NÃO"</formula>
    </cfRule>
    <cfRule type="cellIs" dxfId="2637" priority="6578" operator="equal">
      <formula>"SIM"</formula>
    </cfRule>
  </conditionalFormatting>
  <conditionalFormatting sqref="Y238:Y239 Y235:Y236">
    <cfRule type="cellIs" dxfId="2636" priority="6576" operator="equal">
      <formula>"OPORTUNIDADE"</formula>
    </cfRule>
  </conditionalFormatting>
  <conditionalFormatting sqref="Y238:Y239 Y235:Y236">
    <cfRule type="cellIs" dxfId="2635" priority="6574" operator="equal">
      <formula>"NÃO"</formula>
    </cfRule>
    <cfRule type="cellIs" dxfId="2634" priority="6575" operator="equal">
      <formula>"SIM"</formula>
    </cfRule>
  </conditionalFormatting>
  <conditionalFormatting sqref="Y238:Y239 Y235:Y236">
    <cfRule type="cellIs" dxfId="2633" priority="6573" operator="equal">
      <formula>"OPORTUNIDADE"</formula>
    </cfRule>
  </conditionalFormatting>
  <conditionalFormatting sqref="Y238:Y239 Y235:Y236">
    <cfRule type="cellIs" dxfId="2632" priority="6571" operator="equal">
      <formula>"NÃO"</formula>
    </cfRule>
    <cfRule type="cellIs" dxfId="2631" priority="6572" operator="equal">
      <formula>"SIM"</formula>
    </cfRule>
  </conditionalFormatting>
  <conditionalFormatting sqref="Y238:Y239 Y235:Y236">
    <cfRule type="cellIs" dxfId="2630" priority="6570" operator="equal">
      <formula>"OPORTUNIDADE"</formula>
    </cfRule>
  </conditionalFormatting>
  <conditionalFormatting sqref="Y238:Y239 Y235:Y236">
    <cfRule type="cellIs" dxfId="2629" priority="6568" operator="equal">
      <formula>"NÃO"</formula>
    </cfRule>
    <cfRule type="cellIs" dxfId="2628" priority="6569" operator="equal">
      <formula>"SIM"</formula>
    </cfRule>
  </conditionalFormatting>
  <conditionalFormatting sqref="Y238:Y239 Y235:Y236">
    <cfRule type="cellIs" dxfId="2627" priority="6567" operator="equal">
      <formula>"OPORTUNIDADE"</formula>
    </cfRule>
  </conditionalFormatting>
  <conditionalFormatting sqref="Y238:Y239 Y235:Y236">
    <cfRule type="cellIs" dxfId="2626" priority="6565" operator="equal">
      <formula>"NÃO"</formula>
    </cfRule>
    <cfRule type="cellIs" dxfId="2625" priority="6566" operator="equal">
      <formula>"SIM"</formula>
    </cfRule>
  </conditionalFormatting>
  <conditionalFormatting sqref="Y238:Y239 Y235:Y236">
    <cfRule type="cellIs" dxfId="2624" priority="6564" operator="equal">
      <formula>"OPORTUNIDADE"</formula>
    </cfRule>
  </conditionalFormatting>
  <conditionalFormatting sqref="Y238:Y239 Y235:Y236">
    <cfRule type="cellIs" dxfId="2623" priority="6562" operator="equal">
      <formula>"NÃO"</formula>
    </cfRule>
    <cfRule type="cellIs" dxfId="2622" priority="6563" operator="equal">
      <formula>"SIM"</formula>
    </cfRule>
  </conditionalFormatting>
  <conditionalFormatting sqref="Y238:Y239 Y235:Y236">
    <cfRule type="cellIs" dxfId="2621" priority="6561" operator="equal">
      <formula>"OPORTUNIDADE"</formula>
    </cfRule>
  </conditionalFormatting>
  <conditionalFormatting sqref="Y238:Y239 Y235:Y236">
    <cfRule type="cellIs" dxfId="2620" priority="6559" operator="equal">
      <formula>"NÃO"</formula>
    </cfRule>
    <cfRule type="cellIs" dxfId="2619" priority="6560" operator="equal">
      <formula>"SIM"</formula>
    </cfRule>
  </conditionalFormatting>
  <conditionalFormatting sqref="Y238:Y239 Y235:Y236">
    <cfRule type="cellIs" dxfId="2618" priority="6558" operator="equal">
      <formula>"OPORTUNIDADE"</formula>
    </cfRule>
  </conditionalFormatting>
  <conditionalFormatting sqref="Y238:Y239 Y235:Y236">
    <cfRule type="cellIs" dxfId="2617" priority="6556" operator="equal">
      <formula>"NÃO"</formula>
    </cfRule>
    <cfRule type="cellIs" dxfId="2616" priority="6557" operator="equal">
      <formula>"SIM"</formula>
    </cfRule>
  </conditionalFormatting>
  <conditionalFormatting sqref="Y238:Y239 Y235:Y236">
    <cfRule type="cellIs" dxfId="2615" priority="6555" operator="equal">
      <formula>"OPORTUNIDADE"</formula>
    </cfRule>
  </conditionalFormatting>
  <conditionalFormatting sqref="Y238:Y239 Y235:Y236">
    <cfRule type="cellIs" dxfId="2614" priority="6553" operator="equal">
      <formula>"NÃO"</formula>
    </cfRule>
    <cfRule type="cellIs" dxfId="2613" priority="6554" operator="equal">
      <formula>"SIM"</formula>
    </cfRule>
  </conditionalFormatting>
  <conditionalFormatting sqref="Y238:Y239 Y235:Y236">
    <cfRule type="cellIs" dxfId="2612" priority="6552" operator="equal">
      <formula>"OPORTUNIDADE"</formula>
    </cfRule>
  </conditionalFormatting>
  <conditionalFormatting sqref="Y238:Y239 Y235:Y236">
    <cfRule type="cellIs" dxfId="2611" priority="6550" operator="equal">
      <formula>"NÃO"</formula>
    </cfRule>
    <cfRule type="cellIs" dxfId="2610" priority="6551" operator="equal">
      <formula>"SIM"</formula>
    </cfRule>
  </conditionalFormatting>
  <conditionalFormatting sqref="Y238:Y239 Y235:Y236">
    <cfRule type="cellIs" dxfId="2609" priority="6549" operator="equal">
      <formula>"OPORTUNIDADE"</formula>
    </cfRule>
  </conditionalFormatting>
  <conditionalFormatting sqref="Y238:Y239 Y235:Y236">
    <cfRule type="cellIs" dxfId="2608" priority="6547" operator="equal">
      <formula>"NÃO"</formula>
    </cfRule>
    <cfRule type="cellIs" dxfId="2607" priority="6548" operator="equal">
      <formula>"SIM"</formula>
    </cfRule>
  </conditionalFormatting>
  <conditionalFormatting sqref="Y238:Y239 Y235:Y236">
    <cfRule type="cellIs" dxfId="2606" priority="6546" operator="equal">
      <formula>"OPORTUNIDADE"</formula>
    </cfRule>
  </conditionalFormatting>
  <conditionalFormatting sqref="Y238:Y239 Y235:Y236">
    <cfRule type="cellIs" dxfId="2605" priority="6544" operator="equal">
      <formula>"NÃO"</formula>
    </cfRule>
    <cfRule type="cellIs" dxfId="2604" priority="6545" operator="equal">
      <formula>"SIM"</formula>
    </cfRule>
  </conditionalFormatting>
  <conditionalFormatting sqref="Y238:Y239 Y235:Y236">
    <cfRule type="cellIs" dxfId="2603" priority="6543" operator="equal">
      <formula>"OPORTUNIDADE"</formula>
    </cfRule>
  </conditionalFormatting>
  <conditionalFormatting sqref="Y238:Y239 Y235:Y236">
    <cfRule type="cellIs" dxfId="2602" priority="6541" operator="equal">
      <formula>"NÃO"</formula>
    </cfRule>
    <cfRule type="cellIs" dxfId="2601" priority="6542" operator="equal">
      <formula>"SIM"</formula>
    </cfRule>
  </conditionalFormatting>
  <conditionalFormatting sqref="Y238:Y239 Y235:Y236">
    <cfRule type="cellIs" dxfId="2600" priority="6540" operator="equal">
      <formula>"OPORTUNIDADE"</formula>
    </cfRule>
  </conditionalFormatting>
  <conditionalFormatting sqref="Y238:Y239 Y235:Y236">
    <cfRule type="cellIs" dxfId="2599" priority="6538" operator="equal">
      <formula>"NÃO"</formula>
    </cfRule>
    <cfRule type="cellIs" dxfId="2598" priority="6539" operator="equal">
      <formula>"SIM"</formula>
    </cfRule>
  </conditionalFormatting>
  <conditionalFormatting sqref="Y238:Y239 Y235:Y236">
    <cfRule type="cellIs" dxfId="2597" priority="6537" operator="equal">
      <formula>"OPORTUNIDADE"</formula>
    </cfRule>
  </conditionalFormatting>
  <conditionalFormatting sqref="Y238:Y239 Y235:Y236">
    <cfRule type="cellIs" dxfId="2596" priority="6535" operator="equal">
      <formula>"NÃO"</formula>
    </cfRule>
    <cfRule type="cellIs" dxfId="2595" priority="6536" operator="equal">
      <formula>"SIM"</formula>
    </cfRule>
  </conditionalFormatting>
  <conditionalFormatting sqref="Y238:Y239 Y235:Y236">
    <cfRule type="cellIs" dxfId="2594" priority="6534" operator="equal">
      <formula>"OPORTUNIDADE"</formula>
    </cfRule>
  </conditionalFormatting>
  <conditionalFormatting sqref="Y238:Y239 Y235:Y236">
    <cfRule type="cellIs" dxfId="2593" priority="6532" operator="equal">
      <formula>"NÃO"</formula>
    </cfRule>
    <cfRule type="cellIs" dxfId="2592" priority="6533" operator="equal">
      <formula>"SIM"</formula>
    </cfRule>
  </conditionalFormatting>
  <conditionalFormatting sqref="Z238:Z239 Z235:Z236">
    <cfRule type="cellIs" dxfId="2591" priority="6531" operator="equal">
      <formula>"OPORTUNIDADE"</formula>
    </cfRule>
  </conditionalFormatting>
  <conditionalFormatting sqref="Z238:Z239 Z235:Z236">
    <cfRule type="cellIs" dxfId="2590" priority="6529" operator="equal">
      <formula>"NÃO"</formula>
    </cfRule>
    <cfRule type="cellIs" dxfId="2589" priority="6530" operator="equal">
      <formula>"SIM"</formula>
    </cfRule>
  </conditionalFormatting>
  <conditionalFormatting sqref="Y238:Y239 Y235:Y236">
    <cfRule type="cellIs" dxfId="2588" priority="6528" operator="equal">
      <formula>"OPORTUNIDADE"</formula>
    </cfRule>
  </conditionalFormatting>
  <conditionalFormatting sqref="Y238:Y239 Y235:Y236">
    <cfRule type="cellIs" dxfId="2587" priority="6526" operator="equal">
      <formula>"NÃO"</formula>
    </cfRule>
    <cfRule type="cellIs" dxfId="2586" priority="6527" operator="equal">
      <formula>"SIM"</formula>
    </cfRule>
  </conditionalFormatting>
  <conditionalFormatting sqref="Y238:Y239 Y235:Y236">
    <cfRule type="cellIs" dxfId="2585" priority="6525" operator="equal">
      <formula>"OPORTUNIDADE"</formula>
    </cfRule>
  </conditionalFormatting>
  <conditionalFormatting sqref="Y238:Y239 Y235:Y236">
    <cfRule type="cellIs" dxfId="2584" priority="6523" operator="equal">
      <formula>"NÃO"</formula>
    </cfRule>
    <cfRule type="cellIs" dxfId="2583" priority="6524" operator="equal">
      <formula>"SIM"</formula>
    </cfRule>
  </conditionalFormatting>
  <conditionalFormatting sqref="Y238:Y239 Y235:Y236">
    <cfRule type="cellIs" dxfId="2582" priority="6522" operator="equal">
      <formula>"OPORTUNIDADE"</formula>
    </cfRule>
  </conditionalFormatting>
  <conditionalFormatting sqref="Y238:Y239 Y235:Y236">
    <cfRule type="cellIs" dxfId="2581" priority="6520" operator="equal">
      <formula>"NÃO"</formula>
    </cfRule>
    <cfRule type="cellIs" dxfId="2580" priority="6521" operator="equal">
      <formula>"SIM"</formula>
    </cfRule>
  </conditionalFormatting>
  <conditionalFormatting sqref="Y238:Y239 Y235:Y236">
    <cfRule type="cellIs" dxfId="2579" priority="6519" operator="equal">
      <formula>"OPORTUNIDADE"</formula>
    </cfRule>
  </conditionalFormatting>
  <conditionalFormatting sqref="Y238:Y239 Y235:Y236">
    <cfRule type="cellIs" dxfId="2578" priority="6517" operator="equal">
      <formula>"NÃO"</formula>
    </cfRule>
    <cfRule type="cellIs" dxfId="2577" priority="6518" operator="equal">
      <formula>"SIM"</formula>
    </cfRule>
  </conditionalFormatting>
  <conditionalFormatting sqref="Y238:Y239 Y235:Y236">
    <cfRule type="cellIs" dxfId="2576" priority="6516" operator="equal">
      <formula>"OPORTUNIDADE"</formula>
    </cfRule>
  </conditionalFormatting>
  <conditionalFormatting sqref="Y238:Y239 Y235:Y236">
    <cfRule type="cellIs" dxfId="2575" priority="6514" operator="equal">
      <formula>"NÃO"</formula>
    </cfRule>
    <cfRule type="cellIs" dxfId="2574" priority="6515" operator="equal">
      <formula>"SIM"</formula>
    </cfRule>
  </conditionalFormatting>
  <conditionalFormatting sqref="Y238:Y239 Y235:Y236">
    <cfRule type="cellIs" dxfId="2573" priority="6513" operator="equal">
      <formula>"OPORTUNIDADE"</formula>
    </cfRule>
  </conditionalFormatting>
  <conditionalFormatting sqref="Y238:Y239 Y235:Y236">
    <cfRule type="cellIs" dxfId="2572" priority="6511" operator="equal">
      <formula>"NÃO"</formula>
    </cfRule>
    <cfRule type="cellIs" dxfId="2571" priority="6512" operator="equal">
      <formula>"SIM"</formula>
    </cfRule>
  </conditionalFormatting>
  <conditionalFormatting sqref="Y238:Y239 Y235:Y236">
    <cfRule type="cellIs" dxfId="2570" priority="6510" operator="equal">
      <formula>"OPORTUNIDADE"</formula>
    </cfRule>
  </conditionalFormatting>
  <conditionalFormatting sqref="Y238:Y239 Y235:Y236">
    <cfRule type="cellIs" dxfId="2569" priority="6508" operator="equal">
      <formula>"NÃO"</formula>
    </cfRule>
    <cfRule type="cellIs" dxfId="2568" priority="6509" operator="equal">
      <formula>"SIM"</formula>
    </cfRule>
  </conditionalFormatting>
  <conditionalFormatting sqref="Y238:Y239 Y235:Y236">
    <cfRule type="cellIs" dxfId="2567" priority="6507" operator="equal">
      <formula>"OPORTUNIDADE"</formula>
    </cfRule>
  </conditionalFormatting>
  <conditionalFormatting sqref="Y238:Y239 Y235:Y236">
    <cfRule type="cellIs" dxfId="2566" priority="6505" operator="equal">
      <formula>"NÃO"</formula>
    </cfRule>
    <cfRule type="cellIs" dxfId="2565" priority="6506" operator="equal">
      <formula>"SIM"</formula>
    </cfRule>
  </conditionalFormatting>
  <conditionalFormatting sqref="Y238:Y239 Y235:Y236">
    <cfRule type="cellIs" dxfId="2564" priority="6504" operator="equal">
      <formula>"OPORTUNIDADE"</formula>
    </cfRule>
  </conditionalFormatting>
  <conditionalFormatting sqref="Y238:Y239 Y235:Y236">
    <cfRule type="cellIs" dxfId="2563" priority="6502" operator="equal">
      <formula>"NÃO"</formula>
    </cfRule>
    <cfRule type="cellIs" dxfId="2562" priority="6503" operator="equal">
      <formula>"SIM"</formula>
    </cfRule>
  </conditionalFormatting>
  <conditionalFormatting sqref="Y238:Y239 Y235:Y236">
    <cfRule type="cellIs" dxfId="2561" priority="6501" operator="equal">
      <formula>"OPORTUNIDADE"</formula>
    </cfRule>
  </conditionalFormatting>
  <conditionalFormatting sqref="Y238:Y239 Y235:Y236">
    <cfRule type="cellIs" dxfId="2560" priority="6499" operator="equal">
      <formula>"NÃO"</formula>
    </cfRule>
    <cfRule type="cellIs" dxfId="2559" priority="6500" operator="equal">
      <formula>"SIM"</formula>
    </cfRule>
  </conditionalFormatting>
  <conditionalFormatting sqref="Y238:Y239 Y235:Y236">
    <cfRule type="cellIs" dxfId="2558" priority="6498" operator="equal">
      <formula>"OPORTUNIDADE"</formula>
    </cfRule>
  </conditionalFormatting>
  <conditionalFormatting sqref="Y238:Y239 Y235:Y236">
    <cfRule type="cellIs" dxfId="2557" priority="6496" operator="equal">
      <formula>"NÃO"</formula>
    </cfRule>
    <cfRule type="cellIs" dxfId="2556" priority="6497" operator="equal">
      <formula>"SIM"</formula>
    </cfRule>
  </conditionalFormatting>
  <conditionalFormatting sqref="Y238:Y239 Y235:Y236">
    <cfRule type="cellIs" dxfId="2555" priority="6495" operator="equal">
      <formula>"OPORTUNIDADE"</formula>
    </cfRule>
  </conditionalFormatting>
  <conditionalFormatting sqref="Y238:Y239 Y235:Y236">
    <cfRule type="cellIs" dxfId="2554" priority="6493" operator="equal">
      <formula>"NÃO"</formula>
    </cfRule>
    <cfRule type="cellIs" dxfId="2553" priority="6494" operator="equal">
      <formula>"SIM"</formula>
    </cfRule>
  </conditionalFormatting>
  <conditionalFormatting sqref="Y238:Y239 Y235:Y236">
    <cfRule type="cellIs" dxfId="2552" priority="6492" operator="equal">
      <formula>"OPORTUNIDADE"</formula>
    </cfRule>
  </conditionalFormatting>
  <conditionalFormatting sqref="Y238:Y239 Y235:Y236">
    <cfRule type="cellIs" dxfId="2551" priority="6490" operator="equal">
      <formula>"NÃO"</formula>
    </cfRule>
    <cfRule type="cellIs" dxfId="2550" priority="6491" operator="equal">
      <formula>"SIM"</formula>
    </cfRule>
  </conditionalFormatting>
  <conditionalFormatting sqref="Y238:Y239 Y235:Y236">
    <cfRule type="cellIs" dxfId="2549" priority="6489" operator="equal">
      <formula>"OPORTUNIDADE"</formula>
    </cfRule>
  </conditionalFormatting>
  <conditionalFormatting sqref="Y238:Y239 Y235:Y236">
    <cfRule type="cellIs" dxfId="2548" priority="6487" operator="equal">
      <formula>"NÃO"</formula>
    </cfRule>
    <cfRule type="cellIs" dxfId="2547" priority="6488" operator="equal">
      <formula>"SIM"</formula>
    </cfRule>
  </conditionalFormatting>
  <conditionalFormatting sqref="Y238:Y239 Y235:Y236">
    <cfRule type="cellIs" dxfId="2546" priority="6486" operator="equal">
      <formula>"OPORTUNIDADE"</formula>
    </cfRule>
  </conditionalFormatting>
  <conditionalFormatting sqref="Y238:Y239 Y235:Y236">
    <cfRule type="cellIs" dxfId="2545" priority="6484" operator="equal">
      <formula>"NÃO"</formula>
    </cfRule>
    <cfRule type="cellIs" dxfId="2544" priority="6485" operator="equal">
      <formula>"SIM"</formula>
    </cfRule>
  </conditionalFormatting>
  <conditionalFormatting sqref="Y238:Y239 Y235:Y236">
    <cfRule type="cellIs" dxfId="2543" priority="6483" operator="equal">
      <formula>"OPORTUNIDADE"</formula>
    </cfRule>
  </conditionalFormatting>
  <conditionalFormatting sqref="Y238:Y239 Y235:Y236">
    <cfRule type="cellIs" dxfId="2542" priority="6481" operator="equal">
      <formula>"NÃO"</formula>
    </cfRule>
    <cfRule type="cellIs" dxfId="2541" priority="6482" operator="equal">
      <formula>"SIM"</formula>
    </cfRule>
  </conditionalFormatting>
  <conditionalFormatting sqref="Y238:Y239 Y235:Y236">
    <cfRule type="cellIs" dxfId="2540" priority="6480" operator="equal">
      <formula>"OPORTUNIDADE"</formula>
    </cfRule>
  </conditionalFormatting>
  <conditionalFormatting sqref="Y238:Y239 Y235:Y236">
    <cfRule type="cellIs" dxfId="2539" priority="6478" operator="equal">
      <formula>"NÃO"</formula>
    </cfRule>
    <cfRule type="cellIs" dxfId="2538" priority="6479" operator="equal">
      <formula>"SIM"</formula>
    </cfRule>
  </conditionalFormatting>
  <conditionalFormatting sqref="Y238:Y239 Y235:Y236">
    <cfRule type="cellIs" dxfId="2537" priority="6477" operator="equal">
      <formula>"OPORTUNIDADE"</formula>
    </cfRule>
  </conditionalFormatting>
  <conditionalFormatting sqref="Y238:Y239 Y235:Y236">
    <cfRule type="cellIs" dxfId="2536" priority="6475" operator="equal">
      <formula>"NÃO"</formula>
    </cfRule>
    <cfRule type="cellIs" dxfId="2535" priority="6476" operator="equal">
      <formula>"SIM"</formula>
    </cfRule>
  </conditionalFormatting>
  <conditionalFormatting sqref="Y238:Y239 Y235:Y236">
    <cfRule type="cellIs" dxfId="2534" priority="6474" operator="equal">
      <formula>"OPORTUNIDADE"</formula>
    </cfRule>
  </conditionalFormatting>
  <conditionalFormatting sqref="Y238:Y239 Y235:Y236">
    <cfRule type="cellIs" dxfId="2533" priority="6472" operator="equal">
      <formula>"NÃO"</formula>
    </cfRule>
    <cfRule type="cellIs" dxfId="2532" priority="6473" operator="equal">
      <formula>"SIM"</formula>
    </cfRule>
  </conditionalFormatting>
  <conditionalFormatting sqref="Y238:Y239 Y235:Y236">
    <cfRule type="cellIs" dxfId="2531" priority="6471" operator="equal">
      <formula>"OPORTUNIDADE"</formula>
    </cfRule>
  </conditionalFormatting>
  <conditionalFormatting sqref="Y238:Y239 Y235:Y236">
    <cfRule type="cellIs" dxfId="2530" priority="6469" operator="equal">
      <formula>"NÃO"</formula>
    </cfRule>
    <cfRule type="cellIs" dxfId="2529" priority="6470" operator="equal">
      <formula>"SIM"</formula>
    </cfRule>
  </conditionalFormatting>
  <conditionalFormatting sqref="Z238:Z239 Z235:Z236">
    <cfRule type="cellIs" dxfId="2528" priority="6468" operator="equal">
      <formula>"OPORTUNIDADE"</formula>
    </cfRule>
  </conditionalFormatting>
  <conditionalFormatting sqref="Z238:Z239 Z235:Z236">
    <cfRule type="cellIs" dxfId="2527" priority="6466" operator="equal">
      <formula>"NÃO"</formula>
    </cfRule>
    <cfRule type="cellIs" dxfId="2526" priority="6467" operator="equal">
      <formula>"SIM"</formula>
    </cfRule>
  </conditionalFormatting>
  <conditionalFormatting sqref="Z238:Z239 Z235:Z236">
    <cfRule type="cellIs" dxfId="2525" priority="6465" operator="equal">
      <formula>"OPORTUNIDADE"</formula>
    </cfRule>
  </conditionalFormatting>
  <conditionalFormatting sqref="Z238:Z239 Z235:Z236">
    <cfRule type="cellIs" dxfId="2524" priority="6463" operator="equal">
      <formula>"NÃO"</formula>
    </cfRule>
    <cfRule type="cellIs" dxfId="2523" priority="6464" operator="equal">
      <formula>"SIM"</formula>
    </cfRule>
  </conditionalFormatting>
  <conditionalFormatting sqref="Y238:Y239 Y235:Y236">
    <cfRule type="cellIs" dxfId="2522" priority="6462" operator="equal">
      <formula>"OPORTUNIDADE"</formula>
    </cfRule>
  </conditionalFormatting>
  <conditionalFormatting sqref="Y238:Y239 Y235:Y236">
    <cfRule type="cellIs" dxfId="2521" priority="6460" operator="equal">
      <formula>"NÃO"</formula>
    </cfRule>
    <cfRule type="cellIs" dxfId="2520" priority="6461" operator="equal">
      <formula>"SIM"</formula>
    </cfRule>
  </conditionalFormatting>
  <conditionalFormatting sqref="Y238:Y239 Y235:Y236">
    <cfRule type="cellIs" dxfId="2519" priority="6459" operator="equal">
      <formula>"OPORTUNIDADE"</formula>
    </cfRule>
  </conditionalFormatting>
  <conditionalFormatting sqref="Y238:Y239 Y235:Y236">
    <cfRule type="cellIs" dxfId="2518" priority="6457" operator="equal">
      <formula>"NÃO"</formula>
    </cfRule>
    <cfRule type="cellIs" dxfId="2517" priority="6458" operator="equal">
      <formula>"SIM"</formula>
    </cfRule>
  </conditionalFormatting>
  <conditionalFormatting sqref="Z238:Z239 Z235:Z236">
    <cfRule type="cellIs" dxfId="2516" priority="6456" operator="equal">
      <formula>"OPORTUNIDADE"</formula>
    </cfRule>
  </conditionalFormatting>
  <conditionalFormatting sqref="Z238:Z239 Z235:Z236">
    <cfRule type="cellIs" dxfId="2515" priority="6454" operator="equal">
      <formula>"NÃO"</formula>
    </cfRule>
    <cfRule type="cellIs" dxfId="2514" priority="6455" operator="equal">
      <formula>"SIM"</formula>
    </cfRule>
  </conditionalFormatting>
  <conditionalFormatting sqref="Z238:Z239 Z235:Z236">
    <cfRule type="cellIs" dxfId="2513" priority="6453" operator="equal">
      <formula>"OPORTUNIDADE"</formula>
    </cfRule>
  </conditionalFormatting>
  <conditionalFormatting sqref="Z238:Z239 Z235:Z236">
    <cfRule type="cellIs" dxfId="2512" priority="6451" operator="equal">
      <formula>"NÃO"</formula>
    </cfRule>
    <cfRule type="cellIs" dxfId="2511" priority="6452" operator="equal">
      <formula>"SIM"</formula>
    </cfRule>
  </conditionalFormatting>
  <conditionalFormatting sqref="Z238:Z239 Z235:Z236">
    <cfRule type="cellIs" dxfId="2510" priority="6450" operator="equal">
      <formula>"OPORTUNIDADE"</formula>
    </cfRule>
  </conditionalFormatting>
  <conditionalFormatting sqref="Z238:Z239 Z235:Z236">
    <cfRule type="cellIs" dxfId="2509" priority="6448" operator="equal">
      <formula>"NÃO"</formula>
    </cfRule>
    <cfRule type="cellIs" dxfId="2508" priority="6449" operator="equal">
      <formula>"SIM"</formula>
    </cfRule>
  </conditionalFormatting>
  <conditionalFormatting sqref="Z238:Z239 Z235:Z236">
    <cfRule type="cellIs" dxfId="2507" priority="6447" operator="equal">
      <formula>"OPORTUNIDADE"</formula>
    </cfRule>
  </conditionalFormatting>
  <conditionalFormatting sqref="Z238:Z239 Z235:Z236">
    <cfRule type="cellIs" dxfId="2506" priority="6445" operator="equal">
      <formula>"NÃO"</formula>
    </cfRule>
    <cfRule type="cellIs" dxfId="2505" priority="6446" operator="equal">
      <formula>"SIM"</formula>
    </cfRule>
  </conditionalFormatting>
  <conditionalFormatting sqref="Y238:Y239 Y235:Y236">
    <cfRule type="cellIs" dxfId="2504" priority="6444" operator="equal">
      <formula>"OPORTUNIDADE"</formula>
    </cfRule>
  </conditionalFormatting>
  <conditionalFormatting sqref="Y238:Y239 Y235:Y236">
    <cfRule type="cellIs" dxfId="2503" priority="6442" operator="equal">
      <formula>"NÃO"</formula>
    </cfRule>
    <cfRule type="cellIs" dxfId="2502" priority="6443" operator="equal">
      <formula>"SIM"</formula>
    </cfRule>
  </conditionalFormatting>
  <conditionalFormatting sqref="Y238:Y239 Y235:Y236">
    <cfRule type="cellIs" dxfId="2501" priority="6441" operator="equal">
      <formula>"OPORTUNIDADE"</formula>
    </cfRule>
  </conditionalFormatting>
  <conditionalFormatting sqref="Y238:Y239 Y235:Y236">
    <cfRule type="cellIs" dxfId="2500" priority="6439" operator="equal">
      <formula>"NÃO"</formula>
    </cfRule>
    <cfRule type="cellIs" dxfId="2499" priority="6440" operator="equal">
      <formula>"SIM"</formula>
    </cfRule>
  </conditionalFormatting>
  <conditionalFormatting sqref="Y238:Y239 Y235:Y236">
    <cfRule type="cellIs" dxfId="2498" priority="6438" operator="equal">
      <formula>"OPORTUNIDADE"</formula>
    </cfRule>
  </conditionalFormatting>
  <conditionalFormatting sqref="Y238:Y239 Y235:Y236">
    <cfRule type="cellIs" dxfId="2497" priority="6436" operator="equal">
      <formula>"NÃO"</formula>
    </cfRule>
    <cfRule type="cellIs" dxfId="2496" priority="6437" operator="equal">
      <formula>"SIM"</formula>
    </cfRule>
  </conditionalFormatting>
  <conditionalFormatting sqref="Y238:Y239 Y235:Y236">
    <cfRule type="cellIs" dxfId="2495" priority="6435" operator="equal">
      <formula>"OPORTUNIDADE"</formula>
    </cfRule>
  </conditionalFormatting>
  <conditionalFormatting sqref="Y238:Y239 Y235:Y236">
    <cfRule type="cellIs" dxfId="2494" priority="6433" operator="equal">
      <formula>"NÃO"</formula>
    </cfRule>
    <cfRule type="cellIs" dxfId="2493" priority="6434" operator="equal">
      <formula>"SIM"</formula>
    </cfRule>
  </conditionalFormatting>
  <conditionalFormatting sqref="Y238:Y239 Y235:Y236">
    <cfRule type="cellIs" dxfId="2492" priority="6432" operator="equal">
      <formula>"OPORTUNIDADE"</formula>
    </cfRule>
  </conditionalFormatting>
  <conditionalFormatting sqref="Y238:Y239 Y235:Y236">
    <cfRule type="cellIs" dxfId="2491" priority="6430" operator="equal">
      <formula>"NÃO"</formula>
    </cfRule>
    <cfRule type="cellIs" dxfId="2490" priority="6431" operator="equal">
      <formula>"SIM"</formula>
    </cfRule>
  </conditionalFormatting>
  <conditionalFormatting sqref="Y238:Y239 Y235:Y236">
    <cfRule type="cellIs" dxfId="2489" priority="6429" operator="equal">
      <formula>"OPORTUNIDADE"</formula>
    </cfRule>
  </conditionalFormatting>
  <conditionalFormatting sqref="Y238:Y239 Y235:Y236">
    <cfRule type="cellIs" dxfId="2488" priority="6427" operator="equal">
      <formula>"NÃO"</formula>
    </cfRule>
    <cfRule type="cellIs" dxfId="2487" priority="6428" operator="equal">
      <formula>"SIM"</formula>
    </cfRule>
  </conditionalFormatting>
  <conditionalFormatting sqref="Y238:Y239 Y235:Y236">
    <cfRule type="cellIs" dxfId="2486" priority="6426" operator="equal">
      <formula>"OPORTUNIDADE"</formula>
    </cfRule>
  </conditionalFormatting>
  <conditionalFormatting sqref="Y238:Y239 Y235:Y236">
    <cfRule type="cellIs" dxfId="2485" priority="6424" operator="equal">
      <formula>"NÃO"</formula>
    </cfRule>
    <cfRule type="cellIs" dxfId="2484" priority="6425" operator="equal">
      <formula>"SIM"</formula>
    </cfRule>
  </conditionalFormatting>
  <conditionalFormatting sqref="Y238:Y239 Y235:Y236">
    <cfRule type="cellIs" dxfId="2483" priority="6423" operator="equal">
      <formula>"OPORTUNIDADE"</formula>
    </cfRule>
  </conditionalFormatting>
  <conditionalFormatting sqref="Y238:Y239 Y235:Y236">
    <cfRule type="cellIs" dxfId="2482" priority="6421" operator="equal">
      <formula>"NÃO"</formula>
    </cfRule>
    <cfRule type="cellIs" dxfId="2481" priority="6422" operator="equal">
      <formula>"SIM"</formula>
    </cfRule>
  </conditionalFormatting>
  <conditionalFormatting sqref="Y238:Y239 Y235:Y236">
    <cfRule type="cellIs" dxfId="2480" priority="6420" operator="equal">
      <formula>"OPORTUNIDADE"</formula>
    </cfRule>
  </conditionalFormatting>
  <conditionalFormatting sqref="Y238:Y239 Y235:Y236">
    <cfRule type="cellIs" dxfId="2479" priority="6418" operator="equal">
      <formula>"NÃO"</formula>
    </cfRule>
    <cfRule type="cellIs" dxfId="2478" priority="6419" operator="equal">
      <formula>"SIM"</formula>
    </cfRule>
  </conditionalFormatting>
  <conditionalFormatting sqref="Y238:Y239 Y235:Y236">
    <cfRule type="cellIs" dxfId="2477" priority="6417" operator="equal">
      <formula>"OPORTUNIDADE"</formula>
    </cfRule>
  </conditionalFormatting>
  <conditionalFormatting sqref="Y238:Y239 Y235:Y236">
    <cfRule type="cellIs" dxfId="2476" priority="6415" operator="equal">
      <formula>"NÃO"</formula>
    </cfRule>
    <cfRule type="cellIs" dxfId="2475" priority="6416" operator="equal">
      <formula>"SIM"</formula>
    </cfRule>
  </conditionalFormatting>
  <conditionalFormatting sqref="Y238:Y239 Y235:Y236">
    <cfRule type="cellIs" dxfId="2474" priority="6414" operator="equal">
      <formula>"OPORTUNIDADE"</formula>
    </cfRule>
  </conditionalFormatting>
  <conditionalFormatting sqref="Y238:Y239 Y235:Y236">
    <cfRule type="cellIs" dxfId="2473" priority="6412" operator="equal">
      <formula>"NÃO"</formula>
    </cfRule>
    <cfRule type="cellIs" dxfId="2472" priority="6413" operator="equal">
      <formula>"SIM"</formula>
    </cfRule>
  </conditionalFormatting>
  <conditionalFormatting sqref="Z252">
    <cfRule type="cellIs" dxfId="2471" priority="6411" operator="equal">
      <formula>"OPORTUNIDADE"</formula>
    </cfRule>
  </conditionalFormatting>
  <conditionalFormatting sqref="Z252">
    <cfRule type="cellIs" dxfId="2470" priority="6409" operator="equal">
      <formula>"NÃO"</formula>
    </cfRule>
    <cfRule type="cellIs" dxfId="2469" priority="6410" operator="equal">
      <formula>"SIM"</formula>
    </cfRule>
  </conditionalFormatting>
  <conditionalFormatting sqref="Y252">
    <cfRule type="cellIs" dxfId="2468" priority="6408" operator="equal">
      <formula>"OPORTUNIDADE"</formula>
    </cfRule>
  </conditionalFormatting>
  <conditionalFormatting sqref="Y252">
    <cfRule type="cellIs" dxfId="2467" priority="6406" operator="equal">
      <formula>"NÃO"</formula>
    </cfRule>
    <cfRule type="cellIs" dxfId="2466" priority="6407" operator="equal">
      <formula>"SIM"</formula>
    </cfRule>
  </conditionalFormatting>
  <conditionalFormatting sqref="BP229">
    <cfRule type="iconSet" priority="6405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6404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465" priority="6403" operator="equal">
      <formula>"OPORTUNIDADE"</formula>
    </cfRule>
  </conditionalFormatting>
  <conditionalFormatting sqref="Z241">
    <cfRule type="cellIs" dxfId="2464" priority="6401" operator="equal">
      <formula>"NÃO"</formula>
    </cfRule>
    <cfRule type="cellIs" dxfId="2463" priority="6402" operator="equal">
      <formula>"SIM"</formula>
    </cfRule>
  </conditionalFormatting>
  <conditionalFormatting sqref="Y241">
    <cfRule type="cellIs" dxfId="2462" priority="6400" operator="equal">
      <formula>"OPORTUNIDADE"</formula>
    </cfRule>
  </conditionalFormatting>
  <conditionalFormatting sqref="Y241">
    <cfRule type="cellIs" dxfId="2461" priority="6398" operator="equal">
      <formula>"NÃO"</formula>
    </cfRule>
    <cfRule type="cellIs" dxfId="2460" priority="6399" operator="equal">
      <formula>"SIM"</formula>
    </cfRule>
  </conditionalFormatting>
  <conditionalFormatting sqref="BR554:BS600">
    <cfRule type="cellIs" dxfId="2459" priority="6395" operator="equal">
      <formula>"*"</formula>
    </cfRule>
    <cfRule type="cellIs" dxfId="2458" priority="6396" operator="greaterThanOrEqual">
      <formula>1</formula>
    </cfRule>
    <cfRule type="cellIs" dxfId="2457" priority="6397" operator="lessThan">
      <formula>1</formula>
    </cfRule>
  </conditionalFormatting>
  <conditionalFormatting sqref="BJ235">
    <cfRule type="iconSet" priority="6394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393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392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390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389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388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2456" priority="6387" operator="equal">
      <formula>"OPORTUNIDADE"</formula>
    </cfRule>
  </conditionalFormatting>
  <conditionalFormatting sqref="Y263:Y276">
    <cfRule type="cellIs" dxfId="2455" priority="6385" operator="equal">
      <formula>"NÃO"</formula>
    </cfRule>
    <cfRule type="cellIs" dxfId="2454" priority="6386" operator="equal">
      <formula>"SIM"</formula>
    </cfRule>
  </conditionalFormatting>
  <conditionalFormatting sqref="Y263:Y276">
    <cfRule type="cellIs" dxfId="2453" priority="6384" operator="equal">
      <formula>"OPORTUNIDADE"</formula>
    </cfRule>
  </conditionalFormatting>
  <conditionalFormatting sqref="Y263:Y276">
    <cfRule type="cellIs" dxfId="2452" priority="6382" operator="equal">
      <formula>"NÃO"</formula>
    </cfRule>
    <cfRule type="cellIs" dxfId="2451" priority="6383" operator="equal">
      <formula>"SIM"</formula>
    </cfRule>
  </conditionalFormatting>
  <conditionalFormatting sqref="Y263:Y276">
    <cfRule type="cellIs" dxfId="2450" priority="6381" operator="equal">
      <formula>"OPORTUNIDADE"</formula>
    </cfRule>
  </conditionalFormatting>
  <conditionalFormatting sqref="Y263:Y276">
    <cfRule type="cellIs" dxfId="2449" priority="6379" operator="equal">
      <formula>"NÃO"</formula>
    </cfRule>
    <cfRule type="cellIs" dxfId="2448" priority="6380" operator="equal">
      <formula>"SIM"</formula>
    </cfRule>
  </conditionalFormatting>
  <conditionalFormatting sqref="Y263:Y276">
    <cfRule type="cellIs" dxfId="2447" priority="6378" operator="equal">
      <formula>"OPORTUNIDADE"</formula>
    </cfRule>
  </conditionalFormatting>
  <conditionalFormatting sqref="Y263:Y276">
    <cfRule type="cellIs" dxfId="2446" priority="6376" operator="equal">
      <formula>"NÃO"</formula>
    </cfRule>
    <cfRule type="cellIs" dxfId="2445" priority="6377" operator="equal">
      <formula>"SIM"</formula>
    </cfRule>
  </conditionalFormatting>
  <conditionalFormatting sqref="Y263:Y276">
    <cfRule type="cellIs" dxfId="2444" priority="6375" operator="equal">
      <formula>"OPORTUNIDADE"</formula>
    </cfRule>
  </conditionalFormatting>
  <conditionalFormatting sqref="Y263:Y276">
    <cfRule type="cellIs" dxfId="2443" priority="6373" operator="equal">
      <formula>"NÃO"</formula>
    </cfRule>
    <cfRule type="cellIs" dxfId="2442" priority="6374" operator="equal">
      <formula>"SIM"</formula>
    </cfRule>
  </conditionalFormatting>
  <conditionalFormatting sqref="Y263:Y276">
    <cfRule type="cellIs" dxfId="2441" priority="6372" operator="equal">
      <formula>"OPORTUNIDADE"</formula>
    </cfRule>
  </conditionalFormatting>
  <conditionalFormatting sqref="Y263:Y276">
    <cfRule type="cellIs" dxfId="2440" priority="6370" operator="equal">
      <formula>"NÃO"</formula>
    </cfRule>
    <cfRule type="cellIs" dxfId="2439" priority="6371" operator="equal">
      <formula>"SIM"</formula>
    </cfRule>
  </conditionalFormatting>
  <conditionalFormatting sqref="Y263:Y276">
    <cfRule type="cellIs" dxfId="2438" priority="6369" operator="equal">
      <formula>"OPORTUNIDADE"</formula>
    </cfRule>
  </conditionalFormatting>
  <conditionalFormatting sqref="Y263:Y276">
    <cfRule type="cellIs" dxfId="2437" priority="6367" operator="equal">
      <formula>"NÃO"</formula>
    </cfRule>
    <cfRule type="cellIs" dxfId="2436" priority="6368" operator="equal">
      <formula>"SIM"</formula>
    </cfRule>
  </conditionalFormatting>
  <conditionalFormatting sqref="Y263:Y276">
    <cfRule type="cellIs" dxfId="2435" priority="6366" operator="equal">
      <formula>"OPORTUNIDADE"</formula>
    </cfRule>
  </conditionalFormatting>
  <conditionalFormatting sqref="Y263:Y276">
    <cfRule type="cellIs" dxfId="2434" priority="6364" operator="equal">
      <formula>"NÃO"</formula>
    </cfRule>
    <cfRule type="cellIs" dxfId="2433" priority="6365" operator="equal">
      <formula>"SIM"</formula>
    </cfRule>
  </conditionalFormatting>
  <conditionalFormatting sqref="Y263:Y276">
    <cfRule type="cellIs" dxfId="2432" priority="6363" operator="equal">
      <formula>"OPORTUNIDADE"</formula>
    </cfRule>
  </conditionalFormatting>
  <conditionalFormatting sqref="Y263:Y276">
    <cfRule type="cellIs" dxfId="2431" priority="6361" operator="equal">
      <formula>"NÃO"</formula>
    </cfRule>
    <cfRule type="cellIs" dxfId="2430" priority="6362" operator="equal">
      <formula>"SIM"</formula>
    </cfRule>
  </conditionalFormatting>
  <conditionalFormatting sqref="Y263:Y276">
    <cfRule type="cellIs" dxfId="2429" priority="6360" operator="equal">
      <formula>"OPORTUNIDADE"</formula>
    </cfRule>
  </conditionalFormatting>
  <conditionalFormatting sqref="Y263:Y276">
    <cfRule type="cellIs" dxfId="2428" priority="6358" operator="equal">
      <formula>"NÃO"</formula>
    </cfRule>
    <cfRule type="cellIs" dxfId="2427" priority="6359" operator="equal">
      <formula>"SIM"</formula>
    </cfRule>
  </conditionalFormatting>
  <conditionalFormatting sqref="Y263:Y276">
    <cfRule type="cellIs" dxfId="2426" priority="6357" operator="equal">
      <formula>"OPORTUNIDADE"</formula>
    </cfRule>
  </conditionalFormatting>
  <conditionalFormatting sqref="Y263:Y276">
    <cfRule type="cellIs" dxfId="2425" priority="6355" operator="equal">
      <formula>"NÃO"</formula>
    </cfRule>
    <cfRule type="cellIs" dxfId="2424" priority="6356" operator="equal">
      <formula>"SIM"</formula>
    </cfRule>
  </conditionalFormatting>
  <conditionalFormatting sqref="Y263:Y276">
    <cfRule type="cellIs" dxfId="2423" priority="6354" operator="equal">
      <formula>"OPORTUNIDADE"</formula>
    </cfRule>
  </conditionalFormatting>
  <conditionalFormatting sqref="Y263:Y276">
    <cfRule type="cellIs" dxfId="2422" priority="6352" operator="equal">
      <formula>"NÃO"</formula>
    </cfRule>
    <cfRule type="cellIs" dxfId="2421" priority="6353" operator="equal">
      <formula>"SIM"</formula>
    </cfRule>
  </conditionalFormatting>
  <conditionalFormatting sqref="Y263:Y276">
    <cfRule type="cellIs" dxfId="2420" priority="6351" operator="equal">
      <formula>"OPORTUNIDADE"</formula>
    </cfRule>
  </conditionalFormatting>
  <conditionalFormatting sqref="Y263:Y276">
    <cfRule type="cellIs" dxfId="2419" priority="6349" operator="equal">
      <formula>"NÃO"</formula>
    </cfRule>
    <cfRule type="cellIs" dxfId="2418" priority="6350" operator="equal">
      <formula>"SIM"</formula>
    </cfRule>
  </conditionalFormatting>
  <conditionalFormatting sqref="Y263:Y276">
    <cfRule type="cellIs" dxfId="2417" priority="6348" operator="equal">
      <formula>"OPORTUNIDADE"</formula>
    </cfRule>
  </conditionalFormatting>
  <conditionalFormatting sqref="Y263:Y276">
    <cfRule type="cellIs" dxfId="2416" priority="6346" operator="equal">
      <formula>"NÃO"</formula>
    </cfRule>
    <cfRule type="cellIs" dxfId="2415" priority="6347" operator="equal">
      <formula>"SIM"</formula>
    </cfRule>
  </conditionalFormatting>
  <conditionalFormatting sqref="Y263:Y276">
    <cfRule type="cellIs" dxfId="2414" priority="6345" operator="equal">
      <formula>"OPORTUNIDADE"</formula>
    </cfRule>
  </conditionalFormatting>
  <conditionalFormatting sqref="Y263:Y276">
    <cfRule type="cellIs" dxfId="2413" priority="6343" operator="equal">
      <formula>"NÃO"</formula>
    </cfRule>
    <cfRule type="cellIs" dxfId="2412" priority="6344" operator="equal">
      <formula>"SIM"</formula>
    </cfRule>
  </conditionalFormatting>
  <conditionalFormatting sqref="Y263:Y276">
    <cfRule type="cellIs" dxfId="2411" priority="6342" operator="equal">
      <formula>"OPORTUNIDADE"</formula>
    </cfRule>
  </conditionalFormatting>
  <conditionalFormatting sqref="Y263:Y276">
    <cfRule type="cellIs" dxfId="2410" priority="6340" operator="equal">
      <formula>"NÃO"</formula>
    </cfRule>
    <cfRule type="cellIs" dxfId="2409" priority="6341" operator="equal">
      <formula>"SIM"</formula>
    </cfRule>
  </conditionalFormatting>
  <conditionalFormatting sqref="Y263:Y276">
    <cfRule type="cellIs" dxfId="2408" priority="6339" operator="equal">
      <formula>"OPORTUNIDADE"</formula>
    </cfRule>
  </conditionalFormatting>
  <conditionalFormatting sqref="Y263:Y276">
    <cfRule type="cellIs" dxfId="2407" priority="6337" operator="equal">
      <formula>"NÃO"</formula>
    </cfRule>
    <cfRule type="cellIs" dxfId="2406" priority="6338" operator="equal">
      <formula>"SIM"</formula>
    </cfRule>
  </conditionalFormatting>
  <conditionalFormatting sqref="Y263:Y276">
    <cfRule type="cellIs" dxfId="2405" priority="6336" operator="equal">
      <formula>"OPORTUNIDADE"</formula>
    </cfRule>
  </conditionalFormatting>
  <conditionalFormatting sqref="Y263:Y276">
    <cfRule type="cellIs" dxfId="2404" priority="6334" operator="equal">
      <formula>"NÃO"</formula>
    </cfRule>
    <cfRule type="cellIs" dxfId="2403" priority="6335" operator="equal">
      <formula>"SIM"</formula>
    </cfRule>
  </conditionalFormatting>
  <conditionalFormatting sqref="Y263:Y276">
    <cfRule type="cellIs" dxfId="2402" priority="6333" operator="equal">
      <formula>"OPORTUNIDADE"</formula>
    </cfRule>
  </conditionalFormatting>
  <conditionalFormatting sqref="Y263:Y276">
    <cfRule type="cellIs" dxfId="2401" priority="6331" operator="equal">
      <formula>"NÃO"</formula>
    </cfRule>
    <cfRule type="cellIs" dxfId="2400" priority="6332" operator="equal">
      <formula>"SIM"</formula>
    </cfRule>
  </conditionalFormatting>
  <conditionalFormatting sqref="Y263:Y276">
    <cfRule type="cellIs" dxfId="2399" priority="6330" operator="equal">
      <formula>"OPORTUNIDADE"</formula>
    </cfRule>
  </conditionalFormatting>
  <conditionalFormatting sqref="Y263:Y276">
    <cfRule type="cellIs" dxfId="2398" priority="6328" operator="equal">
      <formula>"NÃO"</formula>
    </cfRule>
    <cfRule type="cellIs" dxfId="2397" priority="6329" operator="equal">
      <formula>"SIM"</formula>
    </cfRule>
  </conditionalFormatting>
  <conditionalFormatting sqref="Y263:Y276">
    <cfRule type="cellIs" dxfId="2396" priority="6327" operator="equal">
      <formula>"OPORTUNIDADE"</formula>
    </cfRule>
  </conditionalFormatting>
  <conditionalFormatting sqref="Y263:Y276">
    <cfRule type="cellIs" dxfId="2395" priority="6325" operator="equal">
      <formula>"NÃO"</formula>
    </cfRule>
    <cfRule type="cellIs" dxfId="2394" priority="6326" operator="equal">
      <formula>"SIM"</formula>
    </cfRule>
  </conditionalFormatting>
  <conditionalFormatting sqref="Y263:Y276">
    <cfRule type="cellIs" dxfId="2393" priority="6324" operator="equal">
      <formula>"OPORTUNIDADE"</formula>
    </cfRule>
  </conditionalFormatting>
  <conditionalFormatting sqref="Y263:Y276">
    <cfRule type="cellIs" dxfId="2392" priority="6322" operator="equal">
      <formula>"NÃO"</formula>
    </cfRule>
    <cfRule type="cellIs" dxfId="2391" priority="6323" operator="equal">
      <formula>"SIM"</formula>
    </cfRule>
  </conditionalFormatting>
  <conditionalFormatting sqref="Y263:Y276">
    <cfRule type="cellIs" dxfId="2390" priority="6321" operator="equal">
      <formula>"OPORTUNIDADE"</formula>
    </cfRule>
  </conditionalFormatting>
  <conditionalFormatting sqref="Y263:Y276">
    <cfRule type="cellIs" dxfId="2389" priority="6319" operator="equal">
      <formula>"NÃO"</formula>
    </cfRule>
    <cfRule type="cellIs" dxfId="2388" priority="6320" operator="equal">
      <formula>"SIM"</formula>
    </cfRule>
  </conditionalFormatting>
  <conditionalFormatting sqref="Y263:Y276">
    <cfRule type="cellIs" dxfId="2387" priority="6318" operator="equal">
      <formula>"OPORTUNIDADE"</formula>
    </cfRule>
  </conditionalFormatting>
  <conditionalFormatting sqref="Y263:Y276">
    <cfRule type="cellIs" dxfId="2386" priority="6316" operator="equal">
      <formula>"NÃO"</formula>
    </cfRule>
    <cfRule type="cellIs" dxfId="2385" priority="6317" operator="equal">
      <formula>"SIM"</formula>
    </cfRule>
  </conditionalFormatting>
  <conditionalFormatting sqref="Y263:Y276">
    <cfRule type="cellIs" dxfId="2384" priority="6315" operator="equal">
      <formula>"OPORTUNIDADE"</formula>
    </cfRule>
  </conditionalFormatting>
  <conditionalFormatting sqref="Y263:Y276">
    <cfRule type="cellIs" dxfId="2383" priority="6313" operator="equal">
      <formula>"NÃO"</formula>
    </cfRule>
    <cfRule type="cellIs" dxfId="2382" priority="6314" operator="equal">
      <formula>"SIM"</formula>
    </cfRule>
  </conditionalFormatting>
  <conditionalFormatting sqref="Y263:Y276">
    <cfRule type="cellIs" dxfId="2381" priority="6312" operator="equal">
      <formula>"OPORTUNIDADE"</formula>
    </cfRule>
  </conditionalFormatting>
  <conditionalFormatting sqref="Y263:Y276">
    <cfRule type="cellIs" dxfId="2380" priority="6310" operator="equal">
      <formula>"NÃO"</formula>
    </cfRule>
    <cfRule type="cellIs" dxfId="2379" priority="6311" operator="equal">
      <formula>"SIM"</formula>
    </cfRule>
  </conditionalFormatting>
  <conditionalFormatting sqref="Y263:Y276">
    <cfRule type="cellIs" dxfId="2378" priority="6309" operator="equal">
      <formula>"OPORTUNIDADE"</formula>
    </cfRule>
  </conditionalFormatting>
  <conditionalFormatting sqref="Y263:Y276">
    <cfRule type="cellIs" dxfId="2377" priority="6307" operator="equal">
      <formula>"NÃO"</formula>
    </cfRule>
    <cfRule type="cellIs" dxfId="2376" priority="6308" operator="equal">
      <formula>"SIM"</formula>
    </cfRule>
  </conditionalFormatting>
  <conditionalFormatting sqref="Y263:Y276">
    <cfRule type="cellIs" dxfId="2375" priority="6306" operator="equal">
      <formula>"OPORTUNIDADE"</formula>
    </cfRule>
  </conditionalFormatting>
  <conditionalFormatting sqref="Y263:Y276">
    <cfRule type="cellIs" dxfId="2374" priority="6304" operator="equal">
      <formula>"NÃO"</formula>
    </cfRule>
    <cfRule type="cellIs" dxfId="2373" priority="6305" operator="equal">
      <formula>"SIM"</formula>
    </cfRule>
  </conditionalFormatting>
  <conditionalFormatting sqref="Y263:Y276">
    <cfRule type="cellIs" dxfId="2372" priority="6303" operator="equal">
      <formula>"OPORTUNIDADE"</formula>
    </cfRule>
  </conditionalFormatting>
  <conditionalFormatting sqref="Y263:Y276">
    <cfRule type="cellIs" dxfId="2371" priority="6301" operator="equal">
      <formula>"NÃO"</formula>
    </cfRule>
    <cfRule type="cellIs" dxfId="2370" priority="6302" operator="equal">
      <formula>"SIM"</formula>
    </cfRule>
  </conditionalFormatting>
  <conditionalFormatting sqref="Y263:Y276">
    <cfRule type="cellIs" dxfId="2369" priority="6300" operator="equal">
      <formula>"OPORTUNIDADE"</formula>
    </cfRule>
  </conditionalFormatting>
  <conditionalFormatting sqref="Y263:Y276">
    <cfRule type="cellIs" dxfId="2368" priority="6298" operator="equal">
      <formula>"NÃO"</formula>
    </cfRule>
    <cfRule type="cellIs" dxfId="2367" priority="6299" operator="equal">
      <formula>"SIM"</formula>
    </cfRule>
  </conditionalFormatting>
  <conditionalFormatting sqref="Y263:Y276">
    <cfRule type="cellIs" dxfId="2366" priority="6297" operator="equal">
      <formula>"OPORTUNIDADE"</formula>
    </cfRule>
  </conditionalFormatting>
  <conditionalFormatting sqref="Y263:Y276">
    <cfRule type="cellIs" dxfId="2365" priority="6295" operator="equal">
      <formula>"NÃO"</formula>
    </cfRule>
    <cfRule type="cellIs" dxfId="2364" priority="6296" operator="equal">
      <formula>"SIM"</formula>
    </cfRule>
  </conditionalFormatting>
  <conditionalFormatting sqref="Y263:Y276">
    <cfRule type="cellIs" dxfId="2363" priority="6294" operator="equal">
      <formula>"OPORTUNIDADE"</formula>
    </cfRule>
  </conditionalFormatting>
  <conditionalFormatting sqref="Y263:Y276">
    <cfRule type="cellIs" dxfId="2362" priority="6292" operator="equal">
      <formula>"NÃO"</formula>
    </cfRule>
    <cfRule type="cellIs" dxfId="2361" priority="6293" operator="equal">
      <formula>"SIM"</formula>
    </cfRule>
  </conditionalFormatting>
  <conditionalFormatting sqref="Y263:Y276">
    <cfRule type="cellIs" dxfId="2360" priority="6291" operator="equal">
      <formula>"OPORTUNIDADE"</formula>
    </cfRule>
  </conditionalFormatting>
  <conditionalFormatting sqref="Y263:Y276">
    <cfRule type="cellIs" dxfId="2359" priority="6289" operator="equal">
      <formula>"NÃO"</formula>
    </cfRule>
    <cfRule type="cellIs" dxfId="2358" priority="6290" operator="equal">
      <formula>"SIM"</formula>
    </cfRule>
  </conditionalFormatting>
  <conditionalFormatting sqref="Y263:Y276">
    <cfRule type="cellIs" dxfId="2357" priority="6288" operator="equal">
      <formula>"OPORTUNIDADE"</formula>
    </cfRule>
  </conditionalFormatting>
  <conditionalFormatting sqref="Y263:Y276">
    <cfRule type="cellIs" dxfId="2356" priority="6286" operator="equal">
      <formula>"NÃO"</formula>
    </cfRule>
    <cfRule type="cellIs" dxfId="2355" priority="6287" operator="equal">
      <formula>"SIM"</formula>
    </cfRule>
  </conditionalFormatting>
  <conditionalFormatting sqref="Z263:Z264">
    <cfRule type="cellIs" dxfId="2354" priority="6285" operator="equal">
      <formula>"OPORTUNIDADE"</formula>
    </cfRule>
  </conditionalFormatting>
  <conditionalFormatting sqref="Z263:Z264">
    <cfRule type="cellIs" dxfId="2353" priority="6283" operator="equal">
      <formula>"NÃO"</formula>
    </cfRule>
    <cfRule type="cellIs" dxfId="2352" priority="6284" operator="equal">
      <formula>"SIM"</formula>
    </cfRule>
  </conditionalFormatting>
  <conditionalFormatting sqref="Y263:Y276">
    <cfRule type="cellIs" dxfId="2351" priority="6282" operator="equal">
      <formula>"OPORTUNIDADE"</formula>
    </cfRule>
  </conditionalFormatting>
  <conditionalFormatting sqref="Y263:Y276">
    <cfRule type="cellIs" dxfId="2350" priority="6280" operator="equal">
      <formula>"NÃO"</formula>
    </cfRule>
    <cfRule type="cellIs" dxfId="2349" priority="6281" operator="equal">
      <formula>"SIM"</formula>
    </cfRule>
  </conditionalFormatting>
  <conditionalFormatting sqref="Y263:Y276">
    <cfRule type="cellIs" dxfId="2348" priority="6279" operator="equal">
      <formula>"OPORTUNIDADE"</formula>
    </cfRule>
  </conditionalFormatting>
  <conditionalFormatting sqref="Y263:Y276">
    <cfRule type="cellIs" dxfId="2347" priority="6277" operator="equal">
      <formula>"NÃO"</formula>
    </cfRule>
    <cfRule type="cellIs" dxfId="2346" priority="6278" operator="equal">
      <formula>"SIM"</formula>
    </cfRule>
  </conditionalFormatting>
  <conditionalFormatting sqref="Y263:Y276">
    <cfRule type="cellIs" dxfId="2345" priority="6276" operator="equal">
      <formula>"OPORTUNIDADE"</formula>
    </cfRule>
  </conditionalFormatting>
  <conditionalFormatting sqref="Y263:Y276">
    <cfRule type="cellIs" dxfId="2344" priority="6274" operator="equal">
      <formula>"NÃO"</formula>
    </cfRule>
    <cfRule type="cellIs" dxfId="2343" priority="6275" operator="equal">
      <formula>"SIM"</formula>
    </cfRule>
  </conditionalFormatting>
  <conditionalFormatting sqref="Y263:Y276">
    <cfRule type="cellIs" dxfId="2342" priority="6273" operator="equal">
      <formula>"OPORTUNIDADE"</formula>
    </cfRule>
  </conditionalFormatting>
  <conditionalFormatting sqref="Y263:Y276">
    <cfRule type="cellIs" dxfId="2341" priority="6271" operator="equal">
      <formula>"NÃO"</formula>
    </cfRule>
    <cfRule type="cellIs" dxfId="2340" priority="6272" operator="equal">
      <formula>"SIM"</formula>
    </cfRule>
  </conditionalFormatting>
  <conditionalFormatting sqref="Y263:Y276">
    <cfRule type="cellIs" dxfId="2339" priority="6270" operator="equal">
      <formula>"OPORTUNIDADE"</formula>
    </cfRule>
  </conditionalFormatting>
  <conditionalFormatting sqref="Y263:Y276">
    <cfRule type="cellIs" dxfId="2338" priority="6268" operator="equal">
      <formula>"NÃO"</formula>
    </cfRule>
    <cfRule type="cellIs" dxfId="2337" priority="6269" operator="equal">
      <formula>"SIM"</formula>
    </cfRule>
  </conditionalFormatting>
  <conditionalFormatting sqref="Y263:Y276">
    <cfRule type="cellIs" dxfId="2336" priority="6267" operator="equal">
      <formula>"OPORTUNIDADE"</formula>
    </cfRule>
  </conditionalFormatting>
  <conditionalFormatting sqref="Y263:Y276">
    <cfRule type="cellIs" dxfId="2335" priority="6265" operator="equal">
      <formula>"NÃO"</formula>
    </cfRule>
    <cfRule type="cellIs" dxfId="2334" priority="6266" operator="equal">
      <formula>"SIM"</formula>
    </cfRule>
  </conditionalFormatting>
  <conditionalFormatting sqref="Y263:Y276">
    <cfRule type="cellIs" dxfId="2333" priority="6264" operator="equal">
      <formula>"OPORTUNIDADE"</formula>
    </cfRule>
  </conditionalFormatting>
  <conditionalFormatting sqref="Y263:Y276">
    <cfRule type="cellIs" dxfId="2332" priority="6262" operator="equal">
      <formula>"NÃO"</formula>
    </cfRule>
    <cfRule type="cellIs" dxfId="2331" priority="6263" operator="equal">
      <formula>"SIM"</formula>
    </cfRule>
  </conditionalFormatting>
  <conditionalFormatting sqref="Y263:Y276">
    <cfRule type="cellIs" dxfId="2330" priority="6261" operator="equal">
      <formula>"OPORTUNIDADE"</formula>
    </cfRule>
  </conditionalFormatting>
  <conditionalFormatting sqref="Y263:Y276">
    <cfRule type="cellIs" dxfId="2329" priority="6259" operator="equal">
      <formula>"NÃO"</formula>
    </cfRule>
    <cfRule type="cellIs" dxfId="2328" priority="6260" operator="equal">
      <formula>"SIM"</formula>
    </cfRule>
  </conditionalFormatting>
  <conditionalFormatting sqref="Y263:Y276">
    <cfRule type="cellIs" dxfId="2327" priority="6258" operator="equal">
      <formula>"OPORTUNIDADE"</formula>
    </cfRule>
  </conditionalFormatting>
  <conditionalFormatting sqref="Y263:Y276">
    <cfRule type="cellIs" dxfId="2326" priority="6256" operator="equal">
      <formula>"NÃO"</formula>
    </cfRule>
    <cfRule type="cellIs" dxfId="2325" priority="6257" operator="equal">
      <formula>"SIM"</formula>
    </cfRule>
  </conditionalFormatting>
  <conditionalFormatting sqref="Y263:Y276">
    <cfRule type="cellIs" dxfId="2324" priority="6255" operator="equal">
      <formula>"OPORTUNIDADE"</formula>
    </cfRule>
  </conditionalFormatting>
  <conditionalFormatting sqref="Y263:Y276">
    <cfRule type="cellIs" dxfId="2323" priority="6253" operator="equal">
      <formula>"NÃO"</formula>
    </cfRule>
    <cfRule type="cellIs" dxfId="2322" priority="6254" operator="equal">
      <formula>"SIM"</formula>
    </cfRule>
  </conditionalFormatting>
  <conditionalFormatting sqref="Y263:Y276">
    <cfRule type="cellIs" dxfId="2321" priority="6252" operator="equal">
      <formula>"OPORTUNIDADE"</formula>
    </cfRule>
  </conditionalFormatting>
  <conditionalFormatting sqref="Y263:Y276">
    <cfRule type="cellIs" dxfId="2320" priority="6250" operator="equal">
      <formula>"NÃO"</formula>
    </cfRule>
    <cfRule type="cellIs" dxfId="2319" priority="6251" operator="equal">
      <formula>"SIM"</formula>
    </cfRule>
  </conditionalFormatting>
  <conditionalFormatting sqref="Y263:Y276">
    <cfRule type="cellIs" dxfId="2318" priority="6249" operator="equal">
      <formula>"OPORTUNIDADE"</formula>
    </cfRule>
  </conditionalFormatting>
  <conditionalFormatting sqref="Y263:Y276">
    <cfRule type="cellIs" dxfId="2317" priority="6247" operator="equal">
      <formula>"NÃO"</formula>
    </cfRule>
    <cfRule type="cellIs" dxfId="2316" priority="6248" operator="equal">
      <formula>"SIM"</formula>
    </cfRule>
  </conditionalFormatting>
  <conditionalFormatting sqref="Y263:Y276">
    <cfRule type="cellIs" dxfId="2315" priority="6246" operator="equal">
      <formula>"OPORTUNIDADE"</formula>
    </cfRule>
  </conditionalFormatting>
  <conditionalFormatting sqref="Y263:Y276">
    <cfRule type="cellIs" dxfId="2314" priority="6244" operator="equal">
      <formula>"NÃO"</formula>
    </cfRule>
    <cfRule type="cellIs" dxfId="2313" priority="6245" operator="equal">
      <formula>"SIM"</formula>
    </cfRule>
  </conditionalFormatting>
  <conditionalFormatting sqref="Y263:Y276">
    <cfRule type="cellIs" dxfId="2312" priority="6243" operator="equal">
      <formula>"OPORTUNIDADE"</formula>
    </cfRule>
  </conditionalFormatting>
  <conditionalFormatting sqref="Y263:Y276">
    <cfRule type="cellIs" dxfId="2311" priority="6241" operator="equal">
      <formula>"NÃO"</formula>
    </cfRule>
    <cfRule type="cellIs" dxfId="2310" priority="6242" operator="equal">
      <formula>"SIM"</formula>
    </cfRule>
  </conditionalFormatting>
  <conditionalFormatting sqref="Y263:Y276">
    <cfRule type="cellIs" dxfId="2309" priority="6240" operator="equal">
      <formula>"OPORTUNIDADE"</formula>
    </cfRule>
  </conditionalFormatting>
  <conditionalFormatting sqref="Y263:Y276">
    <cfRule type="cellIs" dxfId="2308" priority="6238" operator="equal">
      <formula>"NÃO"</formula>
    </cfRule>
    <cfRule type="cellIs" dxfId="2307" priority="6239" operator="equal">
      <formula>"SIM"</formula>
    </cfRule>
  </conditionalFormatting>
  <conditionalFormatting sqref="Y263:Y276">
    <cfRule type="cellIs" dxfId="2306" priority="6237" operator="equal">
      <formula>"OPORTUNIDADE"</formula>
    </cfRule>
  </conditionalFormatting>
  <conditionalFormatting sqref="Y263:Y276">
    <cfRule type="cellIs" dxfId="2305" priority="6235" operator="equal">
      <formula>"NÃO"</formula>
    </cfRule>
    <cfRule type="cellIs" dxfId="2304" priority="6236" operator="equal">
      <formula>"SIM"</formula>
    </cfRule>
  </conditionalFormatting>
  <conditionalFormatting sqref="Y263:Y276">
    <cfRule type="cellIs" dxfId="2303" priority="6234" operator="equal">
      <formula>"OPORTUNIDADE"</formula>
    </cfRule>
  </conditionalFormatting>
  <conditionalFormatting sqref="Y263:Y276">
    <cfRule type="cellIs" dxfId="2302" priority="6232" operator="equal">
      <formula>"NÃO"</formula>
    </cfRule>
    <cfRule type="cellIs" dxfId="2301" priority="6233" operator="equal">
      <formula>"SIM"</formula>
    </cfRule>
  </conditionalFormatting>
  <conditionalFormatting sqref="Y263:Y276">
    <cfRule type="cellIs" dxfId="2300" priority="6231" operator="equal">
      <formula>"OPORTUNIDADE"</formula>
    </cfRule>
  </conditionalFormatting>
  <conditionalFormatting sqref="Y263:Y276">
    <cfRule type="cellIs" dxfId="2299" priority="6229" operator="equal">
      <formula>"NÃO"</formula>
    </cfRule>
    <cfRule type="cellIs" dxfId="2298" priority="6230" operator="equal">
      <formula>"SIM"</formula>
    </cfRule>
  </conditionalFormatting>
  <conditionalFormatting sqref="Y263:Y276">
    <cfRule type="cellIs" dxfId="2297" priority="6228" operator="equal">
      <formula>"OPORTUNIDADE"</formula>
    </cfRule>
  </conditionalFormatting>
  <conditionalFormatting sqref="Y263:Y276">
    <cfRule type="cellIs" dxfId="2296" priority="6226" operator="equal">
      <formula>"NÃO"</formula>
    </cfRule>
    <cfRule type="cellIs" dxfId="2295" priority="6227" operator="equal">
      <formula>"SIM"</formula>
    </cfRule>
  </conditionalFormatting>
  <conditionalFormatting sqref="Y263:Y276">
    <cfRule type="cellIs" dxfId="2294" priority="6225" operator="equal">
      <formula>"OPORTUNIDADE"</formula>
    </cfRule>
  </conditionalFormatting>
  <conditionalFormatting sqref="Y263:Y276">
    <cfRule type="cellIs" dxfId="2293" priority="6223" operator="equal">
      <formula>"NÃO"</formula>
    </cfRule>
    <cfRule type="cellIs" dxfId="2292" priority="6224" operator="equal">
      <formula>"SIM"</formula>
    </cfRule>
  </conditionalFormatting>
  <conditionalFormatting sqref="Y263:Y276">
    <cfRule type="cellIs" dxfId="2291" priority="6222" operator="equal">
      <formula>"OPORTUNIDADE"</formula>
    </cfRule>
  </conditionalFormatting>
  <conditionalFormatting sqref="Y263:Y276">
    <cfRule type="cellIs" dxfId="2290" priority="6220" operator="equal">
      <formula>"NÃO"</formula>
    </cfRule>
    <cfRule type="cellIs" dxfId="2289" priority="6221" operator="equal">
      <formula>"SIM"</formula>
    </cfRule>
  </conditionalFormatting>
  <conditionalFormatting sqref="Y263:Y276">
    <cfRule type="cellIs" dxfId="2288" priority="6219" operator="equal">
      <formula>"OPORTUNIDADE"</formula>
    </cfRule>
  </conditionalFormatting>
  <conditionalFormatting sqref="Y263:Y276">
    <cfRule type="cellIs" dxfId="2287" priority="6217" operator="equal">
      <formula>"NÃO"</formula>
    </cfRule>
    <cfRule type="cellIs" dxfId="2286" priority="6218" operator="equal">
      <formula>"SIM"</formula>
    </cfRule>
  </conditionalFormatting>
  <conditionalFormatting sqref="Y263:Y276">
    <cfRule type="cellIs" dxfId="2285" priority="6216" operator="equal">
      <formula>"OPORTUNIDADE"</formula>
    </cfRule>
  </conditionalFormatting>
  <conditionalFormatting sqref="Y263:Y276">
    <cfRule type="cellIs" dxfId="2284" priority="6214" operator="equal">
      <formula>"NÃO"</formula>
    </cfRule>
    <cfRule type="cellIs" dxfId="2283" priority="6215" operator="equal">
      <formula>"SIM"</formula>
    </cfRule>
  </conditionalFormatting>
  <conditionalFormatting sqref="Y263:Y276">
    <cfRule type="cellIs" dxfId="2282" priority="6213" operator="equal">
      <formula>"OPORTUNIDADE"</formula>
    </cfRule>
  </conditionalFormatting>
  <conditionalFormatting sqref="Y263:Y276">
    <cfRule type="cellIs" dxfId="2281" priority="6211" operator="equal">
      <formula>"NÃO"</formula>
    </cfRule>
    <cfRule type="cellIs" dxfId="2280" priority="6212" operator="equal">
      <formula>"SIM"</formula>
    </cfRule>
  </conditionalFormatting>
  <conditionalFormatting sqref="Y263:Y276">
    <cfRule type="cellIs" dxfId="2279" priority="6210" operator="equal">
      <formula>"OPORTUNIDADE"</formula>
    </cfRule>
  </conditionalFormatting>
  <conditionalFormatting sqref="Y263:Y276">
    <cfRule type="cellIs" dxfId="2278" priority="6208" operator="equal">
      <formula>"NÃO"</formula>
    </cfRule>
    <cfRule type="cellIs" dxfId="2277" priority="6209" operator="equal">
      <formula>"SIM"</formula>
    </cfRule>
  </conditionalFormatting>
  <conditionalFormatting sqref="Y263:Y276">
    <cfRule type="cellIs" dxfId="2276" priority="6207" operator="equal">
      <formula>"OPORTUNIDADE"</formula>
    </cfRule>
  </conditionalFormatting>
  <conditionalFormatting sqref="Y263:Y276">
    <cfRule type="cellIs" dxfId="2275" priority="6205" operator="equal">
      <formula>"NÃO"</formula>
    </cfRule>
    <cfRule type="cellIs" dxfId="2274" priority="6206" operator="equal">
      <formula>"SIM"</formula>
    </cfRule>
  </conditionalFormatting>
  <conditionalFormatting sqref="Y263:Y276">
    <cfRule type="cellIs" dxfId="2273" priority="6204" operator="equal">
      <formula>"OPORTUNIDADE"</formula>
    </cfRule>
  </conditionalFormatting>
  <conditionalFormatting sqref="Y263:Y276">
    <cfRule type="cellIs" dxfId="2272" priority="6202" operator="equal">
      <formula>"NÃO"</formula>
    </cfRule>
    <cfRule type="cellIs" dxfId="2271" priority="6203" operator="equal">
      <formula>"SIM"</formula>
    </cfRule>
  </conditionalFormatting>
  <conditionalFormatting sqref="Y263:Y276">
    <cfRule type="cellIs" dxfId="2270" priority="6201" operator="equal">
      <formula>"OPORTUNIDADE"</formula>
    </cfRule>
  </conditionalFormatting>
  <conditionalFormatting sqref="Y263:Y276">
    <cfRule type="cellIs" dxfId="2269" priority="6199" operator="equal">
      <formula>"NÃO"</formula>
    </cfRule>
    <cfRule type="cellIs" dxfId="2268" priority="6200" operator="equal">
      <formula>"SIM"</formula>
    </cfRule>
  </conditionalFormatting>
  <conditionalFormatting sqref="Y263:Y276">
    <cfRule type="cellIs" dxfId="2267" priority="6198" operator="equal">
      <formula>"OPORTUNIDADE"</formula>
    </cfRule>
  </conditionalFormatting>
  <conditionalFormatting sqref="Y263:Y276">
    <cfRule type="cellIs" dxfId="2266" priority="6196" operator="equal">
      <formula>"NÃO"</formula>
    </cfRule>
    <cfRule type="cellIs" dxfId="2265" priority="6197" operator="equal">
      <formula>"SIM"</formula>
    </cfRule>
  </conditionalFormatting>
  <conditionalFormatting sqref="Y263:Y276">
    <cfRule type="cellIs" dxfId="2264" priority="6195" operator="equal">
      <formula>"OPORTUNIDADE"</formula>
    </cfRule>
  </conditionalFormatting>
  <conditionalFormatting sqref="Y263:Y276">
    <cfRule type="cellIs" dxfId="2263" priority="6193" operator="equal">
      <formula>"NÃO"</formula>
    </cfRule>
    <cfRule type="cellIs" dxfId="2262" priority="6194" operator="equal">
      <formula>"SIM"</formula>
    </cfRule>
  </conditionalFormatting>
  <conditionalFormatting sqref="Y263:Y276">
    <cfRule type="cellIs" dxfId="2261" priority="6192" operator="equal">
      <formula>"OPORTUNIDADE"</formula>
    </cfRule>
  </conditionalFormatting>
  <conditionalFormatting sqref="Y263:Y276">
    <cfRule type="cellIs" dxfId="2260" priority="6190" operator="equal">
      <formula>"NÃO"</formula>
    </cfRule>
    <cfRule type="cellIs" dxfId="2259" priority="6191" operator="equal">
      <formula>"SIM"</formula>
    </cfRule>
  </conditionalFormatting>
  <conditionalFormatting sqref="Y263:Y276">
    <cfRule type="cellIs" dxfId="2258" priority="6189" operator="equal">
      <formula>"OPORTUNIDADE"</formula>
    </cfRule>
  </conditionalFormatting>
  <conditionalFormatting sqref="Y263:Y276">
    <cfRule type="cellIs" dxfId="2257" priority="6187" operator="equal">
      <formula>"NÃO"</formula>
    </cfRule>
    <cfRule type="cellIs" dxfId="2256" priority="6188" operator="equal">
      <formula>"SIM"</formula>
    </cfRule>
  </conditionalFormatting>
  <conditionalFormatting sqref="Y263:Y276">
    <cfRule type="cellIs" dxfId="2255" priority="6186" operator="equal">
      <formula>"OPORTUNIDADE"</formula>
    </cfRule>
  </conditionalFormatting>
  <conditionalFormatting sqref="Y263:Y276">
    <cfRule type="cellIs" dxfId="2254" priority="6184" operator="equal">
      <formula>"NÃO"</formula>
    </cfRule>
    <cfRule type="cellIs" dxfId="2253" priority="6185" operator="equal">
      <formula>"SIM"</formula>
    </cfRule>
  </conditionalFormatting>
  <conditionalFormatting sqref="Y263:Y276">
    <cfRule type="cellIs" dxfId="2252" priority="6183" operator="equal">
      <formula>"OPORTUNIDADE"</formula>
    </cfRule>
  </conditionalFormatting>
  <conditionalFormatting sqref="Y263:Y276">
    <cfRule type="cellIs" dxfId="2251" priority="6181" operator="equal">
      <formula>"NÃO"</formula>
    </cfRule>
    <cfRule type="cellIs" dxfId="2250" priority="6182" operator="equal">
      <formula>"SIM"</formula>
    </cfRule>
  </conditionalFormatting>
  <conditionalFormatting sqref="Y263:Y276">
    <cfRule type="cellIs" dxfId="2249" priority="6180" operator="equal">
      <formula>"OPORTUNIDADE"</formula>
    </cfRule>
  </conditionalFormatting>
  <conditionalFormatting sqref="Y263:Y276">
    <cfRule type="cellIs" dxfId="2248" priority="6178" operator="equal">
      <formula>"NÃO"</formula>
    </cfRule>
    <cfRule type="cellIs" dxfId="2247" priority="6179" operator="equal">
      <formula>"SIM"</formula>
    </cfRule>
  </conditionalFormatting>
  <conditionalFormatting sqref="Y263:Y276">
    <cfRule type="cellIs" dxfId="2246" priority="6177" operator="equal">
      <formula>"OPORTUNIDADE"</formula>
    </cfRule>
  </conditionalFormatting>
  <conditionalFormatting sqref="Y263:Y276">
    <cfRule type="cellIs" dxfId="2245" priority="6175" operator="equal">
      <formula>"NÃO"</formula>
    </cfRule>
    <cfRule type="cellIs" dxfId="2244" priority="6176" operator="equal">
      <formula>"SIM"</formula>
    </cfRule>
  </conditionalFormatting>
  <conditionalFormatting sqref="Y263:Y276">
    <cfRule type="cellIs" dxfId="2243" priority="6174" operator="equal">
      <formula>"OPORTUNIDADE"</formula>
    </cfRule>
  </conditionalFormatting>
  <conditionalFormatting sqref="Y263:Y276">
    <cfRule type="cellIs" dxfId="2242" priority="6172" operator="equal">
      <formula>"NÃO"</formula>
    </cfRule>
    <cfRule type="cellIs" dxfId="2241" priority="6173" operator="equal">
      <formula>"SIM"</formula>
    </cfRule>
  </conditionalFormatting>
  <conditionalFormatting sqref="Y263:Y276">
    <cfRule type="cellIs" dxfId="2240" priority="6171" operator="equal">
      <formula>"OPORTUNIDADE"</formula>
    </cfRule>
  </conditionalFormatting>
  <conditionalFormatting sqref="Y263:Y276">
    <cfRule type="cellIs" dxfId="2239" priority="6169" operator="equal">
      <formula>"NÃO"</formula>
    </cfRule>
    <cfRule type="cellIs" dxfId="2238" priority="6170" operator="equal">
      <formula>"SIM"</formula>
    </cfRule>
  </conditionalFormatting>
  <conditionalFormatting sqref="Y263:Y276">
    <cfRule type="cellIs" dxfId="2237" priority="6168" operator="equal">
      <formula>"OPORTUNIDADE"</formula>
    </cfRule>
  </conditionalFormatting>
  <conditionalFormatting sqref="Y263:Y276">
    <cfRule type="cellIs" dxfId="2236" priority="6166" operator="equal">
      <formula>"NÃO"</formula>
    </cfRule>
    <cfRule type="cellIs" dxfId="2235" priority="6167" operator="equal">
      <formula>"SIM"</formula>
    </cfRule>
  </conditionalFormatting>
  <conditionalFormatting sqref="Y263:Y276">
    <cfRule type="cellIs" dxfId="2234" priority="6165" operator="equal">
      <formula>"OPORTUNIDADE"</formula>
    </cfRule>
  </conditionalFormatting>
  <conditionalFormatting sqref="Y263:Y276">
    <cfRule type="cellIs" dxfId="2233" priority="6163" operator="equal">
      <formula>"NÃO"</formula>
    </cfRule>
    <cfRule type="cellIs" dxfId="2232" priority="6164" operator="equal">
      <formula>"SIM"</formula>
    </cfRule>
  </conditionalFormatting>
  <conditionalFormatting sqref="Y263:Y276">
    <cfRule type="cellIs" dxfId="2231" priority="6162" operator="equal">
      <formula>"OPORTUNIDADE"</formula>
    </cfRule>
  </conditionalFormatting>
  <conditionalFormatting sqref="Y263:Y276">
    <cfRule type="cellIs" dxfId="2230" priority="6160" operator="equal">
      <formula>"NÃO"</formula>
    </cfRule>
    <cfRule type="cellIs" dxfId="2229" priority="6161" operator="equal">
      <formula>"SIM"</formula>
    </cfRule>
  </conditionalFormatting>
  <conditionalFormatting sqref="Y263:Y276">
    <cfRule type="cellIs" dxfId="2228" priority="6159" operator="equal">
      <formula>"OPORTUNIDADE"</formula>
    </cfRule>
  </conditionalFormatting>
  <conditionalFormatting sqref="Y263:Y276">
    <cfRule type="cellIs" dxfId="2227" priority="6157" operator="equal">
      <formula>"NÃO"</formula>
    </cfRule>
    <cfRule type="cellIs" dxfId="2226" priority="6158" operator="equal">
      <formula>"SIM"</formula>
    </cfRule>
  </conditionalFormatting>
  <conditionalFormatting sqref="Y263:Y276">
    <cfRule type="cellIs" dxfId="2225" priority="6156" operator="equal">
      <formula>"OPORTUNIDADE"</formula>
    </cfRule>
  </conditionalFormatting>
  <conditionalFormatting sqref="Y263:Y276">
    <cfRule type="cellIs" dxfId="2224" priority="6154" operator="equal">
      <formula>"NÃO"</formula>
    </cfRule>
    <cfRule type="cellIs" dxfId="2223" priority="6155" operator="equal">
      <formula>"SIM"</formula>
    </cfRule>
  </conditionalFormatting>
  <conditionalFormatting sqref="Y263:Y276">
    <cfRule type="cellIs" dxfId="2222" priority="6153" operator="equal">
      <formula>"OPORTUNIDADE"</formula>
    </cfRule>
  </conditionalFormatting>
  <conditionalFormatting sqref="Y263:Y276">
    <cfRule type="cellIs" dxfId="2221" priority="6151" operator="equal">
      <formula>"NÃO"</formula>
    </cfRule>
    <cfRule type="cellIs" dxfId="2220" priority="6152" operator="equal">
      <formula>"SIM"</formula>
    </cfRule>
  </conditionalFormatting>
  <conditionalFormatting sqref="Y263:Y276">
    <cfRule type="cellIs" dxfId="2219" priority="6150" operator="equal">
      <formula>"OPORTUNIDADE"</formula>
    </cfRule>
  </conditionalFormatting>
  <conditionalFormatting sqref="Y263:Y276">
    <cfRule type="cellIs" dxfId="2218" priority="6148" operator="equal">
      <formula>"NÃO"</formula>
    </cfRule>
    <cfRule type="cellIs" dxfId="2217" priority="6149" operator="equal">
      <formula>"SIM"</formula>
    </cfRule>
  </conditionalFormatting>
  <conditionalFormatting sqref="Y263:Y276">
    <cfRule type="cellIs" dxfId="2216" priority="6147" operator="equal">
      <formula>"OPORTUNIDADE"</formula>
    </cfRule>
  </conditionalFormatting>
  <conditionalFormatting sqref="Y263:Y276">
    <cfRule type="cellIs" dxfId="2215" priority="6145" operator="equal">
      <formula>"NÃO"</formula>
    </cfRule>
    <cfRule type="cellIs" dxfId="2214" priority="6146" operator="equal">
      <formula>"SIM"</formula>
    </cfRule>
  </conditionalFormatting>
  <conditionalFormatting sqref="Y263:Y276">
    <cfRule type="cellIs" dxfId="2213" priority="6144" operator="equal">
      <formula>"OPORTUNIDADE"</formula>
    </cfRule>
  </conditionalFormatting>
  <conditionalFormatting sqref="Y263:Y276">
    <cfRule type="cellIs" dxfId="2212" priority="6142" operator="equal">
      <formula>"NÃO"</formula>
    </cfRule>
    <cfRule type="cellIs" dxfId="2211" priority="6143" operator="equal">
      <formula>"SIM"</formula>
    </cfRule>
  </conditionalFormatting>
  <conditionalFormatting sqref="Y263:Y276">
    <cfRule type="cellIs" dxfId="2210" priority="6141" operator="equal">
      <formula>"OPORTUNIDADE"</formula>
    </cfRule>
  </conditionalFormatting>
  <conditionalFormatting sqref="Y263:Y276">
    <cfRule type="cellIs" dxfId="2209" priority="6139" operator="equal">
      <formula>"NÃO"</formula>
    </cfRule>
    <cfRule type="cellIs" dxfId="2208" priority="6140" operator="equal">
      <formula>"SIM"</formula>
    </cfRule>
  </conditionalFormatting>
  <conditionalFormatting sqref="Y263:Y276">
    <cfRule type="cellIs" dxfId="2207" priority="6138" operator="equal">
      <formula>"OPORTUNIDADE"</formula>
    </cfRule>
  </conditionalFormatting>
  <conditionalFormatting sqref="Y263:Y276">
    <cfRule type="cellIs" dxfId="2206" priority="6136" operator="equal">
      <formula>"NÃO"</formula>
    </cfRule>
    <cfRule type="cellIs" dxfId="2205" priority="6137" operator="equal">
      <formula>"SIM"</formula>
    </cfRule>
  </conditionalFormatting>
  <conditionalFormatting sqref="Y263:Y276">
    <cfRule type="cellIs" dxfId="2204" priority="6135" operator="equal">
      <formula>"OPORTUNIDADE"</formula>
    </cfRule>
  </conditionalFormatting>
  <conditionalFormatting sqref="Y263:Y276">
    <cfRule type="cellIs" dxfId="2203" priority="6133" operator="equal">
      <formula>"NÃO"</formula>
    </cfRule>
    <cfRule type="cellIs" dxfId="2202" priority="6134" operator="equal">
      <formula>"SIM"</formula>
    </cfRule>
  </conditionalFormatting>
  <conditionalFormatting sqref="Z263:Z264">
    <cfRule type="cellIs" dxfId="2201" priority="6132" operator="equal">
      <formula>"OPORTUNIDADE"</formula>
    </cfRule>
  </conditionalFormatting>
  <conditionalFormatting sqref="Z263:Z264">
    <cfRule type="cellIs" dxfId="2200" priority="6130" operator="equal">
      <formula>"NÃO"</formula>
    </cfRule>
    <cfRule type="cellIs" dxfId="2199" priority="6131" operator="equal">
      <formula>"SIM"</formula>
    </cfRule>
  </conditionalFormatting>
  <conditionalFormatting sqref="Y263:Y276">
    <cfRule type="cellIs" dxfId="2198" priority="6129" operator="equal">
      <formula>"OPORTUNIDADE"</formula>
    </cfRule>
  </conditionalFormatting>
  <conditionalFormatting sqref="Y263:Y276">
    <cfRule type="cellIs" dxfId="2197" priority="6127" operator="equal">
      <formula>"NÃO"</formula>
    </cfRule>
    <cfRule type="cellIs" dxfId="2196" priority="6128" operator="equal">
      <formula>"SIM"</formula>
    </cfRule>
  </conditionalFormatting>
  <conditionalFormatting sqref="Y263:Y276">
    <cfRule type="cellIs" dxfId="2195" priority="6126" operator="equal">
      <formula>"OPORTUNIDADE"</formula>
    </cfRule>
  </conditionalFormatting>
  <conditionalFormatting sqref="Y263:Y276">
    <cfRule type="cellIs" dxfId="2194" priority="6124" operator="equal">
      <formula>"NÃO"</formula>
    </cfRule>
    <cfRule type="cellIs" dxfId="2193" priority="6125" operator="equal">
      <formula>"SIM"</formula>
    </cfRule>
  </conditionalFormatting>
  <conditionalFormatting sqref="Y263:Y276">
    <cfRule type="cellIs" dxfId="2192" priority="6123" operator="equal">
      <formula>"OPORTUNIDADE"</formula>
    </cfRule>
  </conditionalFormatting>
  <conditionalFormatting sqref="Y263:Y276">
    <cfRule type="cellIs" dxfId="2191" priority="6121" operator="equal">
      <formula>"NÃO"</formula>
    </cfRule>
    <cfRule type="cellIs" dxfId="2190" priority="6122" operator="equal">
      <formula>"SIM"</formula>
    </cfRule>
  </conditionalFormatting>
  <conditionalFormatting sqref="Y263:Y276">
    <cfRule type="cellIs" dxfId="2189" priority="6120" operator="equal">
      <formula>"OPORTUNIDADE"</formula>
    </cfRule>
  </conditionalFormatting>
  <conditionalFormatting sqref="Y263:Y276">
    <cfRule type="cellIs" dxfId="2188" priority="6118" operator="equal">
      <formula>"NÃO"</formula>
    </cfRule>
    <cfRule type="cellIs" dxfId="2187" priority="6119" operator="equal">
      <formula>"SIM"</formula>
    </cfRule>
  </conditionalFormatting>
  <conditionalFormatting sqref="Y263:Y276">
    <cfRule type="cellIs" dxfId="2186" priority="6117" operator="equal">
      <formula>"OPORTUNIDADE"</formula>
    </cfRule>
  </conditionalFormatting>
  <conditionalFormatting sqref="Y263:Y276">
    <cfRule type="cellIs" dxfId="2185" priority="6115" operator="equal">
      <formula>"NÃO"</formula>
    </cfRule>
    <cfRule type="cellIs" dxfId="2184" priority="6116" operator="equal">
      <formula>"SIM"</formula>
    </cfRule>
  </conditionalFormatting>
  <conditionalFormatting sqref="Y263:Y276">
    <cfRule type="cellIs" dxfId="2183" priority="6114" operator="equal">
      <formula>"OPORTUNIDADE"</formula>
    </cfRule>
  </conditionalFormatting>
  <conditionalFormatting sqref="Y263:Y276">
    <cfRule type="cellIs" dxfId="2182" priority="6112" operator="equal">
      <formula>"NÃO"</formula>
    </cfRule>
    <cfRule type="cellIs" dxfId="2181" priority="6113" operator="equal">
      <formula>"SIM"</formula>
    </cfRule>
  </conditionalFormatting>
  <conditionalFormatting sqref="Y263:Y276">
    <cfRule type="cellIs" dxfId="2180" priority="6111" operator="equal">
      <formula>"OPORTUNIDADE"</formula>
    </cfRule>
  </conditionalFormatting>
  <conditionalFormatting sqref="Y263:Y276">
    <cfRule type="cellIs" dxfId="2179" priority="6109" operator="equal">
      <formula>"NÃO"</formula>
    </cfRule>
    <cfRule type="cellIs" dxfId="2178" priority="6110" operator="equal">
      <formula>"SIM"</formula>
    </cfRule>
  </conditionalFormatting>
  <conditionalFormatting sqref="Y263:Y276">
    <cfRule type="cellIs" dxfId="2177" priority="6108" operator="equal">
      <formula>"OPORTUNIDADE"</formula>
    </cfRule>
  </conditionalFormatting>
  <conditionalFormatting sqref="Y263:Y276">
    <cfRule type="cellIs" dxfId="2176" priority="6106" operator="equal">
      <formula>"NÃO"</formula>
    </cfRule>
    <cfRule type="cellIs" dxfId="2175" priority="6107" operator="equal">
      <formula>"SIM"</formula>
    </cfRule>
  </conditionalFormatting>
  <conditionalFormatting sqref="Y263:Y276">
    <cfRule type="cellIs" dxfId="2174" priority="6105" operator="equal">
      <formula>"OPORTUNIDADE"</formula>
    </cfRule>
  </conditionalFormatting>
  <conditionalFormatting sqref="Y263:Y276">
    <cfRule type="cellIs" dxfId="2173" priority="6103" operator="equal">
      <formula>"NÃO"</formula>
    </cfRule>
    <cfRule type="cellIs" dxfId="2172" priority="6104" operator="equal">
      <formula>"SIM"</formula>
    </cfRule>
  </conditionalFormatting>
  <conditionalFormatting sqref="Y263:Y276">
    <cfRule type="cellIs" dxfId="2171" priority="6102" operator="equal">
      <formula>"OPORTUNIDADE"</formula>
    </cfRule>
  </conditionalFormatting>
  <conditionalFormatting sqref="Y263:Y276">
    <cfRule type="cellIs" dxfId="2170" priority="6100" operator="equal">
      <formula>"NÃO"</formula>
    </cfRule>
    <cfRule type="cellIs" dxfId="2169" priority="6101" operator="equal">
      <formula>"SIM"</formula>
    </cfRule>
  </conditionalFormatting>
  <conditionalFormatting sqref="Y263:Y276">
    <cfRule type="cellIs" dxfId="2168" priority="6099" operator="equal">
      <formula>"OPORTUNIDADE"</formula>
    </cfRule>
  </conditionalFormatting>
  <conditionalFormatting sqref="Y263:Y276">
    <cfRule type="cellIs" dxfId="2167" priority="6097" operator="equal">
      <formula>"NÃO"</formula>
    </cfRule>
    <cfRule type="cellIs" dxfId="2166" priority="6098" operator="equal">
      <formula>"SIM"</formula>
    </cfRule>
  </conditionalFormatting>
  <conditionalFormatting sqref="Y263:Y276">
    <cfRule type="cellIs" dxfId="2165" priority="6096" operator="equal">
      <formula>"OPORTUNIDADE"</formula>
    </cfRule>
  </conditionalFormatting>
  <conditionalFormatting sqref="Y263:Y276">
    <cfRule type="cellIs" dxfId="2164" priority="6094" operator="equal">
      <formula>"NÃO"</formula>
    </cfRule>
    <cfRule type="cellIs" dxfId="2163" priority="6095" operator="equal">
      <formula>"SIM"</formula>
    </cfRule>
  </conditionalFormatting>
  <conditionalFormatting sqref="Y263:Y276">
    <cfRule type="cellIs" dxfId="2162" priority="6093" operator="equal">
      <formula>"OPORTUNIDADE"</formula>
    </cfRule>
  </conditionalFormatting>
  <conditionalFormatting sqref="Y263:Y276">
    <cfRule type="cellIs" dxfId="2161" priority="6091" operator="equal">
      <formula>"NÃO"</formula>
    </cfRule>
    <cfRule type="cellIs" dxfId="2160" priority="6092" operator="equal">
      <formula>"SIM"</formula>
    </cfRule>
  </conditionalFormatting>
  <conditionalFormatting sqref="Y263:Y276">
    <cfRule type="cellIs" dxfId="2159" priority="6090" operator="equal">
      <formula>"OPORTUNIDADE"</formula>
    </cfRule>
  </conditionalFormatting>
  <conditionalFormatting sqref="Y263:Y276">
    <cfRule type="cellIs" dxfId="2158" priority="6088" operator="equal">
      <formula>"NÃO"</formula>
    </cfRule>
    <cfRule type="cellIs" dxfId="2157" priority="6089" operator="equal">
      <formula>"SIM"</formula>
    </cfRule>
  </conditionalFormatting>
  <conditionalFormatting sqref="Y263:Y276">
    <cfRule type="cellIs" dxfId="2156" priority="6087" operator="equal">
      <formula>"OPORTUNIDADE"</formula>
    </cfRule>
  </conditionalFormatting>
  <conditionalFormatting sqref="Y263:Y276">
    <cfRule type="cellIs" dxfId="2155" priority="6085" operator="equal">
      <formula>"NÃO"</formula>
    </cfRule>
    <cfRule type="cellIs" dxfId="2154" priority="6086" operator="equal">
      <formula>"SIM"</formula>
    </cfRule>
  </conditionalFormatting>
  <conditionalFormatting sqref="Y263:Y276">
    <cfRule type="cellIs" dxfId="2153" priority="6084" operator="equal">
      <formula>"OPORTUNIDADE"</formula>
    </cfRule>
  </conditionalFormatting>
  <conditionalFormatting sqref="Y263:Y276">
    <cfRule type="cellIs" dxfId="2152" priority="6082" operator="equal">
      <formula>"NÃO"</formula>
    </cfRule>
    <cfRule type="cellIs" dxfId="2151" priority="6083" operator="equal">
      <formula>"SIM"</formula>
    </cfRule>
  </conditionalFormatting>
  <conditionalFormatting sqref="Y263:Y276">
    <cfRule type="cellIs" dxfId="2150" priority="6081" operator="equal">
      <formula>"OPORTUNIDADE"</formula>
    </cfRule>
  </conditionalFormatting>
  <conditionalFormatting sqref="Y263:Y276">
    <cfRule type="cellIs" dxfId="2149" priority="6079" operator="equal">
      <formula>"NÃO"</formula>
    </cfRule>
    <cfRule type="cellIs" dxfId="2148" priority="6080" operator="equal">
      <formula>"SIM"</formula>
    </cfRule>
  </conditionalFormatting>
  <conditionalFormatting sqref="Y263:Y276">
    <cfRule type="cellIs" dxfId="2147" priority="6078" operator="equal">
      <formula>"OPORTUNIDADE"</formula>
    </cfRule>
  </conditionalFormatting>
  <conditionalFormatting sqref="Y263:Y276">
    <cfRule type="cellIs" dxfId="2146" priority="6076" operator="equal">
      <formula>"NÃO"</formula>
    </cfRule>
    <cfRule type="cellIs" dxfId="2145" priority="6077" operator="equal">
      <formula>"SIM"</formula>
    </cfRule>
  </conditionalFormatting>
  <conditionalFormatting sqref="Y263:Y276">
    <cfRule type="cellIs" dxfId="2144" priority="6075" operator="equal">
      <formula>"OPORTUNIDADE"</formula>
    </cfRule>
  </conditionalFormatting>
  <conditionalFormatting sqref="Y263:Y276">
    <cfRule type="cellIs" dxfId="2143" priority="6073" operator="equal">
      <formula>"NÃO"</formula>
    </cfRule>
    <cfRule type="cellIs" dxfId="2142" priority="6074" operator="equal">
      <formula>"SIM"</formula>
    </cfRule>
  </conditionalFormatting>
  <conditionalFormatting sqref="Y263:Y276">
    <cfRule type="cellIs" dxfId="2141" priority="6072" operator="equal">
      <formula>"OPORTUNIDADE"</formula>
    </cfRule>
  </conditionalFormatting>
  <conditionalFormatting sqref="Y263:Y276">
    <cfRule type="cellIs" dxfId="2140" priority="6070" operator="equal">
      <formula>"NÃO"</formula>
    </cfRule>
    <cfRule type="cellIs" dxfId="2139" priority="6071" operator="equal">
      <formula>"SIM"</formula>
    </cfRule>
  </conditionalFormatting>
  <conditionalFormatting sqref="Z263:Z264">
    <cfRule type="cellIs" dxfId="2138" priority="6069" operator="equal">
      <formula>"OPORTUNIDADE"</formula>
    </cfRule>
  </conditionalFormatting>
  <conditionalFormatting sqref="Z263:Z264">
    <cfRule type="cellIs" dxfId="2137" priority="6067" operator="equal">
      <formula>"NÃO"</formula>
    </cfRule>
    <cfRule type="cellIs" dxfId="2136" priority="6068" operator="equal">
      <formula>"SIM"</formula>
    </cfRule>
  </conditionalFormatting>
  <conditionalFormatting sqref="Z263:Z264">
    <cfRule type="cellIs" dxfId="2135" priority="6066" operator="equal">
      <formula>"OPORTUNIDADE"</formula>
    </cfRule>
  </conditionalFormatting>
  <conditionalFormatting sqref="Z263:Z264">
    <cfRule type="cellIs" dxfId="2134" priority="6064" operator="equal">
      <formula>"NÃO"</formula>
    </cfRule>
    <cfRule type="cellIs" dxfId="2133" priority="6065" operator="equal">
      <formula>"SIM"</formula>
    </cfRule>
  </conditionalFormatting>
  <conditionalFormatting sqref="Y263:Y276">
    <cfRule type="cellIs" dxfId="2132" priority="6063" operator="equal">
      <formula>"OPORTUNIDADE"</formula>
    </cfRule>
  </conditionalFormatting>
  <conditionalFormatting sqref="Y263:Y276">
    <cfRule type="cellIs" dxfId="2131" priority="6061" operator="equal">
      <formula>"NÃO"</formula>
    </cfRule>
    <cfRule type="cellIs" dxfId="2130" priority="6062" operator="equal">
      <formula>"SIM"</formula>
    </cfRule>
  </conditionalFormatting>
  <conditionalFormatting sqref="Y263:Y276">
    <cfRule type="cellIs" dxfId="2129" priority="6060" operator="equal">
      <formula>"OPORTUNIDADE"</formula>
    </cfRule>
  </conditionalFormatting>
  <conditionalFormatting sqref="Y263:Y276">
    <cfRule type="cellIs" dxfId="2128" priority="6058" operator="equal">
      <formula>"NÃO"</formula>
    </cfRule>
    <cfRule type="cellIs" dxfId="2127" priority="6059" operator="equal">
      <formula>"SIM"</formula>
    </cfRule>
  </conditionalFormatting>
  <conditionalFormatting sqref="Z263:Z264">
    <cfRule type="cellIs" dxfId="2126" priority="6057" operator="equal">
      <formula>"OPORTUNIDADE"</formula>
    </cfRule>
  </conditionalFormatting>
  <conditionalFormatting sqref="Z263:Z264">
    <cfRule type="cellIs" dxfId="2125" priority="6055" operator="equal">
      <formula>"NÃO"</formula>
    </cfRule>
    <cfRule type="cellIs" dxfId="2124" priority="6056" operator="equal">
      <formula>"SIM"</formula>
    </cfRule>
  </conditionalFormatting>
  <conditionalFormatting sqref="Z263:Z264">
    <cfRule type="cellIs" dxfId="2123" priority="6054" operator="equal">
      <formula>"OPORTUNIDADE"</formula>
    </cfRule>
  </conditionalFormatting>
  <conditionalFormatting sqref="Z263:Z264">
    <cfRule type="cellIs" dxfId="2122" priority="6052" operator="equal">
      <formula>"NÃO"</formula>
    </cfRule>
    <cfRule type="cellIs" dxfId="2121" priority="6053" operator="equal">
      <formula>"SIM"</formula>
    </cfRule>
  </conditionalFormatting>
  <conditionalFormatting sqref="Z263:Z264">
    <cfRule type="cellIs" dxfId="2120" priority="6051" operator="equal">
      <formula>"OPORTUNIDADE"</formula>
    </cfRule>
  </conditionalFormatting>
  <conditionalFormatting sqref="Z263:Z264">
    <cfRule type="cellIs" dxfId="2119" priority="6049" operator="equal">
      <formula>"NÃO"</formula>
    </cfRule>
    <cfRule type="cellIs" dxfId="2118" priority="6050" operator="equal">
      <formula>"SIM"</formula>
    </cfRule>
  </conditionalFormatting>
  <conditionalFormatting sqref="Z263:Z264">
    <cfRule type="cellIs" dxfId="2117" priority="6048" operator="equal">
      <formula>"OPORTUNIDADE"</formula>
    </cfRule>
  </conditionalFormatting>
  <conditionalFormatting sqref="Z263:Z264">
    <cfRule type="cellIs" dxfId="2116" priority="6046" operator="equal">
      <formula>"NÃO"</formula>
    </cfRule>
    <cfRule type="cellIs" dxfId="2115" priority="6047" operator="equal">
      <formula>"SIM"</formula>
    </cfRule>
  </conditionalFormatting>
  <conditionalFormatting sqref="Y263:Y276">
    <cfRule type="cellIs" dxfId="2114" priority="6045" operator="equal">
      <formula>"OPORTUNIDADE"</formula>
    </cfRule>
  </conditionalFormatting>
  <conditionalFormatting sqref="Y263:Y276">
    <cfRule type="cellIs" dxfId="2113" priority="6043" operator="equal">
      <formula>"NÃO"</formula>
    </cfRule>
    <cfRule type="cellIs" dxfId="2112" priority="6044" operator="equal">
      <formula>"SIM"</formula>
    </cfRule>
  </conditionalFormatting>
  <conditionalFormatting sqref="Y263:Y276">
    <cfRule type="cellIs" dxfId="2111" priority="6042" operator="equal">
      <formula>"OPORTUNIDADE"</formula>
    </cfRule>
  </conditionalFormatting>
  <conditionalFormatting sqref="Y263:Y276">
    <cfRule type="cellIs" dxfId="2110" priority="6040" operator="equal">
      <formula>"NÃO"</formula>
    </cfRule>
    <cfRule type="cellIs" dxfId="2109" priority="6041" operator="equal">
      <formula>"SIM"</formula>
    </cfRule>
  </conditionalFormatting>
  <conditionalFormatting sqref="Y263:Y276">
    <cfRule type="cellIs" dxfId="2108" priority="6039" operator="equal">
      <formula>"OPORTUNIDADE"</formula>
    </cfRule>
  </conditionalFormatting>
  <conditionalFormatting sqref="Y263:Y276">
    <cfRule type="cellIs" dxfId="2107" priority="6037" operator="equal">
      <formula>"NÃO"</formula>
    </cfRule>
    <cfRule type="cellIs" dxfId="2106" priority="6038" operator="equal">
      <formula>"SIM"</formula>
    </cfRule>
  </conditionalFormatting>
  <conditionalFormatting sqref="Y263:Y276">
    <cfRule type="cellIs" dxfId="2105" priority="6036" operator="equal">
      <formula>"OPORTUNIDADE"</formula>
    </cfRule>
  </conditionalFormatting>
  <conditionalFormatting sqref="Y263:Y276">
    <cfRule type="cellIs" dxfId="2104" priority="6034" operator="equal">
      <formula>"NÃO"</formula>
    </cfRule>
    <cfRule type="cellIs" dxfId="2103" priority="6035" operator="equal">
      <formula>"SIM"</formula>
    </cfRule>
  </conditionalFormatting>
  <conditionalFormatting sqref="Y263:Y276">
    <cfRule type="cellIs" dxfId="2102" priority="6033" operator="equal">
      <formula>"OPORTUNIDADE"</formula>
    </cfRule>
  </conditionalFormatting>
  <conditionalFormatting sqref="Y263:Y276">
    <cfRule type="cellIs" dxfId="2101" priority="6031" operator="equal">
      <formula>"NÃO"</formula>
    </cfRule>
    <cfRule type="cellIs" dxfId="2100" priority="6032" operator="equal">
      <formula>"SIM"</formula>
    </cfRule>
  </conditionalFormatting>
  <conditionalFormatting sqref="Y263:Y276">
    <cfRule type="cellIs" dxfId="2099" priority="6030" operator="equal">
      <formula>"OPORTUNIDADE"</formula>
    </cfRule>
  </conditionalFormatting>
  <conditionalFormatting sqref="Y263:Y276">
    <cfRule type="cellIs" dxfId="2098" priority="6028" operator="equal">
      <formula>"NÃO"</formula>
    </cfRule>
    <cfRule type="cellIs" dxfId="2097" priority="6029" operator="equal">
      <formula>"SIM"</formula>
    </cfRule>
  </conditionalFormatting>
  <conditionalFormatting sqref="Y263:Y276">
    <cfRule type="cellIs" dxfId="2096" priority="6027" operator="equal">
      <formula>"OPORTUNIDADE"</formula>
    </cfRule>
  </conditionalFormatting>
  <conditionalFormatting sqref="Y263:Y276">
    <cfRule type="cellIs" dxfId="2095" priority="6025" operator="equal">
      <formula>"NÃO"</formula>
    </cfRule>
    <cfRule type="cellIs" dxfId="2094" priority="6026" operator="equal">
      <formula>"SIM"</formula>
    </cfRule>
  </conditionalFormatting>
  <conditionalFormatting sqref="Y263:Y276">
    <cfRule type="cellIs" dxfId="2093" priority="6024" operator="equal">
      <formula>"OPORTUNIDADE"</formula>
    </cfRule>
  </conditionalFormatting>
  <conditionalFormatting sqref="Y263:Y276">
    <cfRule type="cellIs" dxfId="2092" priority="6022" operator="equal">
      <formula>"NÃO"</formula>
    </cfRule>
    <cfRule type="cellIs" dxfId="2091" priority="6023" operator="equal">
      <formula>"SIM"</formula>
    </cfRule>
  </conditionalFormatting>
  <conditionalFormatting sqref="Y263:Y276">
    <cfRule type="cellIs" dxfId="2090" priority="6021" operator="equal">
      <formula>"OPORTUNIDADE"</formula>
    </cfRule>
  </conditionalFormatting>
  <conditionalFormatting sqref="Y263:Y276">
    <cfRule type="cellIs" dxfId="2089" priority="6019" operator="equal">
      <formula>"NÃO"</formula>
    </cfRule>
    <cfRule type="cellIs" dxfId="2088" priority="6020" operator="equal">
      <formula>"SIM"</formula>
    </cfRule>
  </conditionalFormatting>
  <conditionalFormatting sqref="Y263:Y276">
    <cfRule type="cellIs" dxfId="2087" priority="6018" operator="equal">
      <formula>"OPORTUNIDADE"</formula>
    </cfRule>
  </conditionalFormatting>
  <conditionalFormatting sqref="Y263:Y276">
    <cfRule type="cellIs" dxfId="2086" priority="6016" operator="equal">
      <formula>"NÃO"</formula>
    </cfRule>
    <cfRule type="cellIs" dxfId="2085" priority="6017" operator="equal">
      <formula>"SIM"</formula>
    </cfRule>
  </conditionalFormatting>
  <conditionalFormatting sqref="Y263:Y276">
    <cfRule type="cellIs" dxfId="2084" priority="6015" operator="equal">
      <formula>"OPORTUNIDADE"</formula>
    </cfRule>
  </conditionalFormatting>
  <conditionalFormatting sqref="Y263:Y276">
    <cfRule type="cellIs" dxfId="2083" priority="6013" operator="equal">
      <formula>"NÃO"</formula>
    </cfRule>
    <cfRule type="cellIs" dxfId="2082" priority="6014" operator="equal">
      <formula>"SIM"</formula>
    </cfRule>
  </conditionalFormatting>
  <conditionalFormatting sqref="Z273">
    <cfRule type="cellIs" dxfId="2081" priority="6012" operator="equal">
      <formula>"OPORTUNIDADE"</formula>
    </cfRule>
  </conditionalFormatting>
  <conditionalFormatting sqref="Z273">
    <cfRule type="cellIs" dxfId="2080" priority="6010" operator="equal">
      <formula>"NÃO"</formula>
    </cfRule>
    <cfRule type="cellIs" dxfId="2079" priority="6011" operator="equal">
      <formula>"SIM"</formula>
    </cfRule>
  </conditionalFormatting>
  <conditionalFormatting sqref="Z272">
    <cfRule type="cellIs" dxfId="2078" priority="6006" operator="equal">
      <formula>"OPORTUNIDADE"</formula>
    </cfRule>
  </conditionalFormatting>
  <conditionalFormatting sqref="Z272">
    <cfRule type="cellIs" dxfId="2077" priority="6004" operator="equal">
      <formula>"NÃO"</formula>
    </cfRule>
    <cfRule type="cellIs" dxfId="2076" priority="6005" operator="equal">
      <formula>"SIM"</formula>
    </cfRule>
  </conditionalFormatting>
  <conditionalFormatting sqref="BK236">
    <cfRule type="iconSet" priority="5996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2075" priority="5953" operator="equal">
      <formula>"OPORTUNIDADE"</formula>
    </cfRule>
  </conditionalFormatting>
  <conditionalFormatting sqref="Z269">
    <cfRule type="cellIs" dxfId="2074" priority="5951" operator="equal">
      <formula>"NÃO"</formula>
    </cfRule>
    <cfRule type="cellIs" dxfId="2073" priority="5952" operator="equal">
      <formula>"SIM"</formula>
    </cfRule>
  </conditionalFormatting>
  <conditionalFormatting sqref="Z269">
    <cfRule type="cellIs" dxfId="2072" priority="5950" operator="equal">
      <formula>"OPORTUNIDADE"</formula>
    </cfRule>
  </conditionalFormatting>
  <conditionalFormatting sqref="Z269">
    <cfRule type="cellIs" dxfId="2071" priority="5948" operator="equal">
      <formula>"NÃO"</formula>
    </cfRule>
    <cfRule type="cellIs" dxfId="2070" priority="5949" operator="equal">
      <formula>"SIM"</formula>
    </cfRule>
  </conditionalFormatting>
  <conditionalFormatting sqref="Z269">
    <cfRule type="cellIs" dxfId="2069" priority="5941" operator="equal">
      <formula>"OPORTUNIDADE"</formula>
    </cfRule>
  </conditionalFormatting>
  <conditionalFormatting sqref="Z269">
    <cfRule type="cellIs" dxfId="2068" priority="5939" operator="equal">
      <formula>"NÃO"</formula>
    </cfRule>
    <cfRule type="cellIs" dxfId="2067" priority="5940" operator="equal">
      <formula>"SIM"</formula>
    </cfRule>
  </conditionalFormatting>
  <conditionalFormatting sqref="Z269">
    <cfRule type="cellIs" dxfId="2066" priority="5938" operator="equal">
      <formula>"OPORTUNIDADE"</formula>
    </cfRule>
  </conditionalFormatting>
  <conditionalFormatting sqref="Z269">
    <cfRule type="cellIs" dxfId="2065" priority="5936" operator="equal">
      <formula>"NÃO"</formula>
    </cfRule>
    <cfRule type="cellIs" dxfId="2064" priority="5937" operator="equal">
      <formula>"SIM"</formula>
    </cfRule>
  </conditionalFormatting>
  <conditionalFormatting sqref="Z269">
    <cfRule type="cellIs" dxfId="2063" priority="5935" operator="equal">
      <formula>"OPORTUNIDADE"</formula>
    </cfRule>
  </conditionalFormatting>
  <conditionalFormatting sqref="Z269">
    <cfRule type="cellIs" dxfId="2062" priority="5933" operator="equal">
      <formula>"NÃO"</formula>
    </cfRule>
    <cfRule type="cellIs" dxfId="2061" priority="5934" operator="equal">
      <formula>"SIM"</formula>
    </cfRule>
  </conditionalFormatting>
  <conditionalFormatting sqref="Z269">
    <cfRule type="cellIs" dxfId="2060" priority="5932" operator="equal">
      <formula>"OPORTUNIDADE"</formula>
    </cfRule>
  </conditionalFormatting>
  <conditionalFormatting sqref="Z269">
    <cfRule type="cellIs" dxfId="2059" priority="5930" operator="equal">
      <formula>"NÃO"</formula>
    </cfRule>
    <cfRule type="cellIs" dxfId="2058" priority="5931" operator="equal">
      <formula>"SIM"</formula>
    </cfRule>
  </conditionalFormatting>
  <conditionalFormatting sqref="Z274">
    <cfRule type="cellIs" dxfId="2057" priority="5911" operator="equal">
      <formula>"OPORTUNIDADE"</formula>
    </cfRule>
  </conditionalFormatting>
  <conditionalFormatting sqref="Z274">
    <cfRule type="cellIs" dxfId="2056" priority="5909" operator="equal">
      <formula>"NÃO"</formula>
    </cfRule>
    <cfRule type="cellIs" dxfId="2055" priority="5910" operator="equal">
      <formula>"SIM"</formula>
    </cfRule>
  </conditionalFormatting>
  <conditionalFormatting sqref="Y264">
    <cfRule type="cellIs" dxfId="2054" priority="5905" operator="equal">
      <formula>"OPORTUNIDADE"</formula>
    </cfRule>
  </conditionalFormatting>
  <conditionalFormatting sqref="Y264">
    <cfRule type="cellIs" dxfId="2053" priority="5903" operator="equal">
      <formula>"NÃO"</formula>
    </cfRule>
    <cfRule type="cellIs" dxfId="2052" priority="5904" operator="equal">
      <formula>"SIM"</formula>
    </cfRule>
  </conditionalFormatting>
  <conditionalFormatting sqref="Y264">
    <cfRule type="cellIs" dxfId="2051" priority="5902" operator="equal">
      <formula>"OPORTUNIDADE"</formula>
    </cfRule>
  </conditionalFormatting>
  <conditionalFormatting sqref="Y264">
    <cfRule type="cellIs" dxfId="2050" priority="5900" operator="equal">
      <formula>"NÃO"</formula>
    </cfRule>
    <cfRule type="cellIs" dxfId="2049" priority="5901" operator="equal">
      <formula>"SIM"</formula>
    </cfRule>
  </conditionalFormatting>
  <conditionalFormatting sqref="Y264">
    <cfRule type="cellIs" dxfId="2048" priority="5899" operator="equal">
      <formula>"OPORTUNIDADE"</formula>
    </cfRule>
  </conditionalFormatting>
  <conditionalFormatting sqref="Y264">
    <cfRule type="cellIs" dxfId="2047" priority="5897" operator="equal">
      <formula>"NÃO"</formula>
    </cfRule>
    <cfRule type="cellIs" dxfId="2046" priority="5898" operator="equal">
      <formula>"SIM"</formula>
    </cfRule>
  </conditionalFormatting>
  <conditionalFormatting sqref="Y264">
    <cfRule type="cellIs" dxfId="2045" priority="5896" operator="equal">
      <formula>"OPORTUNIDADE"</formula>
    </cfRule>
  </conditionalFormatting>
  <conditionalFormatting sqref="Y264">
    <cfRule type="cellIs" dxfId="2044" priority="5894" operator="equal">
      <formula>"NÃO"</formula>
    </cfRule>
    <cfRule type="cellIs" dxfId="2043" priority="5895" operator="equal">
      <formula>"SIM"</formula>
    </cfRule>
  </conditionalFormatting>
  <conditionalFormatting sqref="Y264">
    <cfRule type="cellIs" dxfId="2042" priority="5893" operator="equal">
      <formula>"OPORTUNIDADE"</formula>
    </cfRule>
  </conditionalFormatting>
  <conditionalFormatting sqref="Y264">
    <cfRule type="cellIs" dxfId="2041" priority="5891" operator="equal">
      <formula>"NÃO"</formula>
    </cfRule>
    <cfRule type="cellIs" dxfId="2040" priority="5892" operator="equal">
      <formula>"SIM"</formula>
    </cfRule>
  </conditionalFormatting>
  <conditionalFormatting sqref="Y264">
    <cfRule type="cellIs" dxfId="2039" priority="5890" operator="equal">
      <formula>"OPORTUNIDADE"</formula>
    </cfRule>
  </conditionalFormatting>
  <conditionalFormatting sqref="Y264">
    <cfRule type="cellIs" dxfId="2038" priority="5888" operator="equal">
      <formula>"NÃO"</formula>
    </cfRule>
    <cfRule type="cellIs" dxfId="2037" priority="5889" operator="equal">
      <formula>"SIM"</formula>
    </cfRule>
  </conditionalFormatting>
  <conditionalFormatting sqref="Y264">
    <cfRule type="cellIs" dxfId="2036" priority="5887" operator="equal">
      <formula>"OPORTUNIDADE"</formula>
    </cfRule>
  </conditionalFormatting>
  <conditionalFormatting sqref="Y264">
    <cfRule type="cellIs" dxfId="2035" priority="5885" operator="equal">
      <formula>"NÃO"</formula>
    </cfRule>
    <cfRule type="cellIs" dxfId="2034" priority="5886" operator="equal">
      <formula>"SIM"</formula>
    </cfRule>
  </conditionalFormatting>
  <conditionalFormatting sqref="Y264">
    <cfRule type="cellIs" dxfId="2033" priority="5884" operator="equal">
      <formula>"OPORTUNIDADE"</formula>
    </cfRule>
  </conditionalFormatting>
  <conditionalFormatting sqref="Y264">
    <cfRule type="cellIs" dxfId="2032" priority="5882" operator="equal">
      <formula>"NÃO"</formula>
    </cfRule>
    <cfRule type="cellIs" dxfId="2031" priority="5883" operator="equal">
      <formula>"SIM"</formula>
    </cfRule>
  </conditionalFormatting>
  <conditionalFormatting sqref="Y264">
    <cfRule type="cellIs" dxfId="2030" priority="5881" operator="equal">
      <formula>"OPORTUNIDADE"</formula>
    </cfRule>
  </conditionalFormatting>
  <conditionalFormatting sqref="Y264">
    <cfRule type="cellIs" dxfId="2029" priority="5879" operator="equal">
      <formula>"NÃO"</formula>
    </cfRule>
    <cfRule type="cellIs" dxfId="2028" priority="5880" operator="equal">
      <formula>"SIM"</formula>
    </cfRule>
  </conditionalFormatting>
  <conditionalFormatting sqref="Y264">
    <cfRule type="cellIs" dxfId="2027" priority="5878" operator="equal">
      <formula>"OPORTUNIDADE"</formula>
    </cfRule>
  </conditionalFormatting>
  <conditionalFormatting sqref="Y264">
    <cfRule type="cellIs" dxfId="2026" priority="5876" operator="equal">
      <formula>"NÃO"</formula>
    </cfRule>
    <cfRule type="cellIs" dxfId="2025" priority="5877" operator="equal">
      <formula>"SIM"</formula>
    </cfRule>
  </conditionalFormatting>
  <conditionalFormatting sqref="Y264">
    <cfRule type="cellIs" dxfId="2024" priority="5875" operator="equal">
      <formula>"OPORTUNIDADE"</formula>
    </cfRule>
  </conditionalFormatting>
  <conditionalFormatting sqref="Y264">
    <cfRule type="cellIs" dxfId="2023" priority="5873" operator="equal">
      <formula>"NÃO"</formula>
    </cfRule>
    <cfRule type="cellIs" dxfId="2022" priority="5874" operator="equal">
      <formula>"SIM"</formula>
    </cfRule>
  </conditionalFormatting>
  <conditionalFormatting sqref="Y264">
    <cfRule type="cellIs" dxfId="2021" priority="5872" operator="equal">
      <formula>"OPORTUNIDADE"</formula>
    </cfRule>
  </conditionalFormatting>
  <conditionalFormatting sqref="Y264">
    <cfRule type="cellIs" dxfId="2020" priority="5870" operator="equal">
      <formula>"NÃO"</formula>
    </cfRule>
    <cfRule type="cellIs" dxfId="2019" priority="5871" operator="equal">
      <formula>"SIM"</formula>
    </cfRule>
  </conditionalFormatting>
  <conditionalFormatting sqref="Y264">
    <cfRule type="cellIs" dxfId="2018" priority="5869" operator="equal">
      <formula>"OPORTUNIDADE"</formula>
    </cfRule>
  </conditionalFormatting>
  <conditionalFormatting sqref="Y264">
    <cfRule type="cellIs" dxfId="2017" priority="5867" operator="equal">
      <formula>"NÃO"</formula>
    </cfRule>
    <cfRule type="cellIs" dxfId="2016" priority="5868" operator="equal">
      <formula>"SIM"</formula>
    </cfRule>
  </conditionalFormatting>
  <conditionalFormatting sqref="Y264">
    <cfRule type="cellIs" dxfId="2015" priority="5866" operator="equal">
      <formula>"OPORTUNIDADE"</formula>
    </cfRule>
  </conditionalFormatting>
  <conditionalFormatting sqref="Y264">
    <cfRule type="cellIs" dxfId="2014" priority="5864" operator="equal">
      <formula>"NÃO"</formula>
    </cfRule>
    <cfRule type="cellIs" dxfId="2013" priority="5865" operator="equal">
      <formula>"SIM"</formula>
    </cfRule>
  </conditionalFormatting>
  <conditionalFormatting sqref="Y264">
    <cfRule type="cellIs" dxfId="2012" priority="5863" operator="equal">
      <formula>"OPORTUNIDADE"</formula>
    </cfRule>
  </conditionalFormatting>
  <conditionalFormatting sqref="Y264">
    <cfRule type="cellIs" dxfId="2011" priority="5861" operator="equal">
      <formula>"NÃO"</formula>
    </cfRule>
    <cfRule type="cellIs" dxfId="2010" priority="5862" operator="equal">
      <formula>"SIM"</formula>
    </cfRule>
  </conditionalFormatting>
  <conditionalFormatting sqref="Y264">
    <cfRule type="cellIs" dxfId="2009" priority="5860" operator="equal">
      <formula>"OPORTUNIDADE"</formula>
    </cfRule>
  </conditionalFormatting>
  <conditionalFormatting sqref="Y264">
    <cfRule type="cellIs" dxfId="2008" priority="5858" operator="equal">
      <formula>"NÃO"</formula>
    </cfRule>
    <cfRule type="cellIs" dxfId="2007" priority="5859" operator="equal">
      <formula>"SIM"</formula>
    </cfRule>
  </conditionalFormatting>
  <conditionalFormatting sqref="Y264">
    <cfRule type="cellIs" dxfId="2006" priority="5857" operator="equal">
      <formula>"OPORTUNIDADE"</formula>
    </cfRule>
  </conditionalFormatting>
  <conditionalFormatting sqref="Y264">
    <cfRule type="cellIs" dxfId="2005" priority="5855" operator="equal">
      <formula>"NÃO"</formula>
    </cfRule>
    <cfRule type="cellIs" dxfId="2004" priority="5856" operator="equal">
      <formula>"SIM"</formula>
    </cfRule>
  </conditionalFormatting>
  <conditionalFormatting sqref="Y264">
    <cfRule type="cellIs" dxfId="2003" priority="5854" operator="equal">
      <formula>"OPORTUNIDADE"</formula>
    </cfRule>
  </conditionalFormatting>
  <conditionalFormatting sqref="Y264">
    <cfRule type="cellIs" dxfId="2002" priority="5852" operator="equal">
      <formula>"NÃO"</formula>
    </cfRule>
    <cfRule type="cellIs" dxfId="2001" priority="5853" operator="equal">
      <formula>"SIM"</formula>
    </cfRule>
  </conditionalFormatting>
  <conditionalFormatting sqref="Y264">
    <cfRule type="cellIs" dxfId="2000" priority="5851" operator="equal">
      <formula>"OPORTUNIDADE"</formula>
    </cfRule>
  </conditionalFormatting>
  <conditionalFormatting sqref="Y264">
    <cfRule type="cellIs" dxfId="1999" priority="5849" operator="equal">
      <formula>"NÃO"</formula>
    </cfRule>
    <cfRule type="cellIs" dxfId="1998" priority="5850" operator="equal">
      <formula>"SIM"</formula>
    </cfRule>
  </conditionalFormatting>
  <conditionalFormatting sqref="Y264">
    <cfRule type="cellIs" dxfId="1997" priority="5848" operator="equal">
      <formula>"OPORTUNIDADE"</formula>
    </cfRule>
  </conditionalFormatting>
  <conditionalFormatting sqref="Y264">
    <cfRule type="cellIs" dxfId="1996" priority="5846" operator="equal">
      <formula>"NÃO"</formula>
    </cfRule>
    <cfRule type="cellIs" dxfId="1995" priority="5847" operator="equal">
      <formula>"SIM"</formula>
    </cfRule>
  </conditionalFormatting>
  <conditionalFormatting sqref="Y264">
    <cfRule type="cellIs" dxfId="1994" priority="5845" operator="equal">
      <formula>"OPORTUNIDADE"</formula>
    </cfRule>
  </conditionalFormatting>
  <conditionalFormatting sqref="Y264">
    <cfRule type="cellIs" dxfId="1993" priority="5843" operator="equal">
      <formula>"NÃO"</formula>
    </cfRule>
    <cfRule type="cellIs" dxfId="1992" priority="5844" operator="equal">
      <formula>"SIM"</formula>
    </cfRule>
  </conditionalFormatting>
  <conditionalFormatting sqref="Y264">
    <cfRule type="cellIs" dxfId="1991" priority="5842" operator="equal">
      <formula>"OPORTUNIDADE"</formula>
    </cfRule>
  </conditionalFormatting>
  <conditionalFormatting sqref="Y264">
    <cfRule type="cellIs" dxfId="1990" priority="5840" operator="equal">
      <formula>"NÃO"</formula>
    </cfRule>
    <cfRule type="cellIs" dxfId="1989" priority="5841" operator="equal">
      <formula>"SIM"</formula>
    </cfRule>
  </conditionalFormatting>
  <conditionalFormatting sqref="Y264">
    <cfRule type="cellIs" dxfId="1988" priority="5839" operator="equal">
      <formula>"OPORTUNIDADE"</formula>
    </cfRule>
  </conditionalFormatting>
  <conditionalFormatting sqref="Y264">
    <cfRule type="cellIs" dxfId="1987" priority="5837" operator="equal">
      <formula>"NÃO"</formula>
    </cfRule>
    <cfRule type="cellIs" dxfId="1986" priority="5838" operator="equal">
      <formula>"SIM"</formula>
    </cfRule>
  </conditionalFormatting>
  <conditionalFormatting sqref="Y264">
    <cfRule type="cellIs" dxfId="1985" priority="5836" operator="equal">
      <formula>"OPORTUNIDADE"</formula>
    </cfRule>
  </conditionalFormatting>
  <conditionalFormatting sqref="Y264">
    <cfRule type="cellIs" dxfId="1984" priority="5834" operator="equal">
      <formula>"NÃO"</formula>
    </cfRule>
    <cfRule type="cellIs" dxfId="1983" priority="5835" operator="equal">
      <formula>"SIM"</formula>
    </cfRule>
  </conditionalFormatting>
  <conditionalFormatting sqref="Y264">
    <cfRule type="cellIs" dxfId="1982" priority="5833" operator="equal">
      <formula>"OPORTUNIDADE"</formula>
    </cfRule>
  </conditionalFormatting>
  <conditionalFormatting sqref="Y264">
    <cfRule type="cellIs" dxfId="1981" priority="5831" operator="equal">
      <formula>"NÃO"</formula>
    </cfRule>
    <cfRule type="cellIs" dxfId="1980" priority="5832" operator="equal">
      <formula>"SIM"</formula>
    </cfRule>
  </conditionalFormatting>
  <conditionalFormatting sqref="Y264">
    <cfRule type="cellIs" dxfId="1979" priority="5830" operator="equal">
      <formula>"OPORTUNIDADE"</formula>
    </cfRule>
  </conditionalFormatting>
  <conditionalFormatting sqref="Y264">
    <cfRule type="cellIs" dxfId="1978" priority="5828" operator="equal">
      <formula>"NÃO"</formula>
    </cfRule>
    <cfRule type="cellIs" dxfId="1977" priority="5829" operator="equal">
      <formula>"SIM"</formula>
    </cfRule>
  </conditionalFormatting>
  <conditionalFormatting sqref="Y264">
    <cfRule type="cellIs" dxfId="1976" priority="5827" operator="equal">
      <formula>"OPORTUNIDADE"</formula>
    </cfRule>
  </conditionalFormatting>
  <conditionalFormatting sqref="Y264">
    <cfRule type="cellIs" dxfId="1975" priority="5825" operator="equal">
      <formula>"NÃO"</formula>
    </cfRule>
    <cfRule type="cellIs" dxfId="1974" priority="5826" operator="equal">
      <formula>"SIM"</formula>
    </cfRule>
  </conditionalFormatting>
  <conditionalFormatting sqref="Y264">
    <cfRule type="cellIs" dxfId="1973" priority="5824" operator="equal">
      <formula>"OPORTUNIDADE"</formula>
    </cfRule>
  </conditionalFormatting>
  <conditionalFormatting sqref="Y264">
    <cfRule type="cellIs" dxfId="1972" priority="5822" operator="equal">
      <formula>"NÃO"</formula>
    </cfRule>
    <cfRule type="cellIs" dxfId="1971" priority="5823" operator="equal">
      <formula>"SIM"</formula>
    </cfRule>
  </conditionalFormatting>
  <conditionalFormatting sqref="Y264">
    <cfRule type="cellIs" dxfId="1970" priority="5821" operator="equal">
      <formula>"OPORTUNIDADE"</formula>
    </cfRule>
  </conditionalFormatting>
  <conditionalFormatting sqref="Y264">
    <cfRule type="cellIs" dxfId="1969" priority="5819" operator="equal">
      <formula>"NÃO"</formula>
    </cfRule>
    <cfRule type="cellIs" dxfId="1968" priority="5820" operator="equal">
      <formula>"SIM"</formula>
    </cfRule>
  </conditionalFormatting>
  <conditionalFormatting sqref="Y264">
    <cfRule type="cellIs" dxfId="1967" priority="5818" operator="equal">
      <formula>"OPORTUNIDADE"</formula>
    </cfRule>
  </conditionalFormatting>
  <conditionalFormatting sqref="Y264">
    <cfRule type="cellIs" dxfId="1966" priority="5816" operator="equal">
      <formula>"NÃO"</formula>
    </cfRule>
    <cfRule type="cellIs" dxfId="1965" priority="5817" operator="equal">
      <formula>"SIM"</formula>
    </cfRule>
  </conditionalFormatting>
  <conditionalFormatting sqref="Y264">
    <cfRule type="cellIs" dxfId="1964" priority="5815" operator="equal">
      <formula>"OPORTUNIDADE"</formula>
    </cfRule>
  </conditionalFormatting>
  <conditionalFormatting sqref="Y264">
    <cfRule type="cellIs" dxfId="1963" priority="5813" operator="equal">
      <formula>"NÃO"</formula>
    </cfRule>
    <cfRule type="cellIs" dxfId="1962" priority="5814" operator="equal">
      <formula>"SIM"</formula>
    </cfRule>
  </conditionalFormatting>
  <conditionalFormatting sqref="Y264">
    <cfRule type="cellIs" dxfId="1961" priority="5812" operator="equal">
      <formula>"OPORTUNIDADE"</formula>
    </cfRule>
  </conditionalFormatting>
  <conditionalFormatting sqref="Y264">
    <cfRule type="cellIs" dxfId="1960" priority="5810" operator="equal">
      <formula>"NÃO"</formula>
    </cfRule>
    <cfRule type="cellIs" dxfId="1959" priority="5811" operator="equal">
      <formula>"SIM"</formula>
    </cfRule>
  </conditionalFormatting>
  <conditionalFormatting sqref="Y264">
    <cfRule type="cellIs" dxfId="1958" priority="5809" operator="equal">
      <formula>"OPORTUNIDADE"</formula>
    </cfRule>
  </conditionalFormatting>
  <conditionalFormatting sqref="Y264">
    <cfRule type="cellIs" dxfId="1957" priority="5807" operator="equal">
      <formula>"NÃO"</formula>
    </cfRule>
    <cfRule type="cellIs" dxfId="1956" priority="5808" operator="equal">
      <formula>"SIM"</formula>
    </cfRule>
  </conditionalFormatting>
  <conditionalFormatting sqref="Y264">
    <cfRule type="cellIs" dxfId="1955" priority="5806" operator="equal">
      <formula>"OPORTUNIDADE"</formula>
    </cfRule>
  </conditionalFormatting>
  <conditionalFormatting sqref="Y264">
    <cfRule type="cellIs" dxfId="1954" priority="5804" operator="equal">
      <formula>"NÃO"</formula>
    </cfRule>
    <cfRule type="cellIs" dxfId="1953" priority="5805" operator="equal">
      <formula>"SIM"</formula>
    </cfRule>
  </conditionalFormatting>
  <conditionalFormatting sqref="Z264:Z265">
    <cfRule type="cellIs" dxfId="1952" priority="5803" operator="equal">
      <formula>"OPORTUNIDADE"</formula>
    </cfRule>
  </conditionalFormatting>
  <conditionalFormatting sqref="Z264:Z265">
    <cfRule type="cellIs" dxfId="1951" priority="5801" operator="equal">
      <formula>"NÃO"</formula>
    </cfRule>
    <cfRule type="cellIs" dxfId="1950" priority="5802" operator="equal">
      <formula>"SIM"</formula>
    </cfRule>
  </conditionalFormatting>
  <conditionalFormatting sqref="Y264">
    <cfRule type="cellIs" dxfId="1949" priority="5800" operator="equal">
      <formula>"OPORTUNIDADE"</formula>
    </cfRule>
  </conditionalFormatting>
  <conditionalFormatting sqref="Y264">
    <cfRule type="cellIs" dxfId="1948" priority="5798" operator="equal">
      <formula>"NÃO"</formula>
    </cfRule>
    <cfRule type="cellIs" dxfId="1947" priority="5799" operator="equal">
      <formula>"SIM"</formula>
    </cfRule>
  </conditionalFormatting>
  <conditionalFormatting sqref="Y264">
    <cfRule type="cellIs" dxfId="1946" priority="5797" operator="equal">
      <formula>"OPORTUNIDADE"</formula>
    </cfRule>
  </conditionalFormatting>
  <conditionalFormatting sqref="Y264">
    <cfRule type="cellIs" dxfId="1945" priority="5795" operator="equal">
      <formula>"NÃO"</formula>
    </cfRule>
    <cfRule type="cellIs" dxfId="1944" priority="5796" operator="equal">
      <formula>"SIM"</formula>
    </cfRule>
  </conditionalFormatting>
  <conditionalFormatting sqref="Y264">
    <cfRule type="cellIs" dxfId="1943" priority="5794" operator="equal">
      <formula>"OPORTUNIDADE"</formula>
    </cfRule>
  </conditionalFormatting>
  <conditionalFormatting sqref="Y264">
    <cfRule type="cellIs" dxfId="1942" priority="5792" operator="equal">
      <formula>"NÃO"</formula>
    </cfRule>
    <cfRule type="cellIs" dxfId="1941" priority="5793" operator="equal">
      <formula>"SIM"</formula>
    </cfRule>
  </conditionalFormatting>
  <conditionalFormatting sqref="Y264">
    <cfRule type="cellIs" dxfId="1940" priority="5791" operator="equal">
      <formula>"OPORTUNIDADE"</formula>
    </cfRule>
  </conditionalFormatting>
  <conditionalFormatting sqref="Y264">
    <cfRule type="cellIs" dxfId="1939" priority="5789" operator="equal">
      <formula>"NÃO"</formula>
    </cfRule>
    <cfRule type="cellIs" dxfId="1938" priority="5790" operator="equal">
      <formula>"SIM"</formula>
    </cfRule>
  </conditionalFormatting>
  <conditionalFormatting sqref="Y264">
    <cfRule type="cellIs" dxfId="1937" priority="5788" operator="equal">
      <formula>"OPORTUNIDADE"</formula>
    </cfRule>
  </conditionalFormatting>
  <conditionalFormatting sqref="Y264">
    <cfRule type="cellIs" dxfId="1936" priority="5786" operator="equal">
      <formula>"NÃO"</formula>
    </cfRule>
    <cfRule type="cellIs" dxfId="1935" priority="5787" operator="equal">
      <formula>"SIM"</formula>
    </cfRule>
  </conditionalFormatting>
  <conditionalFormatting sqref="Y264">
    <cfRule type="cellIs" dxfId="1934" priority="5785" operator="equal">
      <formula>"OPORTUNIDADE"</formula>
    </cfRule>
  </conditionalFormatting>
  <conditionalFormatting sqref="Y264">
    <cfRule type="cellIs" dxfId="1933" priority="5783" operator="equal">
      <formula>"NÃO"</formula>
    </cfRule>
    <cfRule type="cellIs" dxfId="1932" priority="5784" operator="equal">
      <formula>"SIM"</formula>
    </cfRule>
  </conditionalFormatting>
  <conditionalFormatting sqref="Y264">
    <cfRule type="cellIs" dxfId="1931" priority="5782" operator="equal">
      <formula>"OPORTUNIDADE"</formula>
    </cfRule>
  </conditionalFormatting>
  <conditionalFormatting sqref="Y264">
    <cfRule type="cellIs" dxfId="1930" priority="5780" operator="equal">
      <formula>"NÃO"</formula>
    </cfRule>
    <cfRule type="cellIs" dxfId="1929" priority="5781" operator="equal">
      <formula>"SIM"</formula>
    </cfRule>
  </conditionalFormatting>
  <conditionalFormatting sqref="Y264">
    <cfRule type="cellIs" dxfId="1928" priority="5779" operator="equal">
      <formula>"OPORTUNIDADE"</formula>
    </cfRule>
  </conditionalFormatting>
  <conditionalFormatting sqref="Y264">
    <cfRule type="cellIs" dxfId="1927" priority="5777" operator="equal">
      <formula>"NÃO"</formula>
    </cfRule>
    <cfRule type="cellIs" dxfId="1926" priority="5778" operator="equal">
      <formula>"SIM"</formula>
    </cfRule>
  </conditionalFormatting>
  <conditionalFormatting sqref="Y264">
    <cfRule type="cellIs" dxfId="1925" priority="5776" operator="equal">
      <formula>"OPORTUNIDADE"</formula>
    </cfRule>
  </conditionalFormatting>
  <conditionalFormatting sqref="Y264">
    <cfRule type="cellIs" dxfId="1924" priority="5774" operator="equal">
      <formula>"NÃO"</formula>
    </cfRule>
    <cfRule type="cellIs" dxfId="1923" priority="5775" operator="equal">
      <formula>"SIM"</formula>
    </cfRule>
  </conditionalFormatting>
  <conditionalFormatting sqref="Y264">
    <cfRule type="cellIs" dxfId="1922" priority="5773" operator="equal">
      <formula>"OPORTUNIDADE"</formula>
    </cfRule>
  </conditionalFormatting>
  <conditionalFormatting sqref="Y264">
    <cfRule type="cellIs" dxfId="1921" priority="5771" operator="equal">
      <formula>"NÃO"</formula>
    </cfRule>
    <cfRule type="cellIs" dxfId="1920" priority="5772" operator="equal">
      <formula>"SIM"</formula>
    </cfRule>
  </conditionalFormatting>
  <conditionalFormatting sqref="Y264">
    <cfRule type="cellIs" dxfId="1919" priority="5770" operator="equal">
      <formula>"OPORTUNIDADE"</formula>
    </cfRule>
  </conditionalFormatting>
  <conditionalFormatting sqref="Y264">
    <cfRule type="cellIs" dxfId="1918" priority="5768" operator="equal">
      <formula>"NÃO"</formula>
    </cfRule>
    <cfRule type="cellIs" dxfId="1917" priority="5769" operator="equal">
      <formula>"SIM"</formula>
    </cfRule>
  </conditionalFormatting>
  <conditionalFormatting sqref="Y264">
    <cfRule type="cellIs" dxfId="1916" priority="5767" operator="equal">
      <formula>"OPORTUNIDADE"</formula>
    </cfRule>
  </conditionalFormatting>
  <conditionalFormatting sqref="Y264">
    <cfRule type="cellIs" dxfId="1915" priority="5765" operator="equal">
      <formula>"NÃO"</formula>
    </cfRule>
    <cfRule type="cellIs" dxfId="1914" priority="5766" operator="equal">
      <formula>"SIM"</formula>
    </cfRule>
  </conditionalFormatting>
  <conditionalFormatting sqref="Y264">
    <cfRule type="cellIs" dxfId="1913" priority="5764" operator="equal">
      <formula>"OPORTUNIDADE"</formula>
    </cfRule>
  </conditionalFormatting>
  <conditionalFormatting sqref="Y264">
    <cfRule type="cellIs" dxfId="1912" priority="5762" operator="equal">
      <formula>"NÃO"</formula>
    </cfRule>
    <cfRule type="cellIs" dxfId="1911" priority="5763" operator="equal">
      <formula>"SIM"</formula>
    </cfRule>
  </conditionalFormatting>
  <conditionalFormatting sqref="Y264">
    <cfRule type="cellIs" dxfId="1910" priority="5761" operator="equal">
      <formula>"OPORTUNIDADE"</formula>
    </cfRule>
  </conditionalFormatting>
  <conditionalFormatting sqref="Y264">
    <cfRule type="cellIs" dxfId="1909" priority="5759" operator="equal">
      <formula>"NÃO"</formula>
    </cfRule>
    <cfRule type="cellIs" dxfId="1908" priority="5760" operator="equal">
      <formula>"SIM"</formula>
    </cfRule>
  </conditionalFormatting>
  <conditionalFormatting sqref="Y264">
    <cfRule type="cellIs" dxfId="1907" priority="5758" operator="equal">
      <formula>"OPORTUNIDADE"</formula>
    </cfRule>
  </conditionalFormatting>
  <conditionalFormatting sqref="Y264">
    <cfRule type="cellIs" dxfId="1906" priority="5756" operator="equal">
      <formula>"NÃO"</formula>
    </cfRule>
    <cfRule type="cellIs" dxfId="1905" priority="5757" operator="equal">
      <formula>"SIM"</formula>
    </cfRule>
  </conditionalFormatting>
  <conditionalFormatting sqref="Y264">
    <cfRule type="cellIs" dxfId="1904" priority="5755" operator="equal">
      <formula>"OPORTUNIDADE"</formula>
    </cfRule>
  </conditionalFormatting>
  <conditionalFormatting sqref="Y264">
    <cfRule type="cellIs" dxfId="1903" priority="5753" operator="equal">
      <formula>"NÃO"</formula>
    </cfRule>
    <cfRule type="cellIs" dxfId="1902" priority="5754" operator="equal">
      <formula>"SIM"</formula>
    </cfRule>
  </conditionalFormatting>
  <conditionalFormatting sqref="Y264">
    <cfRule type="cellIs" dxfId="1901" priority="5752" operator="equal">
      <formula>"OPORTUNIDADE"</formula>
    </cfRule>
  </conditionalFormatting>
  <conditionalFormatting sqref="Y264">
    <cfRule type="cellIs" dxfId="1900" priority="5750" operator="equal">
      <formula>"NÃO"</formula>
    </cfRule>
    <cfRule type="cellIs" dxfId="1899" priority="5751" operator="equal">
      <formula>"SIM"</formula>
    </cfRule>
  </conditionalFormatting>
  <conditionalFormatting sqref="Y264">
    <cfRule type="cellIs" dxfId="1898" priority="5749" operator="equal">
      <formula>"OPORTUNIDADE"</formula>
    </cfRule>
  </conditionalFormatting>
  <conditionalFormatting sqref="Y264">
    <cfRule type="cellIs" dxfId="1897" priority="5747" operator="equal">
      <formula>"NÃO"</formula>
    </cfRule>
    <cfRule type="cellIs" dxfId="1896" priority="5748" operator="equal">
      <formula>"SIM"</formula>
    </cfRule>
  </conditionalFormatting>
  <conditionalFormatting sqref="Y264">
    <cfRule type="cellIs" dxfId="1895" priority="5746" operator="equal">
      <formula>"OPORTUNIDADE"</formula>
    </cfRule>
  </conditionalFormatting>
  <conditionalFormatting sqref="Y264">
    <cfRule type="cellIs" dxfId="1894" priority="5744" operator="equal">
      <formula>"NÃO"</formula>
    </cfRule>
    <cfRule type="cellIs" dxfId="1893" priority="5745" operator="equal">
      <formula>"SIM"</formula>
    </cfRule>
  </conditionalFormatting>
  <conditionalFormatting sqref="Y264">
    <cfRule type="cellIs" dxfId="1892" priority="5743" operator="equal">
      <formula>"OPORTUNIDADE"</formula>
    </cfRule>
  </conditionalFormatting>
  <conditionalFormatting sqref="Y264">
    <cfRule type="cellIs" dxfId="1891" priority="5741" operator="equal">
      <formula>"NÃO"</formula>
    </cfRule>
    <cfRule type="cellIs" dxfId="1890" priority="5742" operator="equal">
      <formula>"SIM"</formula>
    </cfRule>
  </conditionalFormatting>
  <conditionalFormatting sqref="Y264">
    <cfRule type="cellIs" dxfId="1889" priority="5740" operator="equal">
      <formula>"OPORTUNIDADE"</formula>
    </cfRule>
  </conditionalFormatting>
  <conditionalFormatting sqref="Y264">
    <cfRule type="cellIs" dxfId="1888" priority="5738" operator="equal">
      <formula>"NÃO"</formula>
    </cfRule>
    <cfRule type="cellIs" dxfId="1887" priority="5739" operator="equal">
      <formula>"SIM"</formula>
    </cfRule>
  </conditionalFormatting>
  <conditionalFormatting sqref="Y264">
    <cfRule type="cellIs" dxfId="1886" priority="5737" operator="equal">
      <formula>"OPORTUNIDADE"</formula>
    </cfRule>
  </conditionalFormatting>
  <conditionalFormatting sqref="Y264">
    <cfRule type="cellIs" dxfId="1885" priority="5735" operator="equal">
      <formula>"NÃO"</formula>
    </cfRule>
    <cfRule type="cellIs" dxfId="1884" priority="5736" operator="equal">
      <formula>"SIM"</formula>
    </cfRule>
  </conditionalFormatting>
  <conditionalFormatting sqref="Y264">
    <cfRule type="cellIs" dxfId="1883" priority="5734" operator="equal">
      <formula>"OPORTUNIDADE"</formula>
    </cfRule>
  </conditionalFormatting>
  <conditionalFormatting sqref="Y264">
    <cfRule type="cellIs" dxfId="1882" priority="5732" operator="equal">
      <formula>"NÃO"</formula>
    </cfRule>
    <cfRule type="cellIs" dxfId="1881" priority="5733" operator="equal">
      <formula>"SIM"</formula>
    </cfRule>
  </conditionalFormatting>
  <conditionalFormatting sqref="Y264">
    <cfRule type="cellIs" dxfId="1880" priority="5731" operator="equal">
      <formula>"OPORTUNIDADE"</formula>
    </cfRule>
  </conditionalFormatting>
  <conditionalFormatting sqref="Y264">
    <cfRule type="cellIs" dxfId="1879" priority="5729" operator="equal">
      <formula>"NÃO"</formula>
    </cfRule>
    <cfRule type="cellIs" dxfId="1878" priority="5730" operator="equal">
      <formula>"SIM"</formula>
    </cfRule>
  </conditionalFormatting>
  <conditionalFormatting sqref="Y264">
    <cfRule type="cellIs" dxfId="1877" priority="5728" operator="equal">
      <formula>"OPORTUNIDADE"</formula>
    </cfRule>
  </conditionalFormatting>
  <conditionalFormatting sqref="Y264">
    <cfRule type="cellIs" dxfId="1876" priority="5726" operator="equal">
      <formula>"NÃO"</formula>
    </cfRule>
    <cfRule type="cellIs" dxfId="1875" priority="5727" operator="equal">
      <formula>"SIM"</formula>
    </cfRule>
  </conditionalFormatting>
  <conditionalFormatting sqref="Y264">
    <cfRule type="cellIs" dxfId="1874" priority="5725" operator="equal">
      <formula>"OPORTUNIDADE"</formula>
    </cfRule>
  </conditionalFormatting>
  <conditionalFormatting sqref="Y264">
    <cfRule type="cellIs" dxfId="1873" priority="5723" operator="equal">
      <formula>"NÃO"</formula>
    </cfRule>
    <cfRule type="cellIs" dxfId="1872" priority="5724" operator="equal">
      <formula>"SIM"</formula>
    </cfRule>
  </conditionalFormatting>
  <conditionalFormatting sqref="Y264">
    <cfRule type="cellIs" dxfId="1871" priority="5722" operator="equal">
      <formula>"OPORTUNIDADE"</formula>
    </cfRule>
  </conditionalFormatting>
  <conditionalFormatting sqref="Y264">
    <cfRule type="cellIs" dxfId="1870" priority="5720" operator="equal">
      <formula>"NÃO"</formula>
    </cfRule>
    <cfRule type="cellIs" dxfId="1869" priority="5721" operator="equal">
      <formula>"SIM"</formula>
    </cfRule>
  </conditionalFormatting>
  <conditionalFormatting sqref="Y264">
    <cfRule type="cellIs" dxfId="1868" priority="5719" operator="equal">
      <formula>"OPORTUNIDADE"</formula>
    </cfRule>
  </conditionalFormatting>
  <conditionalFormatting sqref="Y264">
    <cfRule type="cellIs" dxfId="1867" priority="5717" operator="equal">
      <formula>"NÃO"</formula>
    </cfRule>
    <cfRule type="cellIs" dxfId="1866" priority="5718" operator="equal">
      <formula>"SIM"</formula>
    </cfRule>
  </conditionalFormatting>
  <conditionalFormatting sqref="Y264">
    <cfRule type="cellIs" dxfId="1865" priority="5716" operator="equal">
      <formula>"OPORTUNIDADE"</formula>
    </cfRule>
  </conditionalFormatting>
  <conditionalFormatting sqref="Y264">
    <cfRule type="cellIs" dxfId="1864" priority="5714" operator="equal">
      <formula>"NÃO"</formula>
    </cfRule>
    <cfRule type="cellIs" dxfId="1863" priority="5715" operator="equal">
      <formula>"SIM"</formula>
    </cfRule>
  </conditionalFormatting>
  <conditionalFormatting sqref="Y264">
    <cfRule type="cellIs" dxfId="1862" priority="5713" operator="equal">
      <formula>"OPORTUNIDADE"</formula>
    </cfRule>
  </conditionalFormatting>
  <conditionalFormatting sqref="Y264">
    <cfRule type="cellIs" dxfId="1861" priority="5711" operator="equal">
      <formula>"NÃO"</formula>
    </cfRule>
    <cfRule type="cellIs" dxfId="1860" priority="5712" operator="equal">
      <formula>"SIM"</formula>
    </cfRule>
  </conditionalFormatting>
  <conditionalFormatting sqref="Y264">
    <cfRule type="cellIs" dxfId="1859" priority="5710" operator="equal">
      <formula>"OPORTUNIDADE"</formula>
    </cfRule>
  </conditionalFormatting>
  <conditionalFormatting sqref="Y264">
    <cfRule type="cellIs" dxfId="1858" priority="5708" operator="equal">
      <formula>"NÃO"</formula>
    </cfRule>
    <cfRule type="cellIs" dxfId="1857" priority="5709" operator="equal">
      <formula>"SIM"</formula>
    </cfRule>
  </conditionalFormatting>
  <conditionalFormatting sqref="Y264">
    <cfRule type="cellIs" dxfId="1856" priority="5707" operator="equal">
      <formula>"OPORTUNIDADE"</formula>
    </cfRule>
  </conditionalFormatting>
  <conditionalFormatting sqref="Y264">
    <cfRule type="cellIs" dxfId="1855" priority="5705" operator="equal">
      <formula>"NÃO"</formula>
    </cfRule>
    <cfRule type="cellIs" dxfId="1854" priority="5706" operator="equal">
      <formula>"SIM"</formula>
    </cfRule>
  </conditionalFormatting>
  <conditionalFormatting sqref="Y264">
    <cfRule type="cellIs" dxfId="1853" priority="5704" operator="equal">
      <formula>"OPORTUNIDADE"</formula>
    </cfRule>
  </conditionalFormatting>
  <conditionalFormatting sqref="Y264">
    <cfRule type="cellIs" dxfId="1852" priority="5702" operator="equal">
      <formula>"NÃO"</formula>
    </cfRule>
    <cfRule type="cellIs" dxfId="1851" priority="5703" operator="equal">
      <formula>"SIM"</formula>
    </cfRule>
  </conditionalFormatting>
  <conditionalFormatting sqref="Y264">
    <cfRule type="cellIs" dxfId="1850" priority="5701" operator="equal">
      <formula>"OPORTUNIDADE"</formula>
    </cfRule>
  </conditionalFormatting>
  <conditionalFormatting sqref="Y264">
    <cfRule type="cellIs" dxfId="1849" priority="5699" operator="equal">
      <formula>"NÃO"</formula>
    </cfRule>
    <cfRule type="cellIs" dxfId="1848" priority="5700" operator="equal">
      <formula>"SIM"</formula>
    </cfRule>
  </conditionalFormatting>
  <conditionalFormatting sqref="Y264">
    <cfRule type="cellIs" dxfId="1847" priority="5698" operator="equal">
      <formula>"OPORTUNIDADE"</formula>
    </cfRule>
  </conditionalFormatting>
  <conditionalFormatting sqref="Y264">
    <cfRule type="cellIs" dxfId="1846" priority="5696" operator="equal">
      <formula>"NÃO"</formula>
    </cfRule>
    <cfRule type="cellIs" dxfId="1845" priority="5697" operator="equal">
      <formula>"SIM"</formula>
    </cfRule>
  </conditionalFormatting>
  <conditionalFormatting sqref="Y264">
    <cfRule type="cellIs" dxfId="1844" priority="5695" operator="equal">
      <formula>"OPORTUNIDADE"</formula>
    </cfRule>
  </conditionalFormatting>
  <conditionalFormatting sqref="Y264">
    <cfRule type="cellIs" dxfId="1843" priority="5693" operator="equal">
      <formula>"NÃO"</formula>
    </cfRule>
    <cfRule type="cellIs" dxfId="1842" priority="5694" operator="equal">
      <formula>"SIM"</formula>
    </cfRule>
  </conditionalFormatting>
  <conditionalFormatting sqref="Y264">
    <cfRule type="cellIs" dxfId="1841" priority="5692" operator="equal">
      <formula>"OPORTUNIDADE"</formula>
    </cfRule>
  </conditionalFormatting>
  <conditionalFormatting sqref="Y264">
    <cfRule type="cellIs" dxfId="1840" priority="5690" operator="equal">
      <formula>"NÃO"</formula>
    </cfRule>
    <cfRule type="cellIs" dxfId="1839" priority="5691" operator="equal">
      <formula>"SIM"</formula>
    </cfRule>
  </conditionalFormatting>
  <conditionalFormatting sqref="Y264">
    <cfRule type="cellIs" dxfId="1838" priority="5689" operator="equal">
      <formula>"OPORTUNIDADE"</formula>
    </cfRule>
  </conditionalFormatting>
  <conditionalFormatting sqref="Y264">
    <cfRule type="cellIs" dxfId="1837" priority="5687" operator="equal">
      <formula>"NÃO"</formula>
    </cfRule>
    <cfRule type="cellIs" dxfId="1836" priority="5688" operator="equal">
      <formula>"SIM"</formula>
    </cfRule>
  </conditionalFormatting>
  <conditionalFormatting sqref="Y264">
    <cfRule type="cellIs" dxfId="1835" priority="5686" operator="equal">
      <formula>"OPORTUNIDADE"</formula>
    </cfRule>
  </conditionalFormatting>
  <conditionalFormatting sqref="Y264">
    <cfRule type="cellIs" dxfId="1834" priority="5684" operator="equal">
      <formula>"NÃO"</formula>
    </cfRule>
    <cfRule type="cellIs" dxfId="1833" priority="5685" operator="equal">
      <formula>"SIM"</formula>
    </cfRule>
  </conditionalFormatting>
  <conditionalFormatting sqref="Y264">
    <cfRule type="cellIs" dxfId="1832" priority="5683" operator="equal">
      <formula>"OPORTUNIDADE"</formula>
    </cfRule>
  </conditionalFormatting>
  <conditionalFormatting sqref="Y264">
    <cfRule type="cellIs" dxfId="1831" priority="5681" operator="equal">
      <formula>"NÃO"</formula>
    </cfRule>
    <cfRule type="cellIs" dxfId="1830" priority="5682" operator="equal">
      <formula>"SIM"</formula>
    </cfRule>
  </conditionalFormatting>
  <conditionalFormatting sqref="Y264">
    <cfRule type="cellIs" dxfId="1829" priority="5680" operator="equal">
      <formula>"OPORTUNIDADE"</formula>
    </cfRule>
  </conditionalFormatting>
  <conditionalFormatting sqref="Y264">
    <cfRule type="cellIs" dxfId="1828" priority="5678" operator="equal">
      <formula>"NÃO"</formula>
    </cfRule>
    <cfRule type="cellIs" dxfId="1827" priority="5679" operator="equal">
      <formula>"SIM"</formula>
    </cfRule>
  </conditionalFormatting>
  <conditionalFormatting sqref="Y264">
    <cfRule type="cellIs" dxfId="1826" priority="5677" operator="equal">
      <formula>"OPORTUNIDADE"</formula>
    </cfRule>
  </conditionalFormatting>
  <conditionalFormatting sqref="Y264">
    <cfRule type="cellIs" dxfId="1825" priority="5675" operator="equal">
      <formula>"NÃO"</formula>
    </cfRule>
    <cfRule type="cellIs" dxfId="1824" priority="5676" operator="equal">
      <formula>"SIM"</formula>
    </cfRule>
  </conditionalFormatting>
  <conditionalFormatting sqref="Y264">
    <cfRule type="cellIs" dxfId="1823" priority="5674" operator="equal">
      <formula>"OPORTUNIDADE"</formula>
    </cfRule>
  </conditionalFormatting>
  <conditionalFormatting sqref="Y264">
    <cfRule type="cellIs" dxfId="1822" priority="5672" operator="equal">
      <formula>"NÃO"</formula>
    </cfRule>
    <cfRule type="cellIs" dxfId="1821" priority="5673" operator="equal">
      <formula>"SIM"</formula>
    </cfRule>
  </conditionalFormatting>
  <conditionalFormatting sqref="Y264">
    <cfRule type="cellIs" dxfId="1820" priority="5671" operator="equal">
      <formula>"OPORTUNIDADE"</formula>
    </cfRule>
  </conditionalFormatting>
  <conditionalFormatting sqref="Y264">
    <cfRule type="cellIs" dxfId="1819" priority="5669" operator="equal">
      <formula>"NÃO"</formula>
    </cfRule>
    <cfRule type="cellIs" dxfId="1818" priority="5670" operator="equal">
      <formula>"SIM"</formula>
    </cfRule>
  </conditionalFormatting>
  <conditionalFormatting sqref="Y264">
    <cfRule type="cellIs" dxfId="1817" priority="5668" operator="equal">
      <formula>"OPORTUNIDADE"</formula>
    </cfRule>
  </conditionalFormatting>
  <conditionalFormatting sqref="Y264">
    <cfRule type="cellIs" dxfId="1816" priority="5666" operator="equal">
      <formula>"NÃO"</formula>
    </cfRule>
    <cfRule type="cellIs" dxfId="1815" priority="5667" operator="equal">
      <formula>"SIM"</formula>
    </cfRule>
  </conditionalFormatting>
  <conditionalFormatting sqref="Y264">
    <cfRule type="cellIs" dxfId="1814" priority="5665" operator="equal">
      <formula>"OPORTUNIDADE"</formula>
    </cfRule>
  </conditionalFormatting>
  <conditionalFormatting sqref="Y264">
    <cfRule type="cellIs" dxfId="1813" priority="5663" operator="equal">
      <formula>"NÃO"</formula>
    </cfRule>
    <cfRule type="cellIs" dxfId="1812" priority="5664" operator="equal">
      <formula>"SIM"</formula>
    </cfRule>
  </conditionalFormatting>
  <conditionalFormatting sqref="Y264">
    <cfRule type="cellIs" dxfId="1811" priority="5662" operator="equal">
      <formula>"OPORTUNIDADE"</formula>
    </cfRule>
  </conditionalFormatting>
  <conditionalFormatting sqref="Y264">
    <cfRule type="cellIs" dxfId="1810" priority="5660" operator="equal">
      <formula>"NÃO"</formula>
    </cfRule>
    <cfRule type="cellIs" dxfId="1809" priority="5661" operator="equal">
      <formula>"SIM"</formula>
    </cfRule>
  </conditionalFormatting>
  <conditionalFormatting sqref="Y264">
    <cfRule type="cellIs" dxfId="1808" priority="5659" operator="equal">
      <formula>"OPORTUNIDADE"</formula>
    </cfRule>
  </conditionalFormatting>
  <conditionalFormatting sqref="Y264">
    <cfRule type="cellIs" dxfId="1807" priority="5657" operator="equal">
      <formula>"NÃO"</formula>
    </cfRule>
    <cfRule type="cellIs" dxfId="1806" priority="5658" operator="equal">
      <formula>"SIM"</formula>
    </cfRule>
  </conditionalFormatting>
  <conditionalFormatting sqref="Y264">
    <cfRule type="cellIs" dxfId="1805" priority="5656" operator="equal">
      <formula>"OPORTUNIDADE"</formula>
    </cfRule>
  </conditionalFormatting>
  <conditionalFormatting sqref="Y264">
    <cfRule type="cellIs" dxfId="1804" priority="5654" operator="equal">
      <formula>"NÃO"</formula>
    </cfRule>
    <cfRule type="cellIs" dxfId="1803" priority="5655" operator="equal">
      <formula>"SIM"</formula>
    </cfRule>
  </conditionalFormatting>
  <conditionalFormatting sqref="Y264">
    <cfRule type="cellIs" dxfId="1802" priority="5653" operator="equal">
      <formula>"OPORTUNIDADE"</formula>
    </cfRule>
  </conditionalFormatting>
  <conditionalFormatting sqref="Y264">
    <cfRule type="cellIs" dxfId="1801" priority="5651" operator="equal">
      <formula>"NÃO"</formula>
    </cfRule>
    <cfRule type="cellIs" dxfId="1800" priority="5652" operator="equal">
      <formula>"SIM"</formula>
    </cfRule>
  </conditionalFormatting>
  <conditionalFormatting sqref="Z264:Z265">
    <cfRule type="cellIs" dxfId="1799" priority="5650" operator="equal">
      <formula>"OPORTUNIDADE"</formula>
    </cfRule>
  </conditionalFormatting>
  <conditionalFormatting sqref="Z264:Z265">
    <cfRule type="cellIs" dxfId="1798" priority="5648" operator="equal">
      <formula>"NÃO"</formula>
    </cfRule>
    <cfRule type="cellIs" dxfId="1797" priority="5649" operator="equal">
      <formula>"SIM"</formula>
    </cfRule>
  </conditionalFormatting>
  <conditionalFormatting sqref="Y264">
    <cfRule type="cellIs" dxfId="1796" priority="5647" operator="equal">
      <formula>"OPORTUNIDADE"</formula>
    </cfRule>
  </conditionalFormatting>
  <conditionalFormatting sqref="Y264">
    <cfRule type="cellIs" dxfId="1795" priority="5645" operator="equal">
      <formula>"NÃO"</formula>
    </cfRule>
    <cfRule type="cellIs" dxfId="1794" priority="5646" operator="equal">
      <formula>"SIM"</formula>
    </cfRule>
  </conditionalFormatting>
  <conditionalFormatting sqref="Y264">
    <cfRule type="cellIs" dxfId="1793" priority="5644" operator="equal">
      <formula>"OPORTUNIDADE"</formula>
    </cfRule>
  </conditionalFormatting>
  <conditionalFormatting sqref="Y264">
    <cfRule type="cellIs" dxfId="1792" priority="5642" operator="equal">
      <formula>"NÃO"</formula>
    </cfRule>
    <cfRule type="cellIs" dxfId="1791" priority="5643" operator="equal">
      <formula>"SIM"</formula>
    </cfRule>
  </conditionalFormatting>
  <conditionalFormatting sqref="Y264">
    <cfRule type="cellIs" dxfId="1790" priority="5641" operator="equal">
      <formula>"OPORTUNIDADE"</formula>
    </cfRule>
  </conditionalFormatting>
  <conditionalFormatting sqref="Y264">
    <cfRule type="cellIs" dxfId="1789" priority="5639" operator="equal">
      <formula>"NÃO"</formula>
    </cfRule>
    <cfRule type="cellIs" dxfId="1788" priority="5640" operator="equal">
      <formula>"SIM"</formula>
    </cfRule>
  </conditionalFormatting>
  <conditionalFormatting sqref="Y264">
    <cfRule type="cellIs" dxfId="1787" priority="5638" operator="equal">
      <formula>"OPORTUNIDADE"</formula>
    </cfRule>
  </conditionalFormatting>
  <conditionalFormatting sqref="Y264">
    <cfRule type="cellIs" dxfId="1786" priority="5636" operator="equal">
      <formula>"NÃO"</formula>
    </cfRule>
    <cfRule type="cellIs" dxfId="1785" priority="5637" operator="equal">
      <formula>"SIM"</formula>
    </cfRule>
  </conditionalFormatting>
  <conditionalFormatting sqref="Y264">
    <cfRule type="cellIs" dxfId="1784" priority="5635" operator="equal">
      <formula>"OPORTUNIDADE"</formula>
    </cfRule>
  </conditionalFormatting>
  <conditionalFormatting sqref="Y264">
    <cfRule type="cellIs" dxfId="1783" priority="5633" operator="equal">
      <formula>"NÃO"</formula>
    </cfRule>
    <cfRule type="cellIs" dxfId="1782" priority="5634" operator="equal">
      <formula>"SIM"</formula>
    </cfRule>
  </conditionalFormatting>
  <conditionalFormatting sqref="Y264">
    <cfRule type="cellIs" dxfId="1781" priority="5632" operator="equal">
      <formula>"OPORTUNIDADE"</formula>
    </cfRule>
  </conditionalFormatting>
  <conditionalFormatting sqref="Y264">
    <cfRule type="cellIs" dxfId="1780" priority="5630" operator="equal">
      <formula>"NÃO"</formula>
    </cfRule>
    <cfRule type="cellIs" dxfId="1779" priority="5631" operator="equal">
      <formula>"SIM"</formula>
    </cfRule>
  </conditionalFormatting>
  <conditionalFormatting sqref="Y264">
    <cfRule type="cellIs" dxfId="1778" priority="5629" operator="equal">
      <formula>"OPORTUNIDADE"</formula>
    </cfRule>
  </conditionalFormatting>
  <conditionalFormatting sqref="Y264">
    <cfRule type="cellIs" dxfId="1777" priority="5627" operator="equal">
      <formula>"NÃO"</formula>
    </cfRule>
    <cfRule type="cellIs" dxfId="1776" priority="5628" operator="equal">
      <formula>"SIM"</formula>
    </cfRule>
  </conditionalFormatting>
  <conditionalFormatting sqref="Y264">
    <cfRule type="cellIs" dxfId="1775" priority="5626" operator="equal">
      <formula>"OPORTUNIDADE"</formula>
    </cfRule>
  </conditionalFormatting>
  <conditionalFormatting sqref="Y264">
    <cfRule type="cellIs" dxfId="1774" priority="5624" operator="equal">
      <formula>"NÃO"</formula>
    </cfRule>
    <cfRule type="cellIs" dxfId="1773" priority="5625" operator="equal">
      <formula>"SIM"</formula>
    </cfRule>
  </conditionalFormatting>
  <conditionalFormatting sqref="Y264">
    <cfRule type="cellIs" dxfId="1772" priority="5623" operator="equal">
      <formula>"OPORTUNIDADE"</formula>
    </cfRule>
  </conditionalFormatting>
  <conditionalFormatting sqref="Y264">
    <cfRule type="cellIs" dxfId="1771" priority="5621" operator="equal">
      <formula>"NÃO"</formula>
    </cfRule>
    <cfRule type="cellIs" dxfId="1770" priority="5622" operator="equal">
      <formula>"SIM"</formula>
    </cfRule>
  </conditionalFormatting>
  <conditionalFormatting sqref="Y264">
    <cfRule type="cellIs" dxfId="1769" priority="5620" operator="equal">
      <formula>"OPORTUNIDADE"</formula>
    </cfRule>
  </conditionalFormatting>
  <conditionalFormatting sqref="Y264">
    <cfRule type="cellIs" dxfId="1768" priority="5618" operator="equal">
      <formula>"NÃO"</formula>
    </cfRule>
    <cfRule type="cellIs" dxfId="1767" priority="5619" operator="equal">
      <formula>"SIM"</formula>
    </cfRule>
  </conditionalFormatting>
  <conditionalFormatting sqref="Y264">
    <cfRule type="cellIs" dxfId="1766" priority="5617" operator="equal">
      <formula>"OPORTUNIDADE"</formula>
    </cfRule>
  </conditionalFormatting>
  <conditionalFormatting sqref="Y264">
    <cfRule type="cellIs" dxfId="1765" priority="5615" operator="equal">
      <formula>"NÃO"</formula>
    </cfRule>
    <cfRule type="cellIs" dxfId="1764" priority="5616" operator="equal">
      <formula>"SIM"</formula>
    </cfRule>
  </conditionalFormatting>
  <conditionalFormatting sqref="Y264">
    <cfRule type="cellIs" dxfId="1763" priority="5614" operator="equal">
      <formula>"OPORTUNIDADE"</formula>
    </cfRule>
  </conditionalFormatting>
  <conditionalFormatting sqref="Y264">
    <cfRule type="cellIs" dxfId="1762" priority="5612" operator="equal">
      <formula>"NÃO"</formula>
    </cfRule>
    <cfRule type="cellIs" dxfId="1761" priority="5613" operator="equal">
      <formula>"SIM"</formula>
    </cfRule>
  </conditionalFormatting>
  <conditionalFormatting sqref="Y264">
    <cfRule type="cellIs" dxfId="1760" priority="5611" operator="equal">
      <formula>"OPORTUNIDADE"</formula>
    </cfRule>
  </conditionalFormatting>
  <conditionalFormatting sqref="Y264">
    <cfRule type="cellIs" dxfId="1759" priority="5609" operator="equal">
      <formula>"NÃO"</formula>
    </cfRule>
    <cfRule type="cellIs" dxfId="1758" priority="5610" operator="equal">
      <formula>"SIM"</formula>
    </cfRule>
  </conditionalFormatting>
  <conditionalFormatting sqref="Y264">
    <cfRule type="cellIs" dxfId="1757" priority="5608" operator="equal">
      <formula>"OPORTUNIDADE"</formula>
    </cfRule>
  </conditionalFormatting>
  <conditionalFormatting sqref="Y264">
    <cfRule type="cellIs" dxfId="1756" priority="5606" operator="equal">
      <formula>"NÃO"</formula>
    </cfRule>
    <cfRule type="cellIs" dxfId="1755" priority="5607" operator="equal">
      <formula>"SIM"</formula>
    </cfRule>
  </conditionalFormatting>
  <conditionalFormatting sqref="Y264">
    <cfRule type="cellIs" dxfId="1754" priority="5605" operator="equal">
      <formula>"OPORTUNIDADE"</formula>
    </cfRule>
  </conditionalFormatting>
  <conditionalFormatting sqref="Y264">
    <cfRule type="cellIs" dxfId="1753" priority="5603" operator="equal">
      <formula>"NÃO"</formula>
    </cfRule>
    <cfRule type="cellIs" dxfId="1752" priority="5604" operator="equal">
      <formula>"SIM"</formula>
    </cfRule>
  </conditionalFormatting>
  <conditionalFormatting sqref="Y264">
    <cfRule type="cellIs" dxfId="1751" priority="5602" operator="equal">
      <formula>"OPORTUNIDADE"</formula>
    </cfRule>
  </conditionalFormatting>
  <conditionalFormatting sqref="Y264">
    <cfRule type="cellIs" dxfId="1750" priority="5600" operator="equal">
      <formula>"NÃO"</formula>
    </cfRule>
    <cfRule type="cellIs" dxfId="1749" priority="5601" operator="equal">
      <formula>"SIM"</formula>
    </cfRule>
  </conditionalFormatting>
  <conditionalFormatting sqref="Y264">
    <cfRule type="cellIs" dxfId="1748" priority="5599" operator="equal">
      <formula>"OPORTUNIDADE"</formula>
    </cfRule>
  </conditionalFormatting>
  <conditionalFormatting sqref="Y264">
    <cfRule type="cellIs" dxfId="1747" priority="5597" operator="equal">
      <formula>"NÃO"</formula>
    </cfRule>
    <cfRule type="cellIs" dxfId="1746" priority="5598" operator="equal">
      <formula>"SIM"</formula>
    </cfRule>
  </conditionalFormatting>
  <conditionalFormatting sqref="Y264">
    <cfRule type="cellIs" dxfId="1745" priority="5596" operator="equal">
      <formula>"OPORTUNIDADE"</formula>
    </cfRule>
  </conditionalFormatting>
  <conditionalFormatting sqref="Y264">
    <cfRule type="cellIs" dxfId="1744" priority="5594" operator="equal">
      <formula>"NÃO"</formula>
    </cfRule>
    <cfRule type="cellIs" dxfId="1743" priority="5595" operator="equal">
      <formula>"SIM"</formula>
    </cfRule>
  </conditionalFormatting>
  <conditionalFormatting sqref="Y264">
    <cfRule type="cellIs" dxfId="1742" priority="5593" operator="equal">
      <formula>"OPORTUNIDADE"</formula>
    </cfRule>
  </conditionalFormatting>
  <conditionalFormatting sqref="Y264">
    <cfRule type="cellIs" dxfId="1741" priority="5591" operator="equal">
      <formula>"NÃO"</formula>
    </cfRule>
    <cfRule type="cellIs" dxfId="1740" priority="5592" operator="equal">
      <formula>"SIM"</formula>
    </cfRule>
  </conditionalFormatting>
  <conditionalFormatting sqref="Y264">
    <cfRule type="cellIs" dxfId="1739" priority="5590" operator="equal">
      <formula>"OPORTUNIDADE"</formula>
    </cfRule>
  </conditionalFormatting>
  <conditionalFormatting sqref="Y264">
    <cfRule type="cellIs" dxfId="1738" priority="5588" operator="equal">
      <formula>"NÃO"</formula>
    </cfRule>
    <cfRule type="cellIs" dxfId="1737" priority="5589" operator="equal">
      <formula>"SIM"</formula>
    </cfRule>
  </conditionalFormatting>
  <conditionalFormatting sqref="Z264:Z265">
    <cfRule type="cellIs" dxfId="1736" priority="5587" operator="equal">
      <formula>"OPORTUNIDADE"</formula>
    </cfRule>
  </conditionalFormatting>
  <conditionalFormatting sqref="Z264:Z265">
    <cfRule type="cellIs" dxfId="1735" priority="5585" operator="equal">
      <formula>"NÃO"</formula>
    </cfRule>
    <cfRule type="cellIs" dxfId="1734" priority="5586" operator="equal">
      <formula>"SIM"</formula>
    </cfRule>
  </conditionalFormatting>
  <conditionalFormatting sqref="Z264:Z265">
    <cfRule type="cellIs" dxfId="1733" priority="5584" operator="equal">
      <formula>"OPORTUNIDADE"</formula>
    </cfRule>
  </conditionalFormatting>
  <conditionalFormatting sqref="Z264:Z265">
    <cfRule type="cellIs" dxfId="1732" priority="5582" operator="equal">
      <formula>"NÃO"</formula>
    </cfRule>
    <cfRule type="cellIs" dxfId="1731" priority="5583" operator="equal">
      <formula>"SIM"</formula>
    </cfRule>
  </conditionalFormatting>
  <conditionalFormatting sqref="Y264">
    <cfRule type="cellIs" dxfId="1730" priority="5581" operator="equal">
      <formula>"OPORTUNIDADE"</formula>
    </cfRule>
  </conditionalFormatting>
  <conditionalFormatting sqref="Y264">
    <cfRule type="cellIs" dxfId="1729" priority="5579" operator="equal">
      <formula>"NÃO"</formula>
    </cfRule>
    <cfRule type="cellIs" dxfId="1728" priority="5580" operator="equal">
      <formula>"SIM"</formula>
    </cfRule>
  </conditionalFormatting>
  <conditionalFormatting sqref="Y264">
    <cfRule type="cellIs" dxfId="1727" priority="5578" operator="equal">
      <formula>"OPORTUNIDADE"</formula>
    </cfRule>
  </conditionalFormatting>
  <conditionalFormatting sqref="Y264">
    <cfRule type="cellIs" dxfId="1726" priority="5576" operator="equal">
      <formula>"NÃO"</formula>
    </cfRule>
    <cfRule type="cellIs" dxfId="1725" priority="5577" operator="equal">
      <formula>"SIM"</formula>
    </cfRule>
  </conditionalFormatting>
  <conditionalFormatting sqref="Z264:Z265">
    <cfRule type="cellIs" dxfId="1724" priority="5575" operator="equal">
      <formula>"OPORTUNIDADE"</formula>
    </cfRule>
  </conditionalFormatting>
  <conditionalFormatting sqref="Z264:Z265">
    <cfRule type="cellIs" dxfId="1723" priority="5573" operator="equal">
      <formula>"NÃO"</formula>
    </cfRule>
    <cfRule type="cellIs" dxfId="1722" priority="5574" operator="equal">
      <formula>"SIM"</formula>
    </cfRule>
  </conditionalFormatting>
  <conditionalFormatting sqref="Z264:Z265">
    <cfRule type="cellIs" dxfId="1721" priority="5572" operator="equal">
      <formula>"OPORTUNIDADE"</formula>
    </cfRule>
  </conditionalFormatting>
  <conditionalFormatting sqref="Z264:Z265">
    <cfRule type="cellIs" dxfId="1720" priority="5570" operator="equal">
      <formula>"NÃO"</formula>
    </cfRule>
    <cfRule type="cellIs" dxfId="1719" priority="5571" operator="equal">
      <formula>"SIM"</formula>
    </cfRule>
  </conditionalFormatting>
  <conditionalFormatting sqref="Z264:Z265">
    <cfRule type="cellIs" dxfId="1718" priority="5569" operator="equal">
      <formula>"OPORTUNIDADE"</formula>
    </cfRule>
  </conditionalFormatting>
  <conditionalFormatting sqref="Z264:Z265">
    <cfRule type="cellIs" dxfId="1717" priority="5567" operator="equal">
      <formula>"NÃO"</formula>
    </cfRule>
    <cfRule type="cellIs" dxfId="1716" priority="5568" operator="equal">
      <formula>"SIM"</formula>
    </cfRule>
  </conditionalFormatting>
  <conditionalFormatting sqref="Z264:Z265">
    <cfRule type="cellIs" dxfId="1715" priority="5566" operator="equal">
      <formula>"OPORTUNIDADE"</formula>
    </cfRule>
  </conditionalFormatting>
  <conditionalFormatting sqref="Z264:Z265">
    <cfRule type="cellIs" dxfId="1714" priority="5564" operator="equal">
      <formula>"NÃO"</formula>
    </cfRule>
    <cfRule type="cellIs" dxfId="1713" priority="5565" operator="equal">
      <formula>"SIM"</formula>
    </cfRule>
  </conditionalFormatting>
  <conditionalFormatting sqref="Y264">
    <cfRule type="cellIs" dxfId="1712" priority="5563" operator="equal">
      <formula>"OPORTUNIDADE"</formula>
    </cfRule>
  </conditionalFormatting>
  <conditionalFormatting sqref="Y264">
    <cfRule type="cellIs" dxfId="1711" priority="5561" operator="equal">
      <formula>"NÃO"</formula>
    </cfRule>
    <cfRule type="cellIs" dxfId="1710" priority="5562" operator="equal">
      <formula>"SIM"</formula>
    </cfRule>
  </conditionalFormatting>
  <conditionalFormatting sqref="Y264">
    <cfRule type="cellIs" dxfId="1709" priority="5560" operator="equal">
      <formula>"OPORTUNIDADE"</formula>
    </cfRule>
  </conditionalFormatting>
  <conditionalFormatting sqref="Y264">
    <cfRule type="cellIs" dxfId="1708" priority="5558" operator="equal">
      <formula>"NÃO"</formula>
    </cfRule>
    <cfRule type="cellIs" dxfId="1707" priority="5559" operator="equal">
      <formula>"SIM"</formula>
    </cfRule>
  </conditionalFormatting>
  <conditionalFormatting sqref="Y264">
    <cfRule type="cellIs" dxfId="1706" priority="5557" operator="equal">
      <formula>"OPORTUNIDADE"</formula>
    </cfRule>
  </conditionalFormatting>
  <conditionalFormatting sqref="Y264">
    <cfRule type="cellIs" dxfId="1705" priority="5555" operator="equal">
      <formula>"NÃO"</formula>
    </cfRule>
    <cfRule type="cellIs" dxfId="1704" priority="5556" operator="equal">
      <formula>"SIM"</formula>
    </cfRule>
  </conditionalFormatting>
  <conditionalFormatting sqref="Y264">
    <cfRule type="cellIs" dxfId="1703" priority="5554" operator="equal">
      <formula>"OPORTUNIDADE"</formula>
    </cfRule>
  </conditionalFormatting>
  <conditionalFormatting sqref="Y264">
    <cfRule type="cellIs" dxfId="1702" priority="5552" operator="equal">
      <formula>"NÃO"</formula>
    </cfRule>
    <cfRule type="cellIs" dxfId="1701" priority="5553" operator="equal">
      <formula>"SIM"</formula>
    </cfRule>
  </conditionalFormatting>
  <conditionalFormatting sqref="Y264">
    <cfRule type="cellIs" dxfId="1700" priority="5551" operator="equal">
      <formula>"OPORTUNIDADE"</formula>
    </cfRule>
  </conditionalFormatting>
  <conditionalFormatting sqref="Y264">
    <cfRule type="cellIs" dxfId="1699" priority="5549" operator="equal">
      <formula>"NÃO"</formula>
    </cfRule>
    <cfRule type="cellIs" dxfId="1698" priority="5550" operator="equal">
      <formula>"SIM"</formula>
    </cfRule>
  </conditionalFormatting>
  <conditionalFormatting sqref="Y264">
    <cfRule type="cellIs" dxfId="1697" priority="5548" operator="equal">
      <formula>"OPORTUNIDADE"</formula>
    </cfRule>
  </conditionalFormatting>
  <conditionalFormatting sqref="Y264">
    <cfRule type="cellIs" dxfId="1696" priority="5546" operator="equal">
      <formula>"NÃO"</formula>
    </cfRule>
    <cfRule type="cellIs" dxfId="1695" priority="5547" operator="equal">
      <formula>"SIM"</formula>
    </cfRule>
  </conditionalFormatting>
  <conditionalFormatting sqref="Y264">
    <cfRule type="cellIs" dxfId="1694" priority="5545" operator="equal">
      <formula>"OPORTUNIDADE"</formula>
    </cfRule>
  </conditionalFormatting>
  <conditionalFormatting sqref="Y264">
    <cfRule type="cellIs" dxfId="1693" priority="5543" operator="equal">
      <formula>"NÃO"</formula>
    </cfRule>
    <cfRule type="cellIs" dxfId="1692" priority="5544" operator="equal">
      <formula>"SIM"</formula>
    </cfRule>
  </conditionalFormatting>
  <conditionalFormatting sqref="Y264">
    <cfRule type="cellIs" dxfId="1691" priority="5542" operator="equal">
      <formula>"OPORTUNIDADE"</formula>
    </cfRule>
  </conditionalFormatting>
  <conditionalFormatting sqref="Y264">
    <cfRule type="cellIs" dxfId="1690" priority="5540" operator="equal">
      <formula>"NÃO"</formula>
    </cfRule>
    <cfRule type="cellIs" dxfId="1689" priority="5541" operator="equal">
      <formula>"SIM"</formula>
    </cfRule>
  </conditionalFormatting>
  <conditionalFormatting sqref="Y264">
    <cfRule type="cellIs" dxfId="1688" priority="5539" operator="equal">
      <formula>"OPORTUNIDADE"</formula>
    </cfRule>
  </conditionalFormatting>
  <conditionalFormatting sqref="Y264">
    <cfRule type="cellIs" dxfId="1687" priority="5537" operator="equal">
      <formula>"NÃO"</formula>
    </cfRule>
    <cfRule type="cellIs" dxfId="1686" priority="5538" operator="equal">
      <formula>"SIM"</formula>
    </cfRule>
  </conditionalFormatting>
  <conditionalFormatting sqref="Y264">
    <cfRule type="cellIs" dxfId="1685" priority="5536" operator="equal">
      <formula>"OPORTUNIDADE"</formula>
    </cfRule>
  </conditionalFormatting>
  <conditionalFormatting sqref="Y264">
    <cfRule type="cellIs" dxfId="1684" priority="5534" operator="equal">
      <formula>"NÃO"</formula>
    </cfRule>
    <cfRule type="cellIs" dxfId="1683" priority="5535" operator="equal">
      <formula>"SIM"</formula>
    </cfRule>
  </conditionalFormatting>
  <conditionalFormatting sqref="Y264">
    <cfRule type="cellIs" dxfId="1682" priority="5533" operator="equal">
      <formula>"OPORTUNIDADE"</formula>
    </cfRule>
  </conditionalFormatting>
  <conditionalFormatting sqref="Y264">
    <cfRule type="cellIs" dxfId="1681" priority="5531" operator="equal">
      <formula>"NÃO"</formula>
    </cfRule>
    <cfRule type="cellIs" dxfId="1680" priority="5532" operator="equal">
      <formula>"SIM"</formula>
    </cfRule>
  </conditionalFormatting>
  <conditionalFormatting sqref="BP253">
    <cfRule type="iconSet" priority="5530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552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5527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5526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5525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5524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1679" priority="5523" operator="equal">
      <formula>"OPORTUNIDADE"</formula>
    </cfRule>
  </conditionalFormatting>
  <conditionalFormatting sqref="Z279:Z280">
    <cfRule type="cellIs" dxfId="1678" priority="5521" operator="equal">
      <formula>"NÃO"</formula>
    </cfRule>
    <cfRule type="cellIs" dxfId="1677" priority="5522" operator="equal">
      <formula>"SIM"</formula>
    </cfRule>
  </conditionalFormatting>
  <conditionalFormatting sqref="Y279:Y287">
    <cfRule type="cellIs" dxfId="1676" priority="5520" operator="equal">
      <formula>"OPORTUNIDADE"</formula>
    </cfRule>
  </conditionalFormatting>
  <conditionalFormatting sqref="Y279:Y287">
    <cfRule type="cellIs" dxfId="1675" priority="5518" operator="equal">
      <formula>"NÃO"</formula>
    </cfRule>
    <cfRule type="cellIs" dxfId="1674" priority="5519" operator="equal">
      <formula>"SIM"</formula>
    </cfRule>
  </conditionalFormatting>
  <conditionalFormatting sqref="Z280:Z281">
    <cfRule type="cellIs" dxfId="1673" priority="5517" operator="equal">
      <formula>"OPORTUNIDADE"</formula>
    </cfRule>
  </conditionalFormatting>
  <conditionalFormatting sqref="Z280:Z281">
    <cfRule type="cellIs" dxfId="1672" priority="5515" operator="equal">
      <formula>"NÃO"</formula>
    </cfRule>
    <cfRule type="cellIs" dxfId="1671" priority="5516" operator="equal">
      <formula>"SIM"</formula>
    </cfRule>
  </conditionalFormatting>
  <conditionalFormatting sqref="Z281">
    <cfRule type="cellIs" dxfId="1670" priority="5409" operator="equal">
      <formula>"OPORTUNIDADE"</formula>
    </cfRule>
  </conditionalFormatting>
  <conditionalFormatting sqref="Z281">
    <cfRule type="cellIs" dxfId="1669" priority="5407" operator="equal">
      <formula>"NÃO"</formula>
    </cfRule>
    <cfRule type="cellIs" dxfId="1668" priority="5408" operator="equal">
      <formula>"SIM"</formula>
    </cfRule>
  </conditionalFormatting>
  <conditionalFormatting sqref="Z281">
    <cfRule type="cellIs" dxfId="1667" priority="5256" operator="equal">
      <formula>"OPORTUNIDADE"</formula>
    </cfRule>
  </conditionalFormatting>
  <conditionalFormatting sqref="Z281">
    <cfRule type="cellIs" dxfId="1666" priority="5254" operator="equal">
      <formula>"NÃO"</formula>
    </cfRule>
    <cfRule type="cellIs" dxfId="1665" priority="5255" operator="equal">
      <formula>"SIM"</formula>
    </cfRule>
  </conditionalFormatting>
  <conditionalFormatting sqref="Z281">
    <cfRule type="cellIs" dxfId="1664" priority="5193" operator="equal">
      <formula>"OPORTUNIDADE"</formula>
    </cfRule>
  </conditionalFormatting>
  <conditionalFormatting sqref="Z281">
    <cfRule type="cellIs" dxfId="1663" priority="5191" operator="equal">
      <formula>"NÃO"</formula>
    </cfRule>
    <cfRule type="cellIs" dxfId="1662" priority="5192" operator="equal">
      <formula>"SIM"</formula>
    </cfRule>
  </conditionalFormatting>
  <conditionalFormatting sqref="Z281">
    <cfRule type="cellIs" dxfId="1661" priority="5190" operator="equal">
      <formula>"OPORTUNIDADE"</formula>
    </cfRule>
  </conditionalFormatting>
  <conditionalFormatting sqref="Z281">
    <cfRule type="cellIs" dxfId="1660" priority="5188" operator="equal">
      <formula>"NÃO"</formula>
    </cfRule>
    <cfRule type="cellIs" dxfId="1659" priority="5189" operator="equal">
      <formula>"SIM"</formula>
    </cfRule>
  </conditionalFormatting>
  <conditionalFormatting sqref="Z281">
    <cfRule type="cellIs" dxfId="1658" priority="5181" operator="equal">
      <formula>"OPORTUNIDADE"</formula>
    </cfRule>
  </conditionalFormatting>
  <conditionalFormatting sqref="Z281">
    <cfRule type="cellIs" dxfId="1657" priority="5179" operator="equal">
      <formula>"NÃO"</formula>
    </cfRule>
    <cfRule type="cellIs" dxfId="1656" priority="5180" operator="equal">
      <formula>"SIM"</formula>
    </cfRule>
  </conditionalFormatting>
  <conditionalFormatting sqref="Z281">
    <cfRule type="cellIs" dxfId="1655" priority="5178" operator="equal">
      <formula>"OPORTUNIDADE"</formula>
    </cfRule>
  </conditionalFormatting>
  <conditionalFormatting sqref="Z281">
    <cfRule type="cellIs" dxfId="1654" priority="5176" operator="equal">
      <formula>"NÃO"</formula>
    </cfRule>
    <cfRule type="cellIs" dxfId="1653" priority="5177" operator="equal">
      <formula>"SIM"</formula>
    </cfRule>
  </conditionalFormatting>
  <conditionalFormatting sqref="Z281">
    <cfRule type="cellIs" dxfId="1652" priority="5175" operator="equal">
      <formula>"OPORTUNIDADE"</formula>
    </cfRule>
  </conditionalFormatting>
  <conditionalFormatting sqref="Z281">
    <cfRule type="cellIs" dxfId="1651" priority="5173" operator="equal">
      <formula>"NÃO"</formula>
    </cfRule>
    <cfRule type="cellIs" dxfId="1650" priority="5174" operator="equal">
      <formula>"SIM"</formula>
    </cfRule>
  </conditionalFormatting>
  <conditionalFormatting sqref="Z281">
    <cfRule type="cellIs" dxfId="1649" priority="5172" operator="equal">
      <formula>"OPORTUNIDADE"</formula>
    </cfRule>
  </conditionalFormatting>
  <conditionalFormatting sqref="Z281">
    <cfRule type="cellIs" dxfId="1648" priority="5170" operator="equal">
      <formula>"NÃO"</formula>
    </cfRule>
    <cfRule type="cellIs" dxfId="1647" priority="5171" operator="equal">
      <formula>"SIM"</formula>
    </cfRule>
  </conditionalFormatting>
  <conditionalFormatting sqref="Y288:Y291">
    <cfRule type="cellIs" dxfId="1646" priority="5136" operator="equal">
      <formula>"OPORTUNIDADE"</formula>
    </cfRule>
  </conditionalFormatting>
  <conditionalFormatting sqref="Y288:Y291">
    <cfRule type="cellIs" dxfId="1645" priority="5134" operator="equal">
      <formula>"NÃO"</formula>
    </cfRule>
    <cfRule type="cellIs" dxfId="1644" priority="5135" operator="equal">
      <formula>"SIM"</formula>
    </cfRule>
  </conditionalFormatting>
  <conditionalFormatting sqref="Y288:Y291">
    <cfRule type="cellIs" dxfId="1643" priority="5133" operator="equal">
      <formula>"OPORTUNIDADE"</formula>
    </cfRule>
  </conditionalFormatting>
  <conditionalFormatting sqref="Y288:Y291">
    <cfRule type="cellIs" dxfId="1642" priority="5131" operator="equal">
      <formula>"NÃO"</formula>
    </cfRule>
    <cfRule type="cellIs" dxfId="1641" priority="5132" operator="equal">
      <formula>"SIM"</formula>
    </cfRule>
  </conditionalFormatting>
  <conditionalFormatting sqref="Y288:Y291">
    <cfRule type="cellIs" dxfId="1640" priority="5130" operator="equal">
      <formula>"OPORTUNIDADE"</formula>
    </cfRule>
  </conditionalFormatting>
  <conditionalFormatting sqref="Y288:Y291">
    <cfRule type="cellIs" dxfId="1639" priority="5128" operator="equal">
      <formula>"NÃO"</formula>
    </cfRule>
    <cfRule type="cellIs" dxfId="1638" priority="5129" operator="equal">
      <formula>"SIM"</formula>
    </cfRule>
  </conditionalFormatting>
  <conditionalFormatting sqref="Y288:Y291">
    <cfRule type="cellIs" dxfId="1637" priority="5127" operator="equal">
      <formula>"OPORTUNIDADE"</formula>
    </cfRule>
  </conditionalFormatting>
  <conditionalFormatting sqref="Y288:Y291">
    <cfRule type="cellIs" dxfId="1636" priority="5125" operator="equal">
      <formula>"NÃO"</formula>
    </cfRule>
    <cfRule type="cellIs" dxfId="1635" priority="5126" operator="equal">
      <formula>"SIM"</formula>
    </cfRule>
  </conditionalFormatting>
  <conditionalFormatting sqref="Y288:Y291">
    <cfRule type="cellIs" dxfId="1634" priority="5124" operator="equal">
      <formula>"OPORTUNIDADE"</formula>
    </cfRule>
  </conditionalFormatting>
  <conditionalFormatting sqref="Y288:Y291">
    <cfRule type="cellIs" dxfId="1633" priority="5122" operator="equal">
      <formula>"NÃO"</formula>
    </cfRule>
    <cfRule type="cellIs" dxfId="1632" priority="5123" operator="equal">
      <formula>"SIM"</formula>
    </cfRule>
  </conditionalFormatting>
  <conditionalFormatting sqref="Y288:Y291">
    <cfRule type="cellIs" dxfId="1631" priority="5121" operator="equal">
      <formula>"OPORTUNIDADE"</formula>
    </cfRule>
  </conditionalFormatting>
  <conditionalFormatting sqref="Y288:Y291">
    <cfRule type="cellIs" dxfId="1630" priority="5119" operator="equal">
      <formula>"NÃO"</formula>
    </cfRule>
    <cfRule type="cellIs" dxfId="1629" priority="5120" operator="equal">
      <formula>"SIM"</formula>
    </cfRule>
  </conditionalFormatting>
  <conditionalFormatting sqref="Y288:Y291">
    <cfRule type="cellIs" dxfId="1628" priority="5118" operator="equal">
      <formula>"OPORTUNIDADE"</formula>
    </cfRule>
  </conditionalFormatting>
  <conditionalFormatting sqref="Y288:Y291">
    <cfRule type="cellIs" dxfId="1627" priority="5116" operator="equal">
      <formula>"NÃO"</formula>
    </cfRule>
    <cfRule type="cellIs" dxfId="1626" priority="5117" operator="equal">
      <formula>"SIM"</formula>
    </cfRule>
  </conditionalFormatting>
  <conditionalFormatting sqref="Y288:Y291">
    <cfRule type="cellIs" dxfId="1625" priority="5115" operator="equal">
      <formula>"OPORTUNIDADE"</formula>
    </cfRule>
  </conditionalFormatting>
  <conditionalFormatting sqref="Y288:Y291">
    <cfRule type="cellIs" dxfId="1624" priority="5113" operator="equal">
      <formula>"NÃO"</formula>
    </cfRule>
    <cfRule type="cellIs" dxfId="1623" priority="5114" operator="equal">
      <formula>"SIM"</formula>
    </cfRule>
  </conditionalFormatting>
  <conditionalFormatting sqref="Y288:Y291">
    <cfRule type="cellIs" dxfId="1622" priority="5112" operator="equal">
      <formula>"OPORTUNIDADE"</formula>
    </cfRule>
  </conditionalFormatting>
  <conditionalFormatting sqref="Y288:Y291">
    <cfRule type="cellIs" dxfId="1621" priority="5110" operator="equal">
      <formula>"NÃO"</formula>
    </cfRule>
    <cfRule type="cellIs" dxfId="1620" priority="5111" operator="equal">
      <formula>"SIM"</formula>
    </cfRule>
  </conditionalFormatting>
  <conditionalFormatting sqref="Y288:Y291">
    <cfRule type="cellIs" dxfId="1619" priority="5109" operator="equal">
      <formula>"OPORTUNIDADE"</formula>
    </cfRule>
  </conditionalFormatting>
  <conditionalFormatting sqref="Y288:Y291">
    <cfRule type="cellIs" dxfId="1618" priority="5107" operator="equal">
      <formula>"NÃO"</formula>
    </cfRule>
    <cfRule type="cellIs" dxfId="1617" priority="5108" operator="equal">
      <formula>"SIM"</formula>
    </cfRule>
  </conditionalFormatting>
  <conditionalFormatting sqref="Y288:Y291">
    <cfRule type="cellIs" dxfId="1616" priority="5106" operator="equal">
      <formula>"OPORTUNIDADE"</formula>
    </cfRule>
  </conditionalFormatting>
  <conditionalFormatting sqref="Y288:Y291">
    <cfRule type="cellIs" dxfId="1615" priority="5104" operator="equal">
      <formula>"NÃO"</formula>
    </cfRule>
    <cfRule type="cellIs" dxfId="1614" priority="5105" operator="equal">
      <formula>"SIM"</formula>
    </cfRule>
  </conditionalFormatting>
  <conditionalFormatting sqref="Y288:Y291">
    <cfRule type="cellIs" dxfId="1613" priority="5103" operator="equal">
      <formula>"OPORTUNIDADE"</formula>
    </cfRule>
  </conditionalFormatting>
  <conditionalFormatting sqref="Y288:Y291">
    <cfRule type="cellIs" dxfId="1612" priority="5101" operator="equal">
      <formula>"NÃO"</formula>
    </cfRule>
    <cfRule type="cellIs" dxfId="1611" priority="5102" operator="equal">
      <formula>"SIM"</formula>
    </cfRule>
  </conditionalFormatting>
  <conditionalFormatting sqref="Y288:Y291">
    <cfRule type="cellIs" dxfId="1610" priority="5100" operator="equal">
      <formula>"OPORTUNIDADE"</formula>
    </cfRule>
  </conditionalFormatting>
  <conditionalFormatting sqref="Y288:Y291">
    <cfRule type="cellIs" dxfId="1609" priority="5098" operator="equal">
      <formula>"NÃO"</formula>
    </cfRule>
    <cfRule type="cellIs" dxfId="1608" priority="5099" operator="equal">
      <formula>"SIM"</formula>
    </cfRule>
  </conditionalFormatting>
  <conditionalFormatting sqref="Y288:Y291">
    <cfRule type="cellIs" dxfId="1607" priority="5097" operator="equal">
      <formula>"OPORTUNIDADE"</formula>
    </cfRule>
  </conditionalFormatting>
  <conditionalFormatting sqref="Y288:Y291">
    <cfRule type="cellIs" dxfId="1606" priority="5095" operator="equal">
      <formula>"NÃO"</formula>
    </cfRule>
    <cfRule type="cellIs" dxfId="1605" priority="5096" operator="equal">
      <formula>"SIM"</formula>
    </cfRule>
  </conditionalFormatting>
  <conditionalFormatting sqref="Y288:Y291">
    <cfRule type="cellIs" dxfId="1604" priority="5094" operator="equal">
      <formula>"OPORTUNIDADE"</formula>
    </cfRule>
  </conditionalFormatting>
  <conditionalFormatting sqref="Y288:Y291">
    <cfRule type="cellIs" dxfId="1603" priority="5092" operator="equal">
      <formula>"NÃO"</formula>
    </cfRule>
    <cfRule type="cellIs" dxfId="1602" priority="5093" operator="equal">
      <formula>"SIM"</formula>
    </cfRule>
  </conditionalFormatting>
  <conditionalFormatting sqref="Y288:Y291">
    <cfRule type="cellIs" dxfId="1601" priority="5091" operator="equal">
      <formula>"OPORTUNIDADE"</formula>
    </cfRule>
  </conditionalFormatting>
  <conditionalFormatting sqref="Y288:Y291">
    <cfRule type="cellIs" dxfId="1600" priority="5089" operator="equal">
      <formula>"NÃO"</formula>
    </cfRule>
    <cfRule type="cellIs" dxfId="1599" priority="5090" operator="equal">
      <formula>"SIM"</formula>
    </cfRule>
  </conditionalFormatting>
  <conditionalFormatting sqref="Y288:Y291">
    <cfRule type="cellIs" dxfId="1598" priority="5088" operator="equal">
      <formula>"OPORTUNIDADE"</formula>
    </cfRule>
  </conditionalFormatting>
  <conditionalFormatting sqref="Y288:Y291">
    <cfRule type="cellIs" dxfId="1597" priority="5086" operator="equal">
      <formula>"NÃO"</formula>
    </cfRule>
    <cfRule type="cellIs" dxfId="1596" priority="5087" operator="equal">
      <formula>"SIM"</formula>
    </cfRule>
  </conditionalFormatting>
  <conditionalFormatting sqref="Y288:Y291">
    <cfRule type="cellIs" dxfId="1595" priority="5085" operator="equal">
      <formula>"OPORTUNIDADE"</formula>
    </cfRule>
  </conditionalFormatting>
  <conditionalFormatting sqref="Y288:Y291">
    <cfRule type="cellIs" dxfId="1594" priority="5083" operator="equal">
      <formula>"NÃO"</formula>
    </cfRule>
    <cfRule type="cellIs" dxfId="1593" priority="5084" operator="equal">
      <formula>"SIM"</formula>
    </cfRule>
  </conditionalFormatting>
  <conditionalFormatting sqref="Y288:Y291">
    <cfRule type="cellIs" dxfId="1592" priority="5082" operator="equal">
      <formula>"OPORTUNIDADE"</formula>
    </cfRule>
  </conditionalFormatting>
  <conditionalFormatting sqref="Y288:Y291">
    <cfRule type="cellIs" dxfId="1591" priority="5080" operator="equal">
      <formula>"NÃO"</formula>
    </cfRule>
    <cfRule type="cellIs" dxfId="1590" priority="5081" operator="equal">
      <formula>"SIM"</formula>
    </cfRule>
  </conditionalFormatting>
  <conditionalFormatting sqref="Y288:Y291">
    <cfRule type="cellIs" dxfId="1589" priority="5079" operator="equal">
      <formula>"OPORTUNIDADE"</formula>
    </cfRule>
  </conditionalFormatting>
  <conditionalFormatting sqref="Y288:Y291">
    <cfRule type="cellIs" dxfId="1588" priority="5077" operator="equal">
      <formula>"NÃO"</formula>
    </cfRule>
    <cfRule type="cellIs" dxfId="1587" priority="5078" operator="equal">
      <formula>"SIM"</formula>
    </cfRule>
  </conditionalFormatting>
  <conditionalFormatting sqref="Y288:Y291">
    <cfRule type="cellIs" dxfId="1586" priority="5076" operator="equal">
      <formula>"OPORTUNIDADE"</formula>
    </cfRule>
  </conditionalFormatting>
  <conditionalFormatting sqref="Y288:Y291">
    <cfRule type="cellIs" dxfId="1585" priority="5074" operator="equal">
      <formula>"NÃO"</formula>
    </cfRule>
    <cfRule type="cellIs" dxfId="1584" priority="5075" operator="equal">
      <formula>"SIM"</formula>
    </cfRule>
  </conditionalFormatting>
  <conditionalFormatting sqref="Y288:Y291">
    <cfRule type="cellIs" dxfId="1583" priority="5073" operator="equal">
      <formula>"OPORTUNIDADE"</formula>
    </cfRule>
  </conditionalFormatting>
  <conditionalFormatting sqref="Y288:Y291">
    <cfRule type="cellIs" dxfId="1582" priority="5071" operator="equal">
      <formula>"NÃO"</formula>
    </cfRule>
    <cfRule type="cellIs" dxfId="1581" priority="5072" operator="equal">
      <formula>"SIM"</formula>
    </cfRule>
  </conditionalFormatting>
  <conditionalFormatting sqref="Y288:Y291">
    <cfRule type="cellIs" dxfId="1580" priority="5070" operator="equal">
      <formula>"OPORTUNIDADE"</formula>
    </cfRule>
  </conditionalFormatting>
  <conditionalFormatting sqref="Y288:Y291">
    <cfRule type="cellIs" dxfId="1579" priority="5068" operator="equal">
      <formula>"NÃO"</formula>
    </cfRule>
    <cfRule type="cellIs" dxfId="1578" priority="5069" operator="equal">
      <formula>"SIM"</formula>
    </cfRule>
  </conditionalFormatting>
  <conditionalFormatting sqref="Y288:Y291">
    <cfRule type="cellIs" dxfId="1577" priority="5067" operator="equal">
      <formula>"OPORTUNIDADE"</formula>
    </cfRule>
  </conditionalFormatting>
  <conditionalFormatting sqref="Y288:Y291">
    <cfRule type="cellIs" dxfId="1576" priority="5065" operator="equal">
      <formula>"NÃO"</formula>
    </cfRule>
    <cfRule type="cellIs" dxfId="1575" priority="5066" operator="equal">
      <formula>"SIM"</formula>
    </cfRule>
  </conditionalFormatting>
  <conditionalFormatting sqref="Y288:Y291">
    <cfRule type="cellIs" dxfId="1574" priority="5064" operator="equal">
      <formula>"OPORTUNIDADE"</formula>
    </cfRule>
  </conditionalFormatting>
  <conditionalFormatting sqref="Y288:Y291">
    <cfRule type="cellIs" dxfId="1573" priority="5062" operator="equal">
      <formula>"NÃO"</formula>
    </cfRule>
    <cfRule type="cellIs" dxfId="1572" priority="5063" operator="equal">
      <formula>"SIM"</formula>
    </cfRule>
  </conditionalFormatting>
  <conditionalFormatting sqref="Y288:Y291">
    <cfRule type="cellIs" dxfId="1571" priority="5061" operator="equal">
      <formula>"OPORTUNIDADE"</formula>
    </cfRule>
  </conditionalFormatting>
  <conditionalFormatting sqref="Y288:Y291">
    <cfRule type="cellIs" dxfId="1570" priority="5059" operator="equal">
      <formula>"NÃO"</formula>
    </cfRule>
    <cfRule type="cellIs" dxfId="1569" priority="5060" operator="equal">
      <formula>"SIM"</formula>
    </cfRule>
  </conditionalFormatting>
  <conditionalFormatting sqref="Y288:Y291">
    <cfRule type="cellIs" dxfId="1568" priority="5058" operator="equal">
      <formula>"OPORTUNIDADE"</formula>
    </cfRule>
  </conditionalFormatting>
  <conditionalFormatting sqref="Y288:Y291">
    <cfRule type="cellIs" dxfId="1567" priority="5056" operator="equal">
      <formula>"NÃO"</formula>
    </cfRule>
    <cfRule type="cellIs" dxfId="1566" priority="5057" operator="equal">
      <formula>"SIM"</formula>
    </cfRule>
  </conditionalFormatting>
  <conditionalFormatting sqref="Y288:Y291">
    <cfRule type="cellIs" dxfId="1565" priority="5055" operator="equal">
      <formula>"OPORTUNIDADE"</formula>
    </cfRule>
  </conditionalFormatting>
  <conditionalFormatting sqref="Y288:Y291">
    <cfRule type="cellIs" dxfId="1564" priority="5053" operator="equal">
      <formula>"NÃO"</formula>
    </cfRule>
    <cfRule type="cellIs" dxfId="1563" priority="5054" operator="equal">
      <formula>"SIM"</formula>
    </cfRule>
  </conditionalFormatting>
  <conditionalFormatting sqref="Y288:Y291">
    <cfRule type="cellIs" dxfId="1562" priority="5052" operator="equal">
      <formula>"OPORTUNIDADE"</formula>
    </cfRule>
  </conditionalFormatting>
  <conditionalFormatting sqref="Y288:Y291">
    <cfRule type="cellIs" dxfId="1561" priority="5050" operator="equal">
      <formula>"NÃO"</formula>
    </cfRule>
    <cfRule type="cellIs" dxfId="1560" priority="5051" operator="equal">
      <formula>"SIM"</formula>
    </cfRule>
  </conditionalFormatting>
  <conditionalFormatting sqref="Y288:Y291">
    <cfRule type="cellIs" dxfId="1559" priority="5049" operator="equal">
      <formula>"OPORTUNIDADE"</formula>
    </cfRule>
  </conditionalFormatting>
  <conditionalFormatting sqref="Y288:Y291">
    <cfRule type="cellIs" dxfId="1558" priority="5047" operator="equal">
      <formula>"NÃO"</formula>
    </cfRule>
    <cfRule type="cellIs" dxfId="1557" priority="5048" operator="equal">
      <formula>"SIM"</formula>
    </cfRule>
  </conditionalFormatting>
  <conditionalFormatting sqref="Y288:Y291">
    <cfRule type="cellIs" dxfId="1556" priority="5046" operator="equal">
      <formula>"OPORTUNIDADE"</formula>
    </cfRule>
  </conditionalFormatting>
  <conditionalFormatting sqref="Y288:Y291">
    <cfRule type="cellIs" dxfId="1555" priority="5044" operator="equal">
      <formula>"NÃO"</formula>
    </cfRule>
    <cfRule type="cellIs" dxfId="1554" priority="5045" operator="equal">
      <formula>"SIM"</formula>
    </cfRule>
  </conditionalFormatting>
  <conditionalFormatting sqref="Y288:Y291">
    <cfRule type="cellIs" dxfId="1553" priority="5043" operator="equal">
      <formula>"OPORTUNIDADE"</formula>
    </cfRule>
  </conditionalFormatting>
  <conditionalFormatting sqref="Y288:Y291">
    <cfRule type="cellIs" dxfId="1552" priority="5041" operator="equal">
      <formula>"NÃO"</formula>
    </cfRule>
    <cfRule type="cellIs" dxfId="1551" priority="5042" operator="equal">
      <formula>"SIM"</formula>
    </cfRule>
  </conditionalFormatting>
  <conditionalFormatting sqref="Y288:Y291">
    <cfRule type="cellIs" dxfId="1550" priority="5040" operator="equal">
      <formula>"OPORTUNIDADE"</formula>
    </cfRule>
  </conditionalFormatting>
  <conditionalFormatting sqref="Y288:Y291">
    <cfRule type="cellIs" dxfId="1549" priority="5038" operator="equal">
      <formula>"NÃO"</formula>
    </cfRule>
    <cfRule type="cellIs" dxfId="1548" priority="5039" operator="equal">
      <formula>"SIM"</formula>
    </cfRule>
  </conditionalFormatting>
  <conditionalFormatting sqref="Y288:Y291">
    <cfRule type="cellIs" dxfId="1547" priority="5037" operator="equal">
      <formula>"OPORTUNIDADE"</formula>
    </cfRule>
  </conditionalFormatting>
  <conditionalFormatting sqref="Y288:Y291">
    <cfRule type="cellIs" dxfId="1546" priority="5035" operator="equal">
      <formula>"NÃO"</formula>
    </cfRule>
    <cfRule type="cellIs" dxfId="1545" priority="5036" operator="equal">
      <formula>"SIM"</formula>
    </cfRule>
  </conditionalFormatting>
  <conditionalFormatting sqref="Y288:Y291">
    <cfRule type="cellIs" dxfId="1544" priority="5034" operator="equal">
      <formula>"OPORTUNIDADE"</formula>
    </cfRule>
  </conditionalFormatting>
  <conditionalFormatting sqref="Y288:Y291">
    <cfRule type="cellIs" dxfId="1543" priority="5032" operator="equal">
      <formula>"NÃO"</formula>
    </cfRule>
    <cfRule type="cellIs" dxfId="1542" priority="5033" operator="equal">
      <formula>"SIM"</formula>
    </cfRule>
  </conditionalFormatting>
  <conditionalFormatting sqref="Y288:Y291">
    <cfRule type="cellIs" dxfId="1541" priority="5031" operator="equal">
      <formula>"OPORTUNIDADE"</formula>
    </cfRule>
  </conditionalFormatting>
  <conditionalFormatting sqref="Y288:Y291">
    <cfRule type="cellIs" dxfId="1540" priority="5029" operator="equal">
      <formula>"NÃO"</formula>
    </cfRule>
    <cfRule type="cellIs" dxfId="1539" priority="5030" operator="equal">
      <formula>"SIM"</formula>
    </cfRule>
  </conditionalFormatting>
  <conditionalFormatting sqref="Y288:Y291">
    <cfRule type="cellIs" dxfId="1538" priority="5028" operator="equal">
      <formula>"OPORTUNIDADE"</formula>
    </cfRule>
  </conditionalFormatting>
  <conditionalFormatting sqref="Y288:Y291">
    <cfRule type="cellIs" dxfId="1537" priority="5026" operator="equal">
      <formula>"NÃO"</formula>
    </cfRule>
    <cfRule type="cellIs" dxfId="1536" priority="5027" operator="equal">
      <formula>"SIM"</formula>
    </cfRule>
  </conditionalFormatting>
  <conditionalFormatting sqref="Y288:Y291">
    <cfRule type="cellIs" dxfId="1535" priority="5025" operator="equal">
      <formula>"OPORTUNIDADE"</formula>
    </cfRule>
  </conditionalFormatting>
  <conditionalFormatting sqref="Y288:Y291">
    <cfRule type="cellIs" dxfId="1534" priority="5023" operator="equal">
      <formula>"NÃO"</formula>
    </cfRule>
    <cfRule type="cellIs" dxfId="1533" priority="5024" operator="equal">
      <formula>"SIM"</formula>
    </cfRule>
  </conditionalFormatting>
  <conditionalFormatting sqref="Y288:Y291">
    <cfRule type="cellIs" dxfId="1532" priority="5022" operator="equal">
      <formula>"OPORTUNIDADE"</formula>
    </cfRule>
  </conditionalFormatting>
  <conditionalFormatting sqref="Y288:Y291">
    <cfRule type="cellIs" dxfId="1531" priority="5020" operator="equal">
      <formula>"NÃO"</formula>
    </cfRule>
    <cfRule type="cellIs" dxfId="1530" priority="5021" operator="equal">
      <formula>"SIM"</formula>
    </cfRule>
  </conditionalFormatting>
  <conditionalFormatting sqref="Y288:Y291">
    <cfRule type="cellIs" dxfId="1529" priority="5019" operator="equal">
      <formula>"OPORTUNIDADE"</formula>
    </cfRule>
  </conditionalFormatting>
  <conditionalFormatting sqref="Y288:Y291">
    <cfRule type="cellIs" dxfId="1528" priority="5017" operator="equal">
      <formula>"NÃO"</formula>
    </cfRule>
    <cfRule type="cellIs" dxfId="1527" priority="5018" operator="equal">
      <formula>"SIM"</formula>
    </cfRule>
  </conditionalFormatting>
  <conditionalFormatting sqref="Y288:Y291">
    <cfRule type="cellIs" dxfId="1526" priority="5016" operator="equal">
      <formula>"OPORTUNIDADE"</formula>
    </cfRule>
  </conditionalFormatting>
  <conditionalFormatting sqref="Y288:Y291">
    <cfRule type="cellIs" dxfId="1525" priority="5014" operator="equal">
      <formula>"NÃO"</formula>
    </cfRule>
    <cfRule type="cellIs" dxfId="1524" priority="5015" operator="equal">
      <formula>"SIM"</formula>
    </cfRule>
  </conditionalFormatting>
  <conditionalFormatting sqref="Y288:Y291">
    <cfRule type="cellIs" dxfId="1523" priority="5013" operator="equal">
      <formula>"OPORTUNIDADE"</formula>
    </cfRule>
  </conditionalFormatting>
  <conditionalFormatting sqref="Y288:Y291">
    <cfRule type="cellIs" dxfId="1522" priority="5011" operator="equal">
      <formula>"NÃO"</formula>
    </cfRule>
    <cfRule type="cellIs" dxfId="1521" priority="5012" operator="equal">
      <formula>"SIM"</formula>
    </cfRule>
  </conditionalFormatting>
  <conditionalFormatting sqref="Y288:Y291">
    <cfRule type="cellIs" dxfId="1520" priority="5010" operator="equal">
      <formula>"OPORTUNIDADE"</formula>
    </cfRule>
  </conditionalFormatting>
  <conditionalFormatting sqref="Y288:Y291">
    <cfRule type="cellIs" dxfId="1519" priority="5008" operator="equal">
      <formula>"NÃO"</formula>
    </cfRule>
    <cfRule type="cellIs" dxfId="1518" priority="5009" operator="equal">
      <formula>"SIM"</formula>
    </cfRule>
  </conditionalFormatting>
  <conditionalFormatting sqref="Y288:Y291">
    <cfRule type="cellIs" dxfId="1517" priority="5007" operator="equal">
      <formula>"OPORTUNIDADE"</formula>
    </cfRule>
  </conditionalFormatting>
  <conditionalFormatting sqref="Y288:Y291">
    <cfRule type="cellIs" dxfId="1516" priority="5005" operator="equal">
      <formula>"NÃO"</formula>
    </cfRule>
    <cfRule type="cellIs" dxfId="1515" priority="5006" operator="equal">
      <formula>"SIM"</formula>
    </cfRule>
  </conditionalFormatting>
  <conditionalFormatting sqref="Y288:Y291">
    <cfRule type="cellIs" dxfId="1514" priority="5004" operator="equal">
      <formula>"OPORTUNIDADE"</formula>
    </cfRule>
  </conditionalFormatting>
  <conditionalFormatting sqref="Y288:Y291">
    <cfRule type="cellIs" dxfId="1513" priority="5002" operator="equal">
      <formula>"NÃO"</formula>
    </cfRule>
    <cfRule type="cellIs" dxfId="1512" priority="5003" operator="equal">
      <formula>"SIM"</formula>
    </cfRule>
  </conditionalFormatting>
  <conditionalFormatting sqref="Y288:Y291">
    <cfRule type="cellIs" dxfId="1511" priority="5001" operator="equal">
      <formula>"OPORTUNIDADE"</formula>
    </cfRule>
  </conditionalFormatting>
  <conditionalFormatting sqref="Y288:Y291">
    <cfRule type="cellIs" dxfId="1510" priority="4999" operator="equal">
      <formula>"NÃO"</formula>
    </cfRule>
    <cfRule type="cellIs" dxfId="1509" priority="5000" operator="equal">
      <formula>"SIM"</formula>
    </cfRule>
  </conditionalFormatting>
  <conditionalFormatting sqref="Y288:Y291">
    <cfRule type="cellIs" dxfId="1508" priority="4998" operator="equal">
      <formula>"OPORTUNIDADE"</formula>
    </cfRule>
  </conditionalFormatting>
  <conditionalFormatting sqref="Y288:Y291">
    <cfRule type="cellIs" dxfId="1507" priority="4996" operator="equal">
      <formula>"NÃO"</formula>
    </cfRule>
    <cfRule type="cellIs" dxfId="1506" priority="4997" operator="equal">
      <formula>"SIM"</formula>
    </cfRule>
  </conditionalFormatting>
  <conditionalFormatting sqref="Y288:Y291">
    <cfRule type="cellIs" dxfId="1505" priority="4995" operator="equal">
      <formula>"OPORTUNIDADE"</formula>
    </cfRule>
  </conditionalFormatting>
  <conditionalFormatting sqref="Y288:Y291">
    <cfRule type="cellIs" dxfId="1504" priority="4993" operator="equal">
      <formula>"NÃO"</formula>
    </cfRule>
    <cfRule type="cellIs" dxfId="1503" priority="4994" operator="equal">
      <formula>"SIM"</formula>
    </cfRule>
  </conditionalFormatting>
  <conditionalFormatting sqref="Y288:Y291">
    <cfRule type="cellIs" dxfId="1502" priority="4992" operator="equal">
      <formula>"OPORTUNIDADE"</formula>
    </cfRule>
  </conditionalFormatting>
  <conditionalFormatting sqref="Y288:Y291">
    <cfRule type="cellIs" dxfId="1501" priority="4990" operator="equal">
      <formula>"NÃO"</formula>
    </cfRule>
    <cfRule type="cellIs" dxfId="1500" priority="4991" operator="equal">
      <formula>"SIM"</formula>
    </cfRule>
  </conditionalFormatting>
  <conditionalFormatting sqref="Y288:Y291">
    <cfRule type="cellIs" dxfId="1499" priority="4989" operator="equal">
      <formula>"OPORTUNIDADE"</formula>
    </cfRule>
  </conditionalFormatting>
  <conditionalFormatting sqref="Y288:Y291">
    <cfRule type="cellIs" dxfId="1498" priority="4987" operator="equal">
      <formula>"NÃO"</formula>
    </cfRule>
    <cfRule type="cellIs" dxfId="1497" priority="4988" operator="equal">
      <formula>"SIM"</formula>
    </cfRule>
  </conditionalFormatting>
  <conditionalFormatting sqref="Y288:Y291">
    <cfRule type="cellIs" dxfId="1496" priority="4986" operator="equal">
      <formula>"OPORTUNIDADE"</formula>
    </cfRule>
  </conditionalFormatting>
  <conditionalFormatting sqref="Y288:Y291">
    <cfRule type="cellIs" dxfId="1495" priority="4984" operator="equal">
      <formula>"NÃO"</formula>
    </cfRule>
    <cfRule type="cellIs" dxfId="1494" priority="4985" operator="equal">
      <formula>"SIM"</formula>
    </cfRule>
  </conditionalFormatting>
  <conditionalFormatting sqref="Y288:Y291">
    <cfRule type="cellIs" dxfId="1493" priority="4983" operator="equal">
      <formula>"OPORTUNIDADE"</formula>
    </cfRule>
  </conditionalFormatting>
  <conditionalFormatting sqref="Y288:Y291">
    <cfRule type="cellIs" dxfId="1492" priority="4981" operator="equal">
      <formula>"NÃO"</formula>
    </cfRule>
    <cfRule type="cellIs" dxfId="1491" priority="4982" operator="equal">
      <formula>"SIM"</formula>
    </cfRule>
  </conditionalFormatting>
  <conditionalFormatting sqref="Y288:Y291">
    <cfRule type="cellIs" dxfId="1490" priority="4980" operator="equal">
      <formula>"OPORTUNIDADE"</formula>
    </cfRule>
  </conditionalFormatting>
  <conditionalFormatting sqref="Y288:Y291">
    <cfRule type="cellIs" dxfId="1489" priority="4978" operator="equal">
      <formula>"NÃO"</formula>
    </cfRule>
    <cfRule type="cellIs" dxfId="1488" priority="4979" operator="equal">
      <formula>"SIM"</formula>
    </cfRule>
  </conditionalFormatting>
  <conditionalFormatting sqref="Y288:Y291">
    <cfRule type="cellIs" dxfId="1487" priority="4977" operator="equal">
      <formula>"OPORTUNIDADE"</formula>
    </cfRule>
  </conditionalFormatting>
  <conditionalFormatting sqref="Y288:Y291">
    <cfRule type="cellIs" dxfId="1486" priority="4975" operator="equal">
      <formula>"NÃO"</formula>
    </cfRule>
    <cfRule type="cellIs" dxfId="1485" priority="4976" operator="equal">
      <formula>"SIM"</formula>
    </cfRule>
  </conditionalFormatting>
  <conditionalFormatting sqref="Y288:Y291">
    <cfRule type="cellIs" dxfId="1484" priority="4974" operator="equal">
      <formula>"OPORTUNIDADE"</formula>
    </cfRule>
  </conditionalFormatting>
  <conditionalFormatting sqref="Y288:Y291">
    <cfRule type="cellIs" dxfId="1483" priority="4972" operator="equal">
      <formula>"NÃO"</formula>
    </cfRule>
    <cfRule type="cellIs" dxfId="1482" priority="4973" operator="equal">
      <formula>"SIM"</formula>
    </cfRule>
  </conditionalFormatting>
  <conditionalFormatting sqref="Y288:Y291">
    <cfRule type="cellIs" dxfId="1481" priority="4971" operator="equal">
      <formula>"OPORTUNIDADE"</formula>
    </cfRule>
  </conditionalFormatting>
  <conditionalFormatting sqref="Y288:Y291">
    <cfRule type="cellIs" dxfId="1480" priority="4969" operator="equal">
      <formula>"NÃO"</formula>
    </cfRule>
    <cfRule type="cellIs" dxfId="1479" priority="4970" operator="equal">
      <formula>"SIM"</formula>
    </cfRule>
  </conditionalFormatting>
  <conditionalFormatting sqref="Y288:Y291">
    <cfRule type="cellIs" dxfId="1478" priority="4968" operator="equal">
      <formula>"OPORTUNIDADE"</formula>
    </cfRule>
  </conditionalFormatting>
  <conditionalFormatting sqref="Y288:Y291">
    <cfRule type="cellIs" dxfId="1477" priority="4966" operator="equal">
      <formula>"NÃO"</formula>
    </cfRule>
    <cfRule type="cellIs" dxfId="1476" priority="4967" operator="equal">
      <formula>"SIM"</formula>
    </cfRule>
  </conditionalFormatting>
  <conditionalFormatting sqref="Y288:Y291">
    <cfRule type="cellIs" dxfId="1475" priority="4965" operator="equal">
      <formula>"OPORTUNIDADE"</formula>
    </cfRule>
  </conditionalFormatting>
  <conditionalFormatting sqref="Y288:Y291">
    <cfRule type="cellIs" dxfId="1474" priority="4963" operator="equal">
      <formula>"NÃO"</formula>
    </cfRule>
    <cfRule type="cellIs" dxfId="1473" priority="4964" operator="equal">
      <formula>"SIM"</formula>
    </cfRule>
  </conditionalFormatting>
  <conditionalFormatting sqref="Y288:Y291">
    <cfRule type="cellIs" dxfId="1472" priority="4962" operator="equal">
      <formula>"OPORTUNIDADE"</formula>
    </cfRule>
  </conditionalFormatting>
  <conditionalFormatting sqref="Y288:Y291">
    <cfRule type="cellIs" dxfId="1471" priority="4960" operator="equal">
      <formula>"NÃO"</formula>
    </cfRule>
    <cfRule type="cellIs" dxfId="1470" priority="4961" operator="equal">
      <formula>"SIM"</formula>
    </cfRule>
  </conditionalFormatting>
  <conditionalFormatting sqref="Y288:Y291">
    <cfRule type="cellIs" dxfId="1469" priority="4959" operator="equal">
      <formula>"OPORTUNIDADE"</formula>
    </cfRule>
  </conditionalFormatting>
  <conditionalFormatting sqref="Y288:Y291">
    <cfRule type="cellIs" dxfId="1468" priority="4957" operator="equal">
      <formula>"NÃO"</formula>
    </cfRule>
    <cfRule type="cellIs" dxfId="1467" priority="4958" operator="equal">
      <formula>"SIM"</formula>
    </cfRule>
  </conditionalFormatting>
  <conditionalFormatting sqref="Y288:Y291">
    <cfRule type="cellIs" dxfId="1466" priority="4956" operator="equal">
      <formula>"OPORTUNIDADE"</formula>
    </cfRule>
  </conditionalFormatting>
  <conditionalFormatting sqref="Y288:Y291">
    <cfRule type="cellIs" dxfId="1465" priority="4954" operator="equal">
      <formula>"NÃO"</formula>
    </cfRule>
    <cfRule type="cellIs" dxfId="1464" priority="4955" operator="equal">
      <formula>"SIM"</formula>
    </cfRule>
  </conditionalFormatting>
  <conditionalFormatting sqref="Y288:Y291">
    <cfRule type="cellIs" dxfId="1463" priority="4953" operator="equal">
      <formula>"OPORTUNIDADE"</formula>
    </cfRule>
  </conditionalFormatting>
  <conditionalFormatting sqref="Y288:Y291">
    <cfRule type="cellIs" dxfId="1462" priority="4951" operator="equal">
      <formula>"NÃO"</formula>
    </cfRule>
    <cfRule type="cellIs" dxfId="1461" priority="4952" operator="equal">
      <formula>"SIM"</formula>
    </cfRule>
  </conditionalFormatting>
  <conditionalFormatting sqref="Y288:Y291">
    <cfRule type="cellIs" dxfId="1460" priority="4950" operator="equal">
      <formula>"OPORTUNIDADE"</formula>
    </cfRule>
  </conditionalFormatting>
  <conditionalFormatting sqref="Y288:Y291">
    <cfRule type="cellIs" dxfId="1459" priority="4948" operator="equal">
      <formula>"NÃO"</formula>
    </cfRule>
    <cfRule type="cellIs" dxfId="1458" priority="4949" operator="equal">
      <formula>"SIM"</formula>
    </cfRule>
  </conditionalFormatting>
  <conditionalFormatting sqref="Y288:Y291">
    <cfRule type="cellIs" dxfId="1457" priority="4947" operator="equal">
      <formula>"OPORTUNIDADE"</formula>
    </cfRule>
  </conditionalFormatting>
  <conditionalFormatting sqref="Y288:Y291">
    <cfRule type="cellIs" dxfId="1456" priority="4945" operator="equal">
      <formula>"NÃO"</formula>
    </cfRule>
    <cfRule type="cellIs" dxfId="1455" priority="4946" operator="equal">
      <formula>"SIM"</formula>
    </cfRule>
  </conditionalFormatting>
  <conditionalFormatting sqref="Y288:Y291">
    <cfRule type="cellIs" dxfId="1454" priority="4944" operator="equal">
      <formula>"OPORTUNIDADE"</formula>
    </cfRule>
  </conditionalFormatting>
  <conditionalFormatting sqref="Y288:Y291">
    <cfRule type="cellIs" dxfId="1453" priority="4942" operator="equal">
      <formula>"NÃO"</formula>
    </cfRule>
    <cfRule type="cellIs" dxfId="1452" priority="4943" operator="equal">
      <formula>"SIM"</formula>
    </cfRule>
  </conditionalFormatting>
  <conditionalFormatting sqref="Y288:Y291">
    <cfRule type="cellIs" dxfId="1451" priority="4941" operator="equal">
      <formula>"OPORTUNIDADE"</formula>
    </cfRule>
  </conditionalFormatting>
  <conditionalFormatting sqref="Y288:Y291">
    <cfRule type="cellIs" dxfId="1450" priority="4939" operator="equal">
      <formula>"NÃO"</formula>
    </cfRule>
    <cfRule type="cellIs" dxfId="1449" priority="4940" operator="equal">
      <formula>"SIM"</formula>
    </cfRule>
  </conditionalFormatting>
  <conditionalFormatting sqref="Y288:Y291">
    <cfRule type="cellIs" dxfId="1448" priority="4938" operator="equal">
      <formula>"OPORTUNIDADE"</formula>
    </cfRule>
  </conditionalFormatting>
  <conditionalFormatting sqref="Y288:Y291">
    <cfRule type="cellIs" dxfId="1447" priority="4936" operator="equal">
      <formula>"NÃO"</formula>
    </cfRule>
    <cfRule type="cellIs" dxfId="1446" priority="4937" operator="equal">
      <formula>"SIM"</formula>
    </cfRule>
  </conditionalFormatting>
  <conditionalFormatting sqref="Y288:Y291">
    <cfRule type="cellIs" dxfId="1445" priority="4935" operator="equal">
      <formula>"OPORTUNIDADE"</formula>
    </cfRule>
  </conditionalFormatting>
  <conditionalFormatting sqref="Y288:Y291">
    <cfRule type="cellIs" dxfId="1444" priority="4933" operator="equal">
      <formula>"NÃO"</formula>
    </cfRule>
    <cfRule type="cellIs" dxfId="1443" priority="4934" operator="equal">
      <formula>"SIM"</formula>
    </cfRule>
  </conditionalFormatting>
  <conditionalFormatting sqref="Y288:Y291">
    <cfRule type="cellIs" dxfId="1442" priority="4932" operator="equal">
      <formula>"OPORTUNIDADE"</formula>
    </cfRule>
  </conditionalFormatting>
  <conditionalFormatting sqref="Y288:Y291">
    <cfRule type="cellIs" dxfId="1441" priority="4930" operator="equal">
      <formula>"NÃO"</formula>
    </cfRule>
    <cfRule type="cellIs" dxfId="1440" priority="4931" operator="equal">
      <formula>"SIM"</formula>
    </cfRule>
  </conditionalFormatting>
  <conditionalFormatting sqref="Y288:Y291">
    <cfRule type="cellIs" dxfId="1439" priority="4929" operator="equal">
      <formula>"OPORTUNIDADE"</formula>
    </cfRule>
  </conditionalFormatting>
  <conditionalFormatting sqref="Y288:Y291">
    <cfRule type="cellIs" dxfId="1438" priority="4927" operator="equal">
      <formula>"NÃO"</formula>
    </cfRule>
    <cfRule type="cellIs" dxfId="1437" priority="4928" operator="equal">
      <formula>"SIM"</formula>
    </cfRule>
  </conditionalFormatting>
  <conditionalFormatting sqref="Y288:Y291">
    <cfRule type="cellIs" dxfId="1436" priority="4926" operator="equal">
      <formula>"OPORTUNIDADE"</formula>
    </cfRule>
  </conditionalFormatting>
  <conditionalFormatting sqref="Y288:Y291">
    <cfRule type="cellIs" dxfId="1435" priority="4924" operator="equal">
      <formula>"NÃO"</formula>
    </cfRule>
    <cfRule type="cellIs" dxfId="1434" priority="4925" operator="equal">
      <formula>"SIM"</formula>
    </cfRule>
  </conditionalFormatting>
  <conditionalFormatting sqref="Y288:Y291">
    <cfRule type="cellIs" dxfId="1433" priority="4923" operator="equal">
      <formula>"OPORTUNIDADE"</formula>
    </cfRule>
  </conditionalFormatting>
  <conditionalFormatting sqref="Y288:Y291">
    <cfRule type="cellIs" dxfId="1432" priority="4921" operator="equal">
      <formula>"NÃO"</formula>
    </cfRule>
    <cfRule type="cellIs" dxfId="1431" priority="4922" operator="equal">
      <formula>"SIM"</formula>
    </cfRule>
  </conditionalFormatting>
  <conditionalFormatting sqref="Y288:Y291">
    <cfRule type="cellIs" dxfId="1430" priority="4920" operator="equal">
      <formula>"OPORTUNIDADE"</formula>
    </cfRule>
  </conditionalFormatting>
  <conditionalFormatting sqref="Y288:Y291">
    <cfRule type="cellIs" dxfId="1429" priority="4918" operator="equal">
      <formula>"NÃO"</formula>
    </cfRule>
    <cfRule type="cellIs" dxfId="1428" priority="4919" operator="equal">
      <formula>"SIM"</formula>
    </cfRule>
  </conditionalFormatting>
  <conditionalFormatting sqref="Y288:Y291">
    <cfRule type="cellIs" dxfId="1427" priority="4917" operator="equal">
      <formula>"OPORTUNIDADE"</formula>
    </cfRule>
  </conditionalFormatting>
  <conditionalFormatting sqref="Y288:Y291">
    <cfRule type="cellIs" dxfId="1426" priority="4915" operator="equal">
      <formula>"NÃO"</formula>
    </cfRule>
    <cfRule type="cellIs" dxfId="1425" priority="4916" operator="equal">
      <formula>"SIM"</formula>
    </cfRule>
  </conditionalFormatting>
  <conditionalFormatting sqref="Y288:Y291">
    <cfRule type="cellIs" dxfId="1424" priority="4914" operator="equal">
      <formula>"OPORTUNIDADE"</formula>
    </cfRule>
  </conditionalFormatting>
  <conditionalFormatting sqref="Y288:Y291">
    <cfRule type="cellIs" dxfId="1423" priority="4912" operator="equal">
      <formula>"NÃO"</formula>
    </cfRule>
    <cfRule type="cellIs" dxfId="1422" priority="4913" operator="equal">
      <formula>"SIM"</formula>
    </cfRule>
  </conditionalFormatting>
  <conditionalFormatting sqref="Y288:Y291">
    <cfRule type="cellIs" dxfId="1421" priority="4911" operator="equal">
      <formula>"OPORTUNIDADE"</formula>
    </cfRule>
  </conditionalFormatting>
  <conditionalFormatting sqref="Y288:Y291">
    <cfRule type="cellIs" dxfId="1420" priority="4909" operator="equal">
      <formula>"NÃO"</formula>
    </cfRule>
    <cfRule type="cellIs" dxfId="1419" priority="4910" operator="equal">
      <formula>"SIM"</formula>
    </cfRule>
  </conditionalFormatting>
  <conditionalFormatting sqref="Y288:Y291">
    <cfRule type="cellIs" dxfId="1418" priority="4908" operator="equal">
      <formula>"OPORTUNIDADE"</formula>
    </cfRule>
  </conditionalFormatting>
  <conditionalFormatting sqref="Y288:Y291">
    <cfRule type="cellIs" dxfId="1417" priority="4906" operator="equal">
      <formula>"NÃO"</formula>
    </cfRule>
    <cfRule type="cellIs" dxfId="1416" priority="4907" operator="equal">
      <formula>"SIM"</formula>
    </cfRule>
  </conditionalFormatting>
  <conditionalFormatting sqref="Y288:Y291">
    <cfRule type="cellIs" dxfId="1415" priority="4905" operator="equal">
      <formula>"OPORTUNIDADE"</formula>
    </cfRule>
  </conditionalFormatting>
  <conditionalFormatting sqref="Y288:Y291">
    <cfRule type="cellIs" dxfId="1414" priority="4903" operator="equal">
      <formula>"NÃO"</formula>
    </cfRule>
    <cfRule type="cellIs" dxfId="1413" priority="4904" operator="equal">
      <formula>"SIM"</formula>
    </cfRule>
  </conditionalFormatting>
  <conditionalFormatting sqref="Y288:Y291">
    <cfRule type="cellIs" dxfId="1412" priority="4902" operator="equal">
      <formula>"OPORTUNIDADE"</formula>
    </cfRule>
  </conditionalFormatting>
  <conditionalFormatting sqref="Y288:Y291">
    <cfRule type="cellIs" dxfId="1411" priority="4900" operator="equal">
      <formula>"NÃO"</formula>
    </cfRule>
    <cfRule type="cellIs" dxfId="1410" priority="4901" operator="equal">
      <formula>"SIM"</formula>
    </cfRule>
  </conditionalFormatting>
  <conditionalFormatting sqref="Y288:Y291">
    <cfRule type="cellIs" dxfId="1409" priority="4899" operator="equal">
      <formula>"OPORTUNIDADE"</formula>
    </cfRule>
  </conditionalFormatting>
  <conditionalFormatting sqref="Y288:Y291">
    <cfRule type="cellIs" dxfId="1408" priority="4897" operator="equal">
      <formula>"NÃO"</formula>
    </cfRule>
    <cfRule type="cellIs" dxfId="1407" priority="4898" operator="equal">
      <formula>"SIM"</formula>
    </cfRule>
  </conditionalFormatting>
  <conditionalFormatting sqref="Y288:Y291">
    <cfRule type="cellIs" dxfId="1406" priority="4896" operator="equal">
      <formula>"OPORTUNIDADE"</formula>
    </cfRule>
  </conditionalFormatting>
  <conditionalFormatting sqref="Y288:Y291">
    <cfRule type="cellIs" dxfId="1405" priority="4894" operator="equal">
      <formula>"NÃO"</formula>
    </cfRule>
    <cfRule type="cellIs" dxfId="1404" priority="4895" operator="equal">
      <formula>"SIM"</formula>
    </cfRule>
  </conditionalFormatting>
  <conditionalFormatting sqref="Y288:Y291">
    <cfRule type="cellIs" dxfId="1403" priority="4893" operator="equal">
      <formula>"OPORTUNIDADE"</formula>
    </cfRule>
  </conditionalFormatting>
  <conditionalFormatting sqref="Y288:Y291">
    <cfRule type="cellIs" dxfId="1402" priority="4891" operator="equal">
      <formula>"NÃO"</formula>
    </cfRule>
    <cfRule type="cellIs" dxfId="1401" priority="4892" operator="equal">
      <formula>"SIM"</formula>
    </cfRule>
  </conditionalFormatting>
  <conditionalFormatting sqref="Y288:Y291">
    <cfRule type="cellIs" dxfId="1400" priority="4890" operator="equal">
      <formula>"OPORTUNIDADE"</formula>
    </cfRule>
  </conditionalFormatting>
  <conditionalFormatting sqref="Y288:Y291">
    <cfRule type="cellIs" dxfId="1399" priority="4888" operator="equal">
      <formula>"NÃO"</formula>
    </cfRule>
    <cfRule type="cellIs" dxfId="1398" priority="4889" operator="equal">
      <formula>"SIM"</formula>
    </cfRule>
  </conditionalFormatting>
  <conditionalFormatting sqref="Y288:Y291">
    <cfRule type="cellIs" dxfId="1397" priority="4887" operator="equal">
      <formula>"OPORTUNIDADE"</formula>
    </cfRule>
  </conditionalFormatting>
  <conditionalFormatting sqref="Y288:Y291">
    <cfRule type="cellIs" dxfId="1396" priority="4885" operator="equal">
      <formula>"NÃO"</formula>
    </cfRule>
    <cfRule type="cellIs" dxfId="1395" priority="4886" operator="equal">
      <formula>"SIM"</formula>
    </cfRule>
  </conditionalFormatting>
  <conditionalFormatting sqref="Y288:Y291">
    <cfRule type="cellIs" dxfId="1394" priority="4884" operator="equal">
      <formula>"OPORTUNIDADE"</formula>
    </cfRule>
  </conditionalFormatting>
  <conditionalFormatting sqref="Y288:Y291">
    <cfRule type="cellIs" dxfId="1393" priority="4882" operator="equal">
      <formula>"NÃO"</formula>
    </cfRule>
    <cfRule type="cellIs" dxfId="1392" priority="4883" operator="equal">
      <formula>"SIM"</formula>
    </cfRule>
  </conditionalFormatting>
  <conditionalFormatting sqref="Y288:Y291">
    <cfRule type="cellIs" dxfId="1391" priority="4881" operator="equal">
      <formula>"OPORTUNIDADE"</formula>
    </cfRule>
  </conditionalFormatting>
  <conditionalFormatting sqref="Y288:Y291">
    <cfRule type="cellIs" dxfId="1390" priority="4879" operator="equal">
      <formula>"NÃO"</formula>
    </cfRule>
    <cfRule type="cellIs" dxfId="1389" priority="4880" operator="equal">
      <formula>"SIM"</formula>
    </cfRule>
  </conditionalFormatting>
  <conditionalFormatting sqref="Y288:Y291">
    <cfRule type="cellIs" dxfId="1388" priority="4878" operator="equal">
      <formula>"OPORTUNIDADE"</formula>
    </cfRule>
  </conditionalFormatting>
  <conditionalFormatting sqref="Y288:Y291">
    <cfRule type="cellIs" dxfId="1387" priority="4876" operator="equal">
      <formula>"NÃO"</formula>
    </cfRule>
    <cfRule type="cellIs" dxfId="1386" priority="4877" operator="equal">
      <formula>"SIM"</formula>
    </cfRule>
  </conditionalFormatting>
  <conditionalFormatting sqref="Y288:Y291">
    <cfRule type="cellIs" dxfId="1385" priority="4875" operator="equal">
      <formula>"OPORTUNIDADE"</formula>
    </cfRule>
  </conditionalFormatting>
  <conditionalFormatting sqref="Y288:Y291">
    <cfRule type="cellIs" dxfId="1384" priority="4873" operator="equal">
      <formula>"NÃO"</formula>
    </cfRule>
    <cfRule type="cellIs" dxfId="1383" priority="4874" operator="equal">
      <formula>"SIM"</formula>
    </cfRule>
  </conditionalFormatting>
  <conditionalFormatting sqref="Y288:Y291">
    <cfRule type="cellIs" dxfId="1382" priority="4872" operator="equal">
      <formula>"OPORTUNIDADE"</formula>
    </cfRule>
  </conditionalFormatting>
  <conditionalFormatting sqref="Y288:Y291">
    <cfRule type="cellIs" dxfId="1381" priority="4870" operator="equal">
      <formula>"NÃO"</formula>
    </cfRule>
    <cfRule type="cellIs" dxfId="1380" priority="4871" operator="equal">
      <formula>"SIM"</formula>
    </cfRule>
  </conditionalFormatting>
  <conditionalFormatting sqref="Y288:Y291">
    <cfRule type="cellIs" dxfId="1379" priority="4869" operator="equal">
      <formula>"OPORTUNIDADE"</formula>
    </cfRule>
  </conditionalFormatting>
  <conditionalFormatting sqref="Y288:Y291">
    <cfRule type="cellIs" dxfId="1378" priority="4867" operator="equal">
      <formula>"NÃO"</formula>
    </cfRule>
    <cfRule type="cellIs" dxfId="1377" priority="4868" operator="equal">
      <formula>"SIM"</formula>
    </cfRule>
  </conditionalFormatting>
  <conditionalFormatting sqref="Y288:Y291">
    <cfRule type="cellIs" dxfId="1376" priority="4866" operator="equal">
      <formula>"OPORTUNIDADE"</formula>
    </cfRule>
  </conditionalFormatting>
  <conditionalFormatting sqref="Y288:Y291">
    <cfRule type="cellIs" dxfId="1375" priority="4864" operator="equal">
      <formula>"NÃO"</formula>
    </cfRule>
    <cfRule type="cellIs" dxfId="1374" priority="4865" operator="equal">
      <formula>"SIM"</formula>
    </cfRule>
  </conditionalFormatting>
  <conditionalFormatting sqref="Y288:Y291">
    <cfRule type="cellIs" dxfId="1373" priority="4863" operator="equal">
      <formula>"OPORTUNIDADE"</formula>
    </cfRule>
  </conditionalFormatting>
  <conditionalFormatting sqref="Y288:Y291">
    <cfRule type="cellIs" dxfId="1372" priority="4861" operator="equal">
      <formula>"NÃO"</formula>
    </cfRule>
    <cfRule type="cellIs" dxfId="1371" priority="4862" operator="equal">
      <formula>"SIM"</formula>
    </cfRule>
  </conditionalFormatting>
  <conditionalFormatting sqref="Y288:Y291">
    <cfRule type="cellIs" dxfId="1370" priority="4860" operator="equal">
      <formula>"OPORTUNIDADE"</formula>
    </cfRule>
  </conditionalFormatting>
  <conditionalFormatting sqref="Y288:Y291">
    <cfRule type="cellIs" dxfId="1369" priority="4858" operator="equal">
      <formula>"NÃO"</formula>
    </cfRule>
    <cfRule type="cellIs" dxfId="1368" priority="4859" operator="equal">
      <formula>"SIM"</formula>
    </cfRule>
  </conditionalFormatting>
  <conditionalFormatting sqref="Y288:Y291">
    <cfRule type="cellIs" dxfId="1367" priority="4857" operator="equal">
      <formula>"OPORTUNIDADE"</formula>
    </cfRule>
  </conditionalFormatting>
  <conditionalFormatting sqref="Y288:Y291">
    <cfRule type="cellIs" dxfId="1366" priority="4855" operator="equal">
      <formula>"NÃO"</formula>
    </cfRule>
    <cfRule type="cellIs" dxfId="1365" priority="4856" operator="equal">
      <formula>"SIM"</formula>
    </cfRule>
  </conditionalFormatting>
  <conditionalFormatting sqref="Y288:Y291">
    <cfRule type="cellIs" dxfId="1364" priority="4854" operator="equal">
      <formula>"OPORTUNIDADE"</formula>
    </cfRule>
  </conditionalFormatting>
  <conditionalFormatting sqref="Y288:Y291">
    <cfRule type="cellIs" dxfId="1363" priority="4852" operator="equal">
      <formula>"NÃO"</formula>
    </cfRule>
    <cfRule type="cellIs" dxfId="1362" priority="4853" operator="equal">
      <formula>"SIM"</formula>
    </cfRule>
  </conditionalFormatting>
  <conditionalFormatting sqref="Y288:Y291">
    <cfRule type="cellIs" dxfId="1361" priority="4851" operator="equal">
      <formula>"OPORTUNIDADE"</formula>
    </cfRule>
  </conditionalFormatting>
  <conditionalFormatting sqref="Y288:Y291">
    <cfRule type="cellIs" dxfId="1360" priority="4849" operator="equal">
      <formula>"NÃO"</formula>
    </cfRule>
    <cfRule type="cellIs" dxfId="1359" priority="4850" operator="equal">
      <formula>"SIM"</formula>
    </cfRule>
  </conditionalFormatting>
  <conditionalFormatting sqref="Y288:Y291">
    <cfRule type="cellIs" dxfId="1358" priority="4848" operator="equal">
      <formula>"OPORTUNIDADE"</formula>
    </cfRule>
  </conditionalFormatting>
  <conditionalFormatting sqref="Y288:Y291">
    <cfRule type="cellIs" dxfId="1357" priority="4846" operator="equal">
      <formula>"NÃO"</formula>
    </cfRule>
    <cfRule type="cellIs" dxfId="1356" priority="4847" operator="equal">
      <formula>"SIM"</formula>
    </cfRule>
  </conditionalFormatting>
  <conditionalFormatting sqref="Y288:Y291">
    <cfRule type="cellIs" dxfId="1355" priority="4845" operator="equal">
      <formula>"OPORTUNIDADE"</formula>
    </cfRule>
  </conditionalFormatting>
  <conditionalFormatting sqref="Y288:Y291">
    <cfRule type="cellIs" dxfId="1354" priority="4843" operator="equal">
      <formula>"NÃO"</formula>
    </cfRule>
    <cfRule type="cellIs" dxfId="1353" priority="4844" operator="equal">
      <formula>"SIM"</formula>
    </cfRule>
  </conditionalFormatting>
  <conditionalFormatting sqref="Y288:Y291">
    <cfRule type="cellIs" dxfId="1352" priority="4842" operator="equal">
      <formula>"OPORTUNIDADE"</formula>
    </cfRule>
  </conditionalFormatting>
  <conditionalFormatting sqref="Y288:Y291">
    <cfRule type="cellIs" dxfId="1351" priority="4840" operator="equal">
      <formula>"NÃO"</formula>
    </cfRule>
    <cfRule type="cellIs" dxfId="1350" priority="4841" operator="equal">
      <formula>"SIM"</formula>
    </cfRule>
  </conditionalFormatting>
  <conditionalFormatting sqref="Y288:Y291">
    <cfRule type="cellIs" dxfId="1349" priority="4839" operator="equal">
      <formula>"OPORTUNIDADE"</formula>
    </cfRule>
  </conditionalFormatting>
  <conditionalFormatting sqref="Y288:Y291">
    <cfRule type="cellIs" dxfId="1348" priority="4837" operator="equal">
      <formula>"NÃO"</formula>
    </cfRule>
    <cfRule type="cellIs" dxfId="1347" priority="4838" operator="equal">
      <formula>"SIM"</formula>
    </cfRule>
  </conditionalFormatting>
  <conditionalFormatting sqref="Y288:Y291">
    <cfRule type="cellIs" dxfId="1346" priority="4836" operator="equal">
      <formula>"OPORTUNIDADE"</formula>
    </cfRule>
  </conditionalFormatting>
  <conditionalFormatting sqref="Y288:Y291">
    <cfRule type="cellIs" dxfId="1345" priority="4834" operator="equal">
      <formula>"NÃO"</formula>
    </cfRule>
    <cfRule type="cellIs" dxfId="1344" priority="4835" operator="equal">
      <formula>"SIM"</formula>
    </cfRule>
  </conditionalFormatting>
  <conditionalFormatting sqref="Y288:Y291">
    <cfRule type="cellIs" dxfId="1343" priority="4833" operator="equal">
      <formula>"OPORTUNIDADE"</formula>
    </cfRule>
  </conditionalFormatting>
  <conditionalFormatting sqref="Y288:Y291">
    <cfRule type="cellIs" dxfId="1342" priority="4831" operator="equal">
      <formula>"NÃO"</formula>
    </cfRule>
    <cfRule type="cellIs" dxfId="1341" priority="4832" operator="equal">
      <formula>"SIM"</formula>
    </cfRule>
  </conditionalFormatting>
  <conditionalFormatting sqref="Y288:Y291">
    <cfRule type="cellIs" dxfId="1340" priority="4830" operator="equal">
      <formula>"OPORTUNIDADE"</formula>
    </cfRule>
  </conditionalFormatting>
  <conditionalFormatting sqref="Y288:Y291">
    <cfRule type="cellIs" dxfId="1339" priority="4828" operator="equal">
      <formula>"NÃO"</formula>
    </cfRule>
    <cfRule type="cellIs" dxfId="1338" priority="4829" operator="equal">
      <formula>"SIM"</formula>
    </cfRule>
  </conditionalFormatting>
  <conditionalFormatting sqref="Y288:Y291">
    <cfRule type="cellIs" dxfId="1337" priority="4827" operator="equal">
      <formula>"OPORTUNIDADE"</formula>
    </cfRule>
  </conditionalFormatting>
  <conditionalFormatting sqref="Y288:Y291">
    <cfRule type="cellIs" dxfId="1336" priority="4825" operator="equal">
      <formula>"NÃO"</formula>
    </cfRule>
    <cfRule type="cellIs" dxfId="1335" priority="4826" operator="equal">
      <formula>"SIM"</formula>
    </cfRule>
  </conditionalFormatting>
  <conditionalFormatting sqref="Y288:Y291">
    <cfRule type="cellIs" dxfId="1334" priority="4824" operator="equal">
      <formula>"OPORTUNIDADE"</formula>
    </cfRule>
  </conditionalFormatting>
  <conditionalFormatting sqref="Y288:Y291">
    <cfRule type="cellIs" dxfId="1333" priority="4822" operator="equal">
      <formula>"NÃO"</formula>
    </cfRule>
    <cfRule type="cellIs" dxfId="1332" priority="4823" operator="equal">
      <formula>"SIM"</formula>
    </cfRule>
  </conditionalFormatting>
  <conditionalFormatting sqref="Y288:Y291">
    <cfRule type="cellIs" dxfId="1331" priority="4821" operator="equal">
      <formula>"OPORTUNIDADE"</formula>
    </cfRule>
  </conditionalFormatting>
  <conditionalFormatting sqref="Y288:Y291">
    <cfRule type="cellIs" dxfId="1330" priority="4819" operator="equal">
      <formula>"NÃO"</formula>
    </cfRule>
    <cfRule type="cellIs" dxfId="1329" priority="4820" operator="equal">
      <formula>"SIM"</formula>
    </cfRule>
  </conditionalFormatting>
  <conditionalFormatting sqref="Y288:Y291">
    <cfRule type="cellIs" dxfId="1328" priority="4818" operator="equal">
      <formula>"OPORTUNIDADE"</formula>
    </cfRule>
  </conditionalFormatting>
  <conditionalFormatting sqref="Y288:Y291">
    <cfRule type="cellIs" dxfId="1327" priority="4816" operator="equal">
      <formula>"NÃO"</formula>
    </cfRule>
    <cfRule type="cellIs" dxfId="1326" priority="4817" operator="equal">
      <formula>"SIM"</formula>
    </cfRule>
  </conditionalFormatting>
  <conditionalFormatting sqref="Y288:Y291">
    <cfRule type="cellIs" dxfId="1325" priority="4815" operator="equal">
      <formula>"OPORTUNIDADE"</formula>
    </cfRule>
  </conditionalFormatting>
  <conditionalFormatting sqref="Y288:Y291">
    <cfRule type="cellIs" dxfId="1324" priority="4813" operator="equal">
      <formula>"NÃO"</formula>
    </cfRule>
    <cfRule type="cellIs" dxfId="1323" priority="4814" operator="equal">
      <formula>"SIM"</formula>
    </cfRule>
  </conditionalFormatting>
  <conditionalFormatting sqref="Y288:Y291">
    <cfRule type="cellIs" dxfId="1322" priority="4812" operator="equal">
      <formula>"OPORTUNIDADE"</formula>
    </cfRule>
  </conditionalFormatting>
  <conditionalFormatting sqref="Y288:Y291">
    <cfRule type="cellIs" dxfId="1321" priority="4810" operator="equal">
      <formula>"NÃO"</formula>
    </cfRule>
    <cfRule type="cellIs" dxfId="1320" priority="4811" operator="equal">
      <formula>"SIM"</formula>
    </cfRule>
  </conditionalFormatting>
  <conditionalFormatting sqref="Y288:Y291">
    <cfRule type="cellIs" dxfId="1319" priority="4809" operator="equal">
      <formula>"OPORTUNIDADE"</formula>
    </cfRule>
  </conditionalFormatting>
  <conditionalFormatting sqref="Y288:Y291">
    <cfRule type="cellIs" dxfId="1318" priority="4807" operator="equal">
      <formula>"NÃO"</formula>
    </cfRule>
    <cfRule type="cellIs" dxfId="1317" priority="4808" operator="equal">
      <formula>"SIM"</formula>
    </cfRule>
  </conditionalFormatting>
  <conditionalFormatting sqref="Y288:Y291">
    <cfRule type="cellIs" dxfId="1316" priority="4806" operator="equal">
      <formula>"OPORTUNIDADE"</formula>
    </cfRule>
  </conditionalFormatting>
  <conditionalFormatting sqref="Y288:Y291">
    <cfRule type="cellIs" dxfId="1315" priority="4804" operator="equal">
      <formula>"NÃO"</formula>
    </cfRule>
    <cfRule type="cellIs" dxfId="1314" priority="4805" operator="equal">
      <formula>"SIM"</formula>
    </cfRule>
  </conditionalFormatting>
  <conditionalFormatting sqref="Y288:Y291">
    <cfRule type="cellIs" dxfId="1313" priority="4803" operator="equal">
      <formula>"OPORTUNIDADE"</formula>
    </cfRule>
  </conditionalFormatting>
  <conditionalFormatting sqref="Y288:Y291">
    <cfRule type="cellIs" dxfId="1312" priority="4801" operator="equal">
      <formula>"NÃO"</formula>
    </cfRule>
    <cfRule type="cellIs" dxfId="1311" priority="4802" operator="equal">
      <formula>"SIM"</formula>
    </cfRule>
  </conditionalFormatting>
  <conditionalFormatting sqref="Y288:Y291">
    <cfRule type="cellIs" dxfId="1310" priority="4800" operator="equal">
      <formula>"OPORTUNIDADE"</formula>
    </cfRule>
  </conditionalFormatting>
  <conditionalFormatting sqref="Y288:Y291">
    <cfRule type="cellIs" dxfId="1309" priority="4798" operator="equal">
      <formula>"NÃO"</formula>
    </cfRule>
    <cfRule type="cellIs" dxfId="1308" priority="4799" operator="equal">
      <formula>"SIM"</formula>
    </cfRule>
  </conditionalFormatting>
  <conditionalFormatting sqref="Y288:Y291">
    <cfRule type="cellIs" dxfId="1307" priority="4797" operator="equal">
      <formula>"OPORTUNIDADE"</formula>
    </cfRule>
  </conditionalFormatting>
  <conditionalFormatting sqref="Y288:Y291">
    <cfRule type="cellIs" dxfId="1306" priority="4795" operator="equal">
      <formula>"NÃO"</formula>
    </cfRule>
    <cfRule type="cellIs" dxfId="1305" priority="4796" operator="equal">
      <formula>"SIM"</formula>
    </cfRule>
  </conditionalFormatting>
  <conditionalFormatting sqref="Y288:Y291">
    <cfRule type="cellIs" dxfId="1304" priority="4794" operator="equal">
      <formula>"OPORTUNIDADE"</formula>
    </cfRule>
  </conditionalFormatting>
  <conditionalFormatting sqref="Y288:Y291">
    <cfRule type="cellIs" dxfId="1303" priority="4792" operator="equal">
      <formula>"NÃO"</formula>
    </cfRule>
    <cfRule type="cellIs" dxfId="1302" priority="4793" operator="equal">
      <formula>"SIM"</formula>
    </cfRule>
  </conditionalFormatting>
  <conditionalFormatting sqref="Y288:Y291">
    <cfRule type="cellIs" dxfId="1301" priority="4791" operator="equal">
      <formula>"OPORTUNIDADE"</formula>
    </cfRule>
  </conditionalFormatting>
  <conditionalFormatting sqref="Y288:Y291">
    <cfRule type="cellIs" dxfId="1300" priority="4789" operator="equal">
      <formula>"NÃO"</formula>
    </cfRule>
    <cfRule type="cellIs" dxfId="1299" priority="4790" operator="equal">
      <formula>"SIM"</formula>
    </cfRule>
  </conditionalFormatting>
  <conditionalFormatting sqref="Y288:Y291">
    <cfRule type="cellIs" dxfId="1298" priority="4788" operator="equal">
      <formula>"OPORTUNIDADE"</formula>
    </cfRule>
  </conditionalFormatting>
  <conditionalFormatting sqref="Y288:Y291">
    <cfRule type="cellIs" dxfId="1297" priority="4786" operator="equal">
      <formula>"NÃO"</formula>
    </cfRule>
    <cfRule type="cellIs" dxfId="1296" priority="4787" operator="equal">
      <formula>"SIM"</formula>
    </cfRule>
  </conditionalFormatting>
  <conditionalFormatting sqref="Z284">
    <cfRule type="cellIs" dxfId="1295" priority="4773" operator="equal">
      <formula>"OPORTUNIDADE"</formula>
    </cfRule>
  </conditionalFormatting>
  <conditionalFormatting sqref="Z284">
    <cfRule type="cellIs" dxfId="1294" priority="4771" operator="equal">
      <formula>"NÃO"</formula>
    </cfRule>
    <cfRule type="cellIs" dxfId="1293" priority="4772" operator="equal">
      <formula>"SIM"</formula>
    </cfRule>
  </conditionalFormatting>
  <conditionalFormatting sqref="Z284">
    <cfRule type="cellIs" dxfId="1292" priority="4770" operator="equal">
      <formula>"OPORTUNIDADE"</formula>
    </cfRule>
  </conditionalFormatting>
  <conditionalFormatting sqref="Z284">
    <cfRule type="cellIs" dxfId="1291" priority="4768" operator="equal">
      <formula>"NÃO"</formula>
    </cfRule>
    <cfRule type="cellIs" dxfId="1290" priority="4769" operator="equal">
      <formula>"SIM"</formula>
    </cfRule>
  </conditionalFormatting>
  <conditionalFormatting sqref="Z284">
    <cfRule type="cellIs" dxfId="1289" priority="4761" operator="equal">
      <formula>"OPORTUNIDADE"</formula>
    </cfRule>
  </conditionalFormatting>
  <conditionalFormatting sqref="Z284">
    <cfRule type="cellIs" dxfId="1288" priority="4759" operator="equal">
      <formula>"NÃO"</formula>
    </cfRule>
    <cfRule type="cellIs" dxfId="1287" priority="4760" operator="equal">
      <formula>"SIM"</formula>
    </cfRule>
  </conditionalFormatting>
  <conditionalFormatting sqref="Z284">
    <cfRule type="cellIs" dxfId="1286" priority="4758" operator="equal">
      <formula>"OPORTUNIDADE"</formula>
    </cfRule>
  </conditionalFormatting>
  <conditionalFormatting sqref="Z284">
    <cfRule type="cellIs" dxfId="1285" priority="4756" operator="equal">
      <formula>"NÃO"</formula>
    </cfRule>
    <cfRule type="cellIs" dxfId="1284" priority="4757" operator="equal">
      <formula>"SIM"</formula>
    </cfRule>
  </conditionalFormatting>
  <conditionalFormatting sqref="Z284">
    <cfRule type="cellIs" dxfId="1283" priority="4755" operator="equal">
      <formula>"OPORTUNIDADE"</formula>
    </cfRule>
  </conditionalFormatting>
  <conditionalFormatting sqref="Z284">
    <cfRule type="cellIs" dxfId="1282" priority="4753" operator="equal">
      <formula>"NÃO"</formula>
    </cfRule>
    <cfRule type="cellIs" dxfId="1281" priority="4754" operator="equal">
      <formula>"SIM"</formula>
    </cfRule>
  </conditionalFormatting>
  <conditionalFormatting sqref="Z284">
    <cfRule type="cellIs" dxfId="1280" priority="4752" operator="equal">
      <formula>"OPORTUNIDADE"</formula>
    </cfRule>
  </conditionalFormatting>
  <conditionalFormatting sqref="Z284">
    <cfRule type="cellIs" dxfId="1279" priority="4750" operator="equal">
      <formula>"NÃO"</formula>
    </cfRule>
    <cfRule type="cellIs" dxfId="1278" priority="4751" operator="equal">
      <formula>"SIM"</formula>
    </cfRule>
  </conditionalFormatting>
  <conditionalFormatting sqref="BP266">
    <cfRule type="iconSet" priority="4380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4379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378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1277" priority="4026" operator="equal">
      <formula>"OPORTUNIDADE"</formula>
    </cfRule>
  </conditionalFormatting>
  <conditionalFormatting sqref="Z282">
    <cfRule type="cellIs" dxfId="1276" priority="4024" operator="equal">
      <formula>"NÃO"</formula>
    </cfRule>
    <cfRule type="cellIs" dxfId="1275" priority="4025" operator="equal">
      <formula>"SIM"</formula>
    </cfRule>
  </conditionalFormatting>
  <conditionalFormatting sqref="Z282">
    <cfRule type="cellIs" dxfId="1274" priority="4023" operator="equal">
      <formula>"OPORTUNIDADE"</formula>
    </cfRule>
  </conditionalFormatting>
  <conditionalFormatting sqref="Z282">
    <cfRule type="cellIs" dxfId="1273" priority="4021" operator="equal">
      <formula>"NÃO"</formula>
    </cfRule>
    <cfRule type="cellIs" dxfId="1272" priority="4022" operator="equal">
      <formula>"SIM"</formula>
    </cfRule>
  </conditionalFormatting>
  <conditionalFormatting sqref="Z282">
    <cfRule type="cellIs" dxfId="1271" priority="4020" operator="equal">
      <formula>"OPORTUNIDADE"</formula>
    </cfRule>
  </conditionalFormatting>
  <conditionalFormatting sqref="Z282">
    <cfRule type="cellIs" dxfId="1270" priority="4018" operator="equal">
      <formula>"NÃO"</formula>
    </cfRule>
    <cfRule type="cellIs" dxfId="1269" priority="4019" operator="equal">
      <formula>"SIM"</formula>
    </cfRule>
  </conditionalFormatting>
  <conditionalFormatting sqref="Z282">
    <cfRule type="cellIs" dxfId="1268" priority="4017" operator="equal">
      <formula>"OPORTUNIDADE"</formula>
    </cfRule>
  </conditionalFormatting>
  <conditionalFormatting sqref="Z282">
    <cfRule type="cellIs" dxfId="1267" priority="4015" operator="equal">
      <formula>"NÃO"</formula>
    </cfRule>
    <cfRule type="cellIs" dxfId="1266" priority="4016" operator="equal">
      <formula>"SIM"</formula>
    </cfRule>
  </conditionalFormatting>
  <conditionalFormatting sqref="Z282">
    <cfRule type="cellIs" dxfId="1265" priority="4014" operator="equal">
      <formula>"OPORTUNIDADE"</formula>
    </cfRule>
  </conditionalFormatting>
  <conditionalFormatting sqref="Z282">
    <cfRule type="cellIs" dxfId="1264" priority="4012" operator="equal">
      <formula>"NÃO"</formula>
    </cfRule>
    <cfRule type="cellIs" dxfId="1263" priority="4013" operator="equal">
      <formula>"SIM"</formula>
    </cfRule>
  </conditionalFormatting>
  <conditionalFormatting sqref="Z282">
    <cfRule type="cellIs" dxfId="1262" priority="4011" operator="equal">
      <formula>"OPORTUNIDADE"</formula>
    </cfRule>
  </conditionalFormatting>
  <conditionalFormatting sqref="Z282">
    <cfRule type="cellIs" dxfId="1261" priority="4009" operator="equal">
      <formula>"NÃO"</formula>
    </cfRule>
    <cfRule type="cellIs" dxfId="1260" priority="4010" operator="equal">
      <formula>"SIM"</formula>
    </cfRule>
  </conditionalFormatting>
  <conditionalFormatting sqref="Z282">
    <cfRule type="cellIs" dxfId="1259" priority="4008" operator="equal">
      <formula>"OPORTUNIDADE"</formula>
    </cfRule>
  </conditionalFormatting>
  <conditionalFormatting sqref="Z282">
    <cfRule type="cellIs" dxfId="1258" priority="4006" operator="equal">
      <formula>"NÃO"</formula>
    </cfRule>
    <cfRule type="cellIs" dxfId="1257" priority="4007" operator="equal">
      <formula>"SIM"</formula>
    </cfRule>
  </conditionalFormatting>
  <conditionalFormatting sqref="Z282">
    <cfRule type="cellIs" dxfId="1256" priority="4005" operator="equal">
      <formula>"OPORTUNIDADE"</formula>
    </cfRule>
  </conditionalFormatting>
  <conditionalFormatting sqref="Z282">
    <cfRule type="cellIs" dxfId="1255" priority="4003" operator="equal">
      <formula>"NÃO"</formula>
    </cfRule>
    <cfRule type="cellIs" dxfId="1254" priority="4004" operator="equal">
      <formula>"SIM"</formula>
    </cfRule>
  </conditionalFormatting>
  <conditionalFormatting sqref="Y288:Y291">
    <cfRule type="cellIs" dxfId="1253" priority="4002" operator="equal">
      <formula>"OPORTUNIDADE"</formula>
    </cfRule>
  </conditionalFormatting>
  <conditionalFormatting sqref="Y288:Y291">
    <cfRule type="cellIs" dxfId="1252" priority="4000" operator="equal">
      <formula>"NÃO"</formula>
    </cfRule>
    <cfRule type="cellIs" dxfId="1251" priority="4001" operator="equal">
      <formula>"SIM"</formula>
    </cfRule>
  </conditionalFormatting>
  <conditionalFormatting sqref="Y288:Y291">
    <cfRule type="cellIs" dxfId="1250" priority="3999" operator="equal">
      <formula>"OPORTUNIDADE"</formula>
    </cfRule>
  </conditionalFormatting>
  <conditionalFormatting sqref="Y288:Y291">
    <cfRule type="cellIs" dxfId="1249" priority="3997" operator="equal">
      <formula>"NÃO"</formula>
    </cfRule>
    <cfRule type="cellIs" dxfId="1248" priority="3998" operator="equal">
      <formula>"SIM"</formula>
    </cfRule>
  </conditionalFormatting>
  <conditionalFormatting sqref="Y288:Y291">
    <cfRule type="cellIs" dxfId="1247" priority="3996" operator="equal">
      <formula>"OPORTUNIDADE"</formula>
    </cfRule>
  </conditionalFormatting>
  <conditionalFormatting sqref="Y288:Y291">
    <cfRule type="cellIs" dxfId="1246" priority="3994" operator="equal">
      <formula>"NÃO"</formula>
    </cfRule>
    <cfRule type="cellIs" dxfId="1245" priority="3995" operator="equal">
      <formula>"SIM"</formula>
    </cfRule>
  </conditionalFormatting>
  <conditionalFormatting sqref="Y288:Y291">
    <cfRule type="cellIs" dxfId="1244" priority="3993" operator="equal">
      <formula>"OPORTUNIDADE"</formula>
    </cfRule>
  </conditionalFormatting>
  <conditionalFormatting sqref="Y288:Y291">
    <cfRule type="cellIs" dxfId="1243" priority="3991" operator="equal">
      <formula>"NÃO"</formula>
    </cfRule>
    <cfRule type="cellIs" dxfId="1242" priority="3992" operator="equal">
      <formula>"SIM"</formula>
    </cfRule>
  </conditionalFormatting>
  <conditionalFormatting sqref="Y288:Y291">
    <cfRule type="cellIs" dxfId="1241" priority="3990" operator="equal">
      <formula>"OPORTUNIDADE"</formula>
    </cfRule>
  </conditionalFormatting>
  <conditionalFormatting sqref="Y288:Y291">
    <cfRule type="cellIs" dxfId="1240" priority="3988" operator="equal">
      <formula>"NÃO"</formula>
    </cfRule>
    <cfRule type="cellIs" dxfId="1239" priority="3989" operator="equal">
      <formula>"SIM"</formula>
    </cfRule>
  </conditionalFormatting>
  <conditionalFormatting sqref="Y288:Y291">
    <cfRule type="cellIs" dxfId="1238" priority="3987" operator="equal">
      <formula>"OPORTUNIDADE"</formula>
    </cfRule>
  </conditionalFormatting>
  <conditionalFormatting sqref="Y288:Y291">
    <cfRule type="cellIs" dxfId="1237" priority="3985" operator="equal">
      <formula>"NÃO"</formula>
    </cfRule>
    <cfRule type="cellIs" dxfId="1236" priority="3986" operator="equal">
      <formula>"SIM"</formula>
    </cfRule>
  </conditionalFormatting>
  <conditionalFormatting sqref="Y288:Y291">
    <cfRule type="cellIs" dxfId="1235" priority="3984" operator="equal">
      <formula>"OPORTUNIDADE"</formula>
    </cfRule>
  </conditionalFormatting>
  <conditionalFormatting sqref="Y288:Y291">
    <cfRule type="cellIs" dxfId="1234" priority="3982" operator="equal">
      <formula>"NÃO"</formula>
    </cfRule>
    <cfRule type="cellIs" dxfId="1233" priority="3983" operator="equal">
      <formula>"SIM"</formula>
    </cfRule>
  </conditionalFormatting>
  <conditionalFormatting sqref="Y288:Y291">
    <cfRule type="cellIs" dxfId="1232" priority="3981" operator="equal">
      <formula>"OPORTUNIDADE"</formula>
    </cfRule>
  </conditionalFormatting>
  <conditionalFormatting sqref="Y288:Y291">
    <cfRule type="cellIs" dxfId="1231" priority="3979" operator="equal">
      <formula>"NÃO"</formula>
    </cfRule>
    <cfRule type="cellIs" dxfId="1230" priority="3980" operator="equal">
      <formula>"SIM"</formula>
    </cfRule>
  </conditionalFormatting>
  <conditionalFormatting sqref="Y288:Y291">
    <cfRule type="cellIs" dxfId="1229" priority="3978" operator="equal">
      <formula>"OPORTUNIDADE"</formula>
    </cfRule>
  </conditionalFormatting>
  <conditionalFormatting sqref="Y288:Y291">
    <cfRule type="cellIs" dxfId="1228" priority="3976" operator="equal">
      <formula>"NÃO"</formula>
    </cfRule>
    <cfRule type="cellIs" dxfId="1227" priority="3977" operator="equal">
      <formula>"SIM"</formula>
    </cfRule>
  </conditionalFormatting>
  <conditionalFormatting sqref="Y288:Y291">
    <cfRule type="cellIs" dxfId="1226" priority="3975" operator="equal">
      <formula>"OPORTUNIDADE"</formula>
    </cfRule>
  </conditionalFormatting>
  <conditionalFormatting sqref="Y288:Y291">
    <cfRule type="cellIs" dxfId="1225" priority="3973" operator="equal">
      <formula>"NÃO"</formula>
    </cfRule>
    <cfRule type="cellIs" dxfId="1224" priority="3974" operator="equal">
      <formula>"SIM"</formula>
    </cfRule>
  </conditionalFormatting>
  <conditionalFormatting sqref="Y288:Y291">
    <cfRule type="cellIs" dxfId="1223" priority="3972" operator="equal">
      <formula>"OPORTUNIDADE"</formula>
    </cfRule>
  </conditionalFormatting>
  <conditionalFormatting sqref="Y288:Y291">
    <cfRule type="cellIs" dxfId="1222" priority="3970" operator="equal">
      <formula>"NÃO"</formula>
    </cfRule>
    <cfRule type="cellIs" dxfId="1221" priority="3971" operator="equal">
      <formula>"SIM"</formula>
    </cfRule>
  </conditionalFormatting>
  <conditionalFormatting sqref="Y288:Y291">
    <cfRule type="cellIs" dxfId="1220" priority="3969" operator="equal">
      <formula>"OPORTUNIDADE"</formula>
    </cfRule>
  </conditionalFormatting>
  <conditionalFormatting sqref="Y288:Y291">
    <cfRule type="cellIs" dxfId="1219" priority="3967" operator="equal">
      <formula>"NÃO"</formula>
    </cfRule>
    <cfRule type="cellIs" dxfId="1218" priority="3968" operator="equal">
      <formula>"SIM"</formula>
    </cfRule>
  </conditionalFormatting>
  <conditionalFormatting sqref="Y288:Y291">
    <cfRule type="cellIs" dxfId="1217" priority="3966" operator="equal">
      <formula>"OPORTUNIDADE"</formula>
    </cfRule>
  </conditionalFormatting>
  <conditionalFormatting sqref="Y288:Y291">
    <cfRule type="cellIs" dxfId="1216" priority="3964" operator="equal">
      <formula>"NÃO"</formula>
    </cfRule>
    <cfRule type="cellIs" dxfId="1215" priority="3965" operator="equal">
      <formula>"SIM"</formula>
    </cfRule>
  </conditionalFormatting>
  <conditionalFormatting sqref="Y288:Y291">
    <cfRule type="cellIs" dxfId="1214" priority="3963" operator="equal">
      <formula>"OPORTUNIDADE"</formula>
    </cfRule>
  </conditionalFormatting>
  <conditionalFormatting sqref="Y288:Y291">
    <cfRule type="cellIs" dxfId="1213" priority="3961" operator="equal">
      <formula>"NÃO"</formula>
    </cfRule>
    <cfRule type="cellIs" dxfId="1212" priority="3962" operator="equal">
      <formula>"SIM"</formula>
    </cfRule>
  </conditionalFormatting>
  <conditionalFormatting sqref="Y288:Y291">
    <cfRule type="cellIs" dxfId="1211" priority="3960" operator="equal">
      <formula>"OPORTUNIDADE"</formula>
    </cfRule>
  </conditionalFormatting>
  <conditionalFormatting sqref="Y288:Y291">
    <cfRule type="cellIs" dxfId="1210" priority="3958" operator="equal">
      <formula>"NÃO"</formula>
    </cfRule>
    <cfRule type="cellIs" dxfId="1209" priority="3959" operator="equal">
      <formula>"SIM"</formula>
    </cfRule>
  </conditionalFormatting>
  <conditionalFormatting sqref="Y288:Y291">
    <cfRule type="cellIs" dxfId="1208" priority="3957" operator="equal">
      <formula>"OPORTUNIDADE"</formula>
    </cfRule>
  </conditionalFormatting>
  <conditionalFormatting sqref="Y288:Y291">
    <cfRule type="cellIs" dxfId="1207" priority="3955" operator="equal">
      <formula>"NÃO"</formula>
    </cfRule>
    <cfRule type="cellIs" dxfId="1206" priority="3956" operator="equal">
      <formula>"SIM"</formula>
    </cfRule>
  </conditionalFormatting>
  <conditionalFormatting sqref="Y288:Y291">
    <cfRule type="cellIs" dxfId="1205" priority="3954" operator="equal">
      <formula>"OPORTUNIDADE"</formula>
    </cfRule>
  </conditionalFormatting>
  <conditionalFormatting sqref="Y288:Y291">
    <cfRule type="cellIs" dxfId="1204" priority="3952" operator="equal">
      <formula>"NÃO"</formula>
    </cfRule>
    <cfRule type="cellIs" dxfId="1203" priority="3953" operator="equal">
      <formula>"SIM"</formula>
    </cfRule>
  </conditionalFormatting>
  <conditionalFormatting sqref="Y288:Y291">
    <cfRule type="cellIs" dxfId="1202" priority="3951" operator="equal">
      <formula>"OPORTUNIDADE"</formula>
    </cfRule>
  </conditionalFormatting>
  <conditionalFormatting sqref="Y288:Y291">
    <cfRule type="cellIs" dxfId="1201" priority="3949" operator="equal">
      <formula>"NÃO"</formula>
    </cfRule>
    <cfRule type="cellIs" dxfId="1200" priority="3950" operator="equal">
      <formula>"SIM"</formula>
    </cfRule>
  </conditionalFormatting>
  <conditionalFormatting sqref="Y288:Y291">
    <cfRule type="cellIs" dxfId="1199" priority="3948" operator="equal">
      <formula>"OPORTUNIDADE"</formula>
    </cfRule>
  </conditionalFormatting>
  <conditionalFormatting sqref="Y288:Y291">
    <cfRule type="cellIs" dxfId="1198" priority="3946" operator="equal">
      <formula>"NÃO"</formula>
    </cfRule>
    <cfRule type="cellIs" dxfId="1197" priority="3947" operator="equal">
      <formula>"SIM"</formula>
    </cfRule>
  </conditionalFormatting>
  <conditionalFormatting sqref="Y288:Y291">
    <cfRule type="cellIs" dxfId="1196" priority="3945" operator="equal">
      <formula>"OPORTUNIDADE"</formula>
    </cfRule>
  </conditionalFormatting>
  <conditionalFormatting sqref="Y288:Y291">
    <cfRule type="cellIs" dxfId="1195" priority="3943" operator="equal">
      <formula>"NÃO"</formula>
    </cfRule>
    <cfRule type="cellIs" dxfId="1194" priority="3944" operator="equal">
      <formula>"SIM"</formula>
    </cfRule>
  </conditionalFormatting>
  <conditionalFormatting sqref="Y288:Y291">
    <cfRule type="cellIs" dxfId="1193" priority="3942" operator="equal">
      <formula>"OPORTUNIDADE"</formula>
    </cfRule>
  </conditionalFormatting>
  <conditionalFormatting sqref="Y288:Y291">
    <cfRule type="cellIs" dxfId="1192" priority="3940" operator="equal">
      <formula>"NÃO"</formula>
    </cfRule>
    <cfRule type="cellIs" dxfId="1191" priority="3941" operator="equal">
      <formula>"SIM"</formula>
    </cfRule>
  </conditionalFormatting>
  <conditionalFormatting sqref="Y288:Y291">
    <cfRule type="cellIs" dxfId="1190" priority="3939" operator="equal">
      <formula>"OPORTUNIDADE"</formula>
    </cfRule>
  </conditionalFormatting>
  <conditionalFormatting sqref="Y288:Y291">
    <cfRule type="cellIs" dxfId="1189" priority="3937" operator="equal">
      <formula>"NÃO"</formula>
    </cfRule>
    <cfRule type="cellIs" dxfId="1188" priority="3938" operator="equal">
      <formula>"SIM"</formula>
    </cfRule>
  </conditionalFormatting>
  <conditionalFormatting sqref="Y288:Y291">
    <cfRule type="cellIs" dxfId="1187" priority="3936" operator="equal">
      <formula>"OPORTUNIDADE"</formula>
    </cfRule>
  </conditionalFormatting>
  <conditionalFormatting sqref="Y288:Y291">
    <cfRule type="cellIs" dxfId="1186" priority="3934" operator="equal">
      <formula>"NÃO"</formula>
    </cfRule>
    <cfRule type="cellIs" dxfId="1185" priority="3935" operator="equal">
      <formula>"SIM"</formula>
    </cfRule>
  </conditionalFormatting>
  <conditionalFormatting sqref="Y288:Y291">
    <cfRule type="cellIs" dxfId="1184" priority="3933" operator="equal">
      <formula>"OPORTUNIDADE"</formula>
    </cfRule>
  </conditionalFormatting>
  <conditionalFormatting sqref="Y288:Y291">
    <cfRule type="cellIs" dxfId="1183" priority="3931" operator="equal">
      <formula>"NÃO"</formula>
    </cfRule>
    <cfRule type="cellIs" dxfId="1182" priority="3932" operator="equal">
      <formula>"SIM"</formula>
    </cfRule>
  </conditionalFormatting>
  <conditionalFormatting sqref="Y288:Y291">
    <cfRule type="cellIs" dxfId="1181" priority="3930" operator="equal">
      <formula>"OPORTUNIDADE"</formula>
    </cfRule>
  </conditionalFormatting>
  <conditionalFormatting sqref="Y288:Y291">
    <cfRule type="cellIs" dxfId="1180" priority="3928" operator="equal">
      <formula>"NÃO"</formula>
    </cfRule>
    <cfRule type="cellIs" dxfId="1179" priority="3929" operator="equal">
      <formula>"SIM"</formula>
    </cfRule>
  </conditionalFormatting>
  <conditionalFormatting sqref="Y288:Y291">
    <cfRule type="cellIs" dxfId="1178" priority="3927" operator="equal">
      <formula>"OPORTUNIDADE"</formula>
    </cfRule>
  </conditionalFormatting>
  <conditionalFormatting sqref="Y288:Y291">
    <cfRule type="cellIs" dxfId="1177" priority="3925" operator="equal">
      <formula>"NÃO"</formula>
    </cfRule>
    <cfRule type="cellIs" dxfId="1176" priority="3926" operator="equal">
      <formula>"SIM"</formula>
    </cfRule>
  </conditionalFormatting>
  <conditionalFormatting sqref="Y288:Y291">
    <cfRule type="cellIs" dxfId="1175" priority="3924" operator="equal">
      <formula>"OPORTUNIDADE"</formula>
    </cfRule>
  </conditionalFormatting>
  <conditionalFormatting sqref="Y288:Y291">
    <cfRule type="cellIs" dxfId="1174" priority="3922" operator="equal">
      <formula>"NÃO"</formula>
    </cfRule>
    <cfRule type="cellIs" dxfId="1173" priority="3923" operator="equal">
      <formula>"SIM"</formula>
    </cfRule>
  </conditionalFormatting>
  <conditionalFormatting sqref="Y288:Y291">
    <cfRule type="cellIs" dxfId="1172" priority="3921" operator="equal">
      <formula>"OPORTUNIDADE"</formula>
    </cfRule>
  </conditionalFormatting>
  <conditionalFormatting sqref="Y288:Y291">
    <cfRule type="cellIs" dxfId="1171" priority="3919" operator="equal">
      <formula>"NÃO"</formula>
    </cfRule>
    <cfRule type="cellIs" dxfId="1170" priority="3920" operator="equal">
      <formula>"SIM"</formula>
    </cfRule>
  </conditionalFormatting>
  <conditionalFormatting sqref="Y288:Y291">
    <cfRule type="cellIs" dxfId="1169" priority="3918" operator="equal">
      <formula>"OPORTUNIDADE"</formula>
    </cfRule>
  </conditionalFormatting>
  <conditionalFormatting sqref="Y288:Y291">
    <cfRule type="cellIs" dxfId="1168" priority="3916" operator="equal">
      <formula>"NÃO"</formula>
    </cfRule>
    <cfRule type="cellIs" dxfId="1167" priority="3917" operator="equal">
      <formula>"SIM"</formula>
    </cfRule>
  </conditionalFormatting>
  <conditionalFormatting sqref="Y288:Y291">
    <cfRule type="cellIs" dxfId="1166" priority="3915" operator="equal">
      <formula>"OPORTUNIDADE"</formula>
    </cfRule>
  </conditionalFormatting>
  <conditionalFormatting sqref="Y288:Y291">
    <cfRule type="cellIs" dxfId="1165" priority="3913" operator="equal">
      <formula>"NÃO"</formula>
    </cfRule>
    <cfRule type="cellIs" dxfId="1164" priority="3914" operator="equal">
      <formula>"SIM"</formula>
    </cfRule>
  </conditionalFormatting>
  <conditionalFormatting sqref="Y288:Y291">
    <cfRule type="cellIs" dxfId="1163" priority="3912" operator="equal">
      <formula>"OPORTUNIDADE"</formula>
    </cfRule>
  </conditionalFormatting>
  <conditionalFormatting sqref="Y288:Y291">
    <cfRule type="cellIs" dxfId="1162" priority="3910" operator="equal">
      <formula>"NÃO"</formula>
    </cfRule>
    <cfRule type="cellIs" dxfId="1161" priority="3911" operator="equal">
      <formula>"SIM"</formula>
    </cfRule>
  </conditionalFormatting>
  <conditionalFormatting sqref="Y288:Y291">
    <cfRule type="cellIs" dxfId="1160" priority="3909" operator="equal">
      <formula>"OPORTUNIDADE"</formula>
    </cfRule>
  </conditionalFormatting>
  <conditionalFormatting sqref="Y288:Y291">
    <cfRule type="cellIs" dxfId="1159" priority="3907" operator="equal">
      <formula>"NÃO"</formula>
    </cfRule>
    <cfRule type="cellIs" dxfId="1158" priority="3908" operator="equal">
      <formula>"SIM"</formula>
    </cfRule>
  </conditionalFormatting>
  <conditionalFormatting sqref="Y288:Y291">
    <cfRule type="cellIs" dxfId="1157" priority="3906" operator="equal">
      <formula>"OPORTUNIDADE"</formula>
    </cfRule>
  </conditionalFormatting>
  <conditionalFormatting sqref="Y288:Y291">
    <cfRule type="cellIs" dxfId="1156" priority="3904" operator="equal">
      <formula>"NÃO"</formula>
    </cfRule>
    <cfRule type="cellIs" dxfId="1155" priority="3905" operator="equal">
      <formula>"SIM"</formula>
    </cfRule>
  </conditionalFormatting>
  <conditionalFormatting sqref="Y288:Y291">
    <cfRule type="cellIs" dxfId="1154" priority="3903" operator="equal">
      <formula>"OPORTUNIDADE"</formula>
    </cfRule>
  </conditionalFormatting>
  <conditionalFormatting sqref="Y288:Y291">
    <cfRule type="cellIs" dxfId="1153" priority="3901" operator="equal">
      <formula>"NÃO"</formula>
    </cfRule>
    <cfRule type="cellIs" dxfId="1152" priority="3902" operator="equal">
      <formula>"SIM"</formula>
    </cfRule>
  </conditionalFormatting>
  <conditionalFormatting sqref="Y288:Y291">
    <cfRule type="cellIs" dxfId="1151" priority="3900" operator="equal">
      <formula>"OPORTUNIDADE"</formula>
    </cfRule>
  </conditionalFormatting>
  <conditionalFormatting sqref="Y288:Y291">
    <cfRule type="cellIs" dxfId="1150" priority="3898" operator="equal">
      <formula>"NÃO"</formula>
    </cfRule>
    <cfRule type="cellIs" dxfId="1149" priority="3899" operator="equal">
      <formula>"SIM"</formula>
    </cfRule>
  </conditionalFormatting>
  <conditionalFormatting sqref="Y288:Y291">
    <cfRule type="cellIs" dxfId="1148" priority="3897" operator="equal">
      <formula>"OPORTUNIDADE"</formula>
    </cfRule>
  </conditionalFormatting>
  <conditionalFormatting sqref="Y288:Y291">
    <cfRule type="cellIs" dxfId="1147" priority="3895" operator="equal">
      <formula>"NÃO"</formula>
    </cfRule>
    <cfRule type="cellIs" dxfId="1146" priority="3896" operator="equal">
      <formula>"SIM"</formula>
    </cfRule>
  </conditionalFormatting>
  <conditionalFormatting sqref="Y288:Y291">
    <cfRule type="cellIs" dxfId="1145" priority="3894" operator="equal">
      <formula>"OPORTUNIDADE"</formula>
    </cfRule>
  </conditionalFormatting>
  <conditionalFormatting sqref="Y288:Y291">
    <cfRule type="cellIs" dxfId="1144" priority="3892" operator="equal">
      <formula>"NÃO"</formula>
    </cfRule>
    <cfRule type="cellIs" dxfId="1143" priority="3893" operator="equal">
      <formula>"SIM"</formula>
    </cfRule>
  </conditionalFormatting>
  <conditionalFormatting sqref="Y288:Y291">
    <cfRule type="cellIs" dxfId="1142" priority="3891" operator="equal">
      <formula>"OPORTUNIDADE"</formula>
    </cfRule>
  </conditionalFormatting>
  <conditionalFormatting sqref="Y288:Y291">
    <cfRule type="cellIs" dxfId="1141" priority="3889" operator="equal">
      <formula>"NÃO"</formula>
    </cfRule>
    <cfRule type="cellIs" dxfId="1140" priority="3890" operator="equal">
      <formula>"SIM"</formula>
    </cfRule>
  </conditionalFormatting>
  <conditionalFormatting sqref="Y288:Y291">
    <cfRule type="cellIs" dxfId="1139" priority="3888" operator="equal">
      <formula>"OPORTUNIDADE"</formula>
    </cfRule>
  </conditionalFormatting>
  <conditionalFormatting sqref="Y288:Y291">
    <cfRule type="cellIs" dxfId="1138" priority="3886" operator="equal">
      <formula>"NÃO"</formula>
    </cfRule>
    <cfRule type="cellIs" dxfId="1137" priority="3887" operator="equal">
      <formula>"SIM"</formula>
    </cfRule>
  </conditionalFormatting>
  <conditionalFormatting sqref="Y288:Y291">
    <cfRule type="cellIs" dxfId="1136" priority="3885" operator="equal">
      <formula>"OPORTUNIDADE"</formula>
    </cfRule>
  </conditionalFormatting>
  <conditionalFormatting sqref="Y288:Y291">
    <cfRule type="cellIs" dxfId="1135" priority="3883" operator="equal">
      <formula>"NÃO"</formula>
    </cfRule>
    <cfRule type="cellIs" dxfId="1134" priority="3884" operator="equal">
      <formula>"SIM"</formula>
    </cfRule>
  </conditionalFormatting>
  <conditionalFormatting sqref="Y288:Y291">
    <cfRule type="cellIs" dxfId="1133" priority="3882" operator="equal">
      <formula>"OPORTUNIDADE"</formula>
    </cfRule>
  </conditionalFormatting>
  <conditionalFormatting sqref="Y288:Y291">
    <cfRule type="cellIs" dxfId="1132" priority="3880" operator="equal">
      <formula>"NÃO"</formula>
    </cfRule>
    <cfRule type="cellIs" dxfId="1131" priority="3881" operator="equal">
      <formula>"SIM"</formula>
    </cfRule>
  </conditionalFormatting>
  <conditionalFormatting sqref="Y288:Y291">
    <cfRule type="cellIs" dxfId="1130" priority="3879" operator="equal">
      <formula>"OPORTUNIDADE"</formula>
    </cfRule>
  </conditionalFormatting>
  <conditionalFormatting sqref="Y288:Y291">
    <cfRule type="cellIs" dxfId="1129" priority="3877" operator="equal">
      <formula>"NÃO"</formula>
    </cfRule>
    <cfRule type="cellIs" dxfId="1128" priority="3878" operator="equal">
      <formula>"SIM"</formula>
    </cfRule>
  </conditionalFormatting>
  <conditionalFormatting sqref="Y288:Y291">
    <cfRule type="cellIs" dxfId="1127" priority="3876" operator="equal">
      <formula>"OPORTUNIDADE"</formula>
    </cfRule>
  </conditionalFormatting>
  <conditionalFormatting sqref="Y288:Y291">
    <cfRule type="cellIs" dxfId="1126" priority="3874" operator="equal">
      <formula>"NÃO"</formula>
    </cfRule>
    <cfRule type="cellIs" dxfId="1125" priority="3875" operator="equal">
      <formula>"SIM"</formula>
    </cfRule>
  </conditionalFormatting>
  <conditionalFormatting sqref="Y288:Y291">
    <cfRule type="cellIs" dxfId="1124" priority="3873" operator="equal">
      <formula>"OPORTUNIDADE"</formula>
    </cfRule>
  </conditionalFormatting>
  <conditionalFormatting sqref="Y288:Y291">
    <cfRule type="cellIs" dxfId="1123" priority="3871" operator="equal">
      <formula>"NÃO"</formula>
    </cfRule>
    <cfRule type="cellIs" dxfId="1122" priority="3872" operator="equal">
      <formula>"SIM"</formula>
    </cfRule>
  </conditionalFormatting>
  <conditionalFormatting sqref="Y288:Y291">
    <cfRule type="cellIs" dxfId="1121" priority="3870" operator="equal">
      <formula>"OPORTUNIDADE"</formula>
    </cfRule>
  </conditionalFormatting>
  <conditionalFormatting sqref="Y288:Y291">
    <cfRule type="cellIs" dxfId="1120" priority="3868" operator="equal">
      <formula>"NÃO"</formula>
    </cfRule>
    <cfRule type="cellIs" dxfId="1119" priority="3869" operator="equal">
      <formula>"SIM"</formula>
    </cfRule>
  </conditionalFormatting>
  <conditionalFormatting sqref="Y288:Y291">
    <cfRule type="cellIs" dxfId="1118" priority="3867" operator="equal">
      <formula>"OPORTUNIDADE"</formula>
    </cfRule>
  </conditionalFormatting>
  <conditionalFormatting sqref="Y288:Y291">
    <cfRule type="cellIs" dxfId="1117" priority="3865" operator="equal">
      <formula>"NÃO"</formula>
    </cfRule>
    <cfRule type="cellIs" dxfId="1116" priority="3866" operator="equal">
      <formula>"SIM"</formula>
    </cfRule>
  </conditionalFormatting>
  <conditionalFormatting sqref="Y288:Y291">
    <cfRule type="cellIs" dxfId="1115" priority="3864" operator="equal">
      <formula>"OPORTUNIDADE"</formula>
    </cfRule>
  </conditionalFormatting>
  <conditionalFormatting sqref="Y288:Y291">
    <cfRule type="cellIs" dxfId="1114" priority="3862" operator="equal">
      <formula>"NÃO"</formula>
    </cfRule>
    <cfRule type="cellIs" dxfId="1113" priority="3863" operator="equal">
      <formula>"SIM"</formula>
    </cfRule>
  </conditionalFormatting>
  <conditionalFormatting sqref="Y288:Y291">
    <cfRule type="cellIs" dxfId="1112" priority="3861" operator="equal">
      <formula>"OPORTUNIDADE"</formula>
    </cfRule>
  </conditionalFormatting>
  <conditionalFormatting sqref="Y288:Y291">
    <cfRule type="cellIs" dxfId="1111" priority="3859" operator="equal">
      <formula>"NÃO"</formula>
    </cfRule>
    <cfRule type="cellIs" dxfId="1110" priority="3860" operator="equal">
      <formula>"SIM"</formula>
    </cfRule>
  </conditionalFormatting>
  <conditionalFormatting sqref="Y288:Y291">
    <cfRule type="cellIs" dxfId="1109" priority="3858" operator="equal">
      <formula>"OPORTUNIDADE"</formula>
    </cfRule>
  </conditionalFormatting>
  <conditionalFormatting sqref="Y288:Y291">
    <cfRule type="cellIs" dxfId="1108" priority="3856" operator="equal">
      <formula>"NÃO"</formula>
    </cfRule>
    <cfRule type="cellIs" dxfId="1107" priority="3857" operator="equal">
      <formula>"SIM"</formula>
    </cfRule>
  </conditionalFormatting>
  <conditionalFormatting sqref="Y288:Y291">
    <cfRule type="cellIs" dxfId="1106" priority="3855" operator="equal">
      <formula>"OPORTUNIDADE"</formula>
    </cfRule>
  </conditionalFormatting>
  <conditionalFormatting sqref="Y288:Y291">
    <cfRule type="cellIs" dxfId="1105" priority="3853" operator="equal">
      <formula>"NÃO"</formula>
    </cfRule>
    <cfRule type="cellIs" dxfId="1104" priority="3854" operator="equal">
      <formula>"SIM"</formula>
    </cfRule>
  </conditionalFormatting>
  <conditionalFormatting sqref="Y288:Y291">
    <cfRule type="cellIs" dxfId="1103" priority="3852" operator="equal">
      <formula>"OPORTUNIDADE"</formula>
    </cfRule>
  </conditionalFormatting>
  <conditionalFormatting sqref="Y288:Y291">
    <cfRule type="cellIs" dxfId="1102" priority="3850" operator="equal">
      <formula>"NÃO"</formula>
    </cfRule>
    <cfRule type="cellIs" dxfId="1101" priority="3851" operator="equal">
      <formula>"SIM"</formula>
    </cfRule>
  </conditionalFormatting>
  <conditionalFormatting sqref="Y288:Y291">
    <cfRule type="cellIs" dxfId="1100" priority="3849" operator="equal">
      <formula>"OPORTUNIDADE"</formula>
    </cfRule>
  </conditionalFormatting>
  <conditionalFormatting sqref="Y288:Y291">
    <cfRule type="cellIs" dxfId="1099" priority="3847" operator="equal">
      <formula>"NÃO"</formula>
    </cfRule>
    <cfRule type="cellIs" dxfId="1098" priority="3848" operator="equal">
      <formula>"SIM"</formula>
    </cfRule>
  </conditionalFormatting>
  <conditionalFormatting sqref="Y288:Y291">
    <cfRule type="cellIs" dxfId="1097" priority="3846" operator="equal">
      <formula>"OPORTUNIDADE"</formula>
    </cfRule>
  </conditionalFormatting>
  <conditionalFormatting sqref="Y288:Y291">
    <cfRule type="cellIs" dxfId="1096" priority="3844" operator="equal">
      <formula>"NÃO"</formula>
    </cfRule>
    <cfRule type="cellIs" dxfId="1095" priority="3845" operator="equal">
      <formula>"SIM"</formula>
    </cfRule>
  </conditionalFormatting>
  <conditionalFormatting sqref="Y288:Y291">
    <cfRule type="cellIs" dxfId="1094" priority="3843" operator="equal">
      <formula>"OPORTUNIDADE"</formula>
    </cfRule>
  </conditionalFormatting>
  <conditionalFormatting sqref="Y288:Y291">
    <cfRule type="cellIs" dxfId="1093" priority="3841" operator="equal">
      <formula>"NÃO"</formula>
    </cfRule>
    <cfRule type="cellIs" dxfId="1092" priority="3842" operator="equal">
      <formula>"SIM"</formula>
    </cfRule>
  </conditionalFormatting>
  <conditionalFormatting sqref="Y288:Y291">
    <cfRule type="cellIs" dxfId="1091" priority="3840" operator="equal">
      <formula>"OPORTUNIDADE"</formula>
    </cfRule>
  </conditionalFormatting>
  <conditionalFormatting sqref="Y288:Y291">
    <cfRule type="cellIs" dxfId="1090" priority="3838" operator="equal">
      <formula>"NÃO"</formula>
    </cfRule>
    <cfRule type="cellIs" dxfId="1089" priority="3839" operator="equal">
      <formula>"SIM"</formula>
    </cfRule>
  </conditionalFormatting>
  <conditionalFormatting sqref="Y288:Y291">
    <cfRule type="cellIs" dxfId="1088" priority="3837" operator="equal">
      <formula>"OPORTUNIDADE"</formula>
    </cfRule>
  </conditionalFormatting>
  <conditionalFormatting sqref="Y288:Y291">
    <cfRule type="cellIs" dxfId="1087" priority="3835" operator="equal">
      <formula>"NÃO"</formula>
    </cfRule>
    <cfRule type="cellIs" dxfId="1086" priority="3836" operator="equal">
      <formula>"SIM"</formula>
    </cfRule>
  </conditionalFormatting>
  <conditionalFormatting sqref="Y288:Y291">
    <cfRule type="cellIs" dxfId="1085" priority="3834" operator="equal">
      <formula>"OPORTUNIDADE"</formula>
    </cfRule>
  </conditionalFormatting>
  <conditionalFormatting sqref="Y288:Y291">
    <cfRule type="cellIs" dxfId="1084" priority="3832" operator="equal">
      <formula>"NÃO"</formula>
    </cfRule>
    <cfRule type="cellIs" dxfId="1083" priority="3833" operator="equal">
      <formula>"SIM"</formula>
    </cfRule>
  </conditionalFormatting>
  <conditionalFormatting sqref="Y288:Y291">
    <cfRule type="cellIs" dxfId="1082" priority="3831" operator="equal">
      <formula>"OPORTUNIDADE"</formula>
    </cfRule>
  </conditionalFormatting>
  <conditionalFormatting sqref="Y288:Y291">
    <cfRule type="cellIs" dxfId="1081" priority="3829" operator="equal">
      <formula>"NÃO"</formula>
    </cfRule>
    <cfRule type="cellIs" dxfId="1080" priority="3830" operator="equal">
      <formula>"SIM"</formula>
    </cfRule>
  </conditionalFormatting>
  <conditionalFormatting sqref="Y288:Y291">
    <cfRule type="cellIs" dxfId="1079" priority="3828" operator="equal">
      <formula>"OPORTUNIDADE"</formula>
    </cfRule>
  </conditionalFormatting>
  <conditionalFormatting sqref="Y288:Y291">
    <cfRule type="cellIs" dxfId="1078" priority="3826" operator="equal">
      <formula>"NÃO"</formula>
    </cfRule>
    <cfRule type="cellIs" dxfId="1077" priority="3827" operator="equal">
      <formula>"SIM"</formula>
    </cfRule>
  </conditionalFormatting>
  <conditionalFormatting sqref="Y288:Y291">
    <cfRule type="cellIs" dxfId="1076" priority="3825" operator="equal">
      <formula>"OPORTUNIDADE"</formula>
    </cfRule>
  </conditionalFormatting>
  <conditionalFormatting sqref="Y288:Y291">
    <cfRule type="cellIs" dxfId="1075" priority="3823" operator="equal">
      <formula>"NÃO"</formula>
    </cfRule>
    <cfRule type="cellIs" dxfId="1074" priority="3824" operator="equal">
      <formula>"SIM"</formula>
    </cfRule>
  </conditionalFormatting>
  <conditionalFormatting sqref="Y288:Y291">
    <cfRule type="cellIs" dxfId="1073" priority="3822" operator="equal">
      <formula>"OPORTUNIDADE"</formula>
    </cfRule>
  </conditionalFormatting>
  <conditionalFormatting sqref="Y288:Y291">
    <cfRule type="cellIs" dxfId="1072" priority="3820" operator="equal">
      <formula>"NÃO"</formula>
    </cfRule>
    <cfRule type="cellIs" dxfId="1071" priority="3821" operator="equal">
      <formula>"SIM"</formula>
    </cfRule>
  </conditionalFormatting>
  <conditionalFormatting sqref="Y288:Y291">
    <cfRule type="cellIs" dxfId="1070" priority="3819" operator="equal">
      <formula>"OPORTUNIDADE"</formula>
    </cfRule>
  </conditionalFormatting>
  <conditionalFormatting sqref="Y288:Y291">
    <cfRule type="cellIs" dxfId="1069" priority="3817" operator="equal">
      <formula>"NÃO"</formula>
    </cfRule>
    <cfRule type="cellIs" dxfId="1068" priority="3818" operator="equal">
      <formula>"SIM"</formula>
    </cfRule>
  </conditionalFormatting>
  <conditionalFormatting sqref="Y288:Y291">
    <cfRule type="cellIs" dxfId="1067" priority="3816" operator="equal">
      <formula>"OPORTUNIDADE"</formula>
    </cfRule>
  </conditionalFormatting>
  <conditionalFormatting sqref="Y288:Y291">
    <cfRule type="cellIs" dxfId="1066" priority="3814" operator="equal">
      <formula>"NÃO"</formula>
    </cfRule>
    <cfRule type="cellIs" dxfId="1065" priority="3815" operator="equal">
      <formula>"SIM"</formula>
    </cfRule>
  </conditionalFormatting>
  <conditionalFormatting sqref="Y288:Y291">
    <cfRule type="cellIs" dxfId="1064" priority="3813" operator="equal">
      <formula>"OPORTUNIDADE"</formula>
    </cfRule>
  </conditionalFormatting>
  <conditionalFormatting sqref="Y288:Y291">
    <cfRule type="cellIs" dxfId="1063" priority="3811" operator="equal">
      <formula>"NÃO"</formula>
    </cfRule>
    <cfRule type="cellIs" dxfId="1062" priority="3812" operator="equal">
      <formula>"SIM"</formula>
    </cfRule>
  </conditionalFormatting>
  <conditionalFormatting sqref="Y288:Y291">
    <cfRule type="cellIs" dxfId="1061" priority="3810" operator="equal">
      <formula>"OPORTUNIDADE"</formula>
    </cfRule>
  </conditionalFormatting>
  <conditionalFormatting sqref="Y288:Y291">
    <cfRule type="cellIs" dxfId="1060" priority="3808" operator="equal">
      <formula>"NÃO"</formula>
    </cfRule>
    <cfRule type="cellIs" dxfId="1059" priority="3809" operator="equal">
      <formula>"SIM"</formula>
    </cfRule>
  </conditionalFormatting>
  <conditionalFormatting sqref="Y288:Y291">
    <cfRule type="cellIs" dxfId="1058" priority="3807" operator="equal">
      <formula>"OPORTUNIDADE"</formula>
    </cfRule>
  </conditionalFormatting>
  <conditionalFormatting sqref="Y288:Y291">
    <cfRule type="cellIs" dxfId="1057" priority="3805" operator="equal">
      <formula>"NÃO"</formula>
    </cfRule>
    <cfRule type="cellIs" dxfId="1056" priority="3806" operator="equal">
      <formula>"SIM"</formula>
    </cfRule>
  </conditionalFormatting>
  <conditionalFormatting sqref="Y288:Y291">
    <cfRule type="cellIs" dxfId="1055" priority="3804" operator="equal">
      <formula>"OPORTUNIDADE"</formula>
    </cfRule>
  </conditionalFormatting>
  <conditionalFormatting sqref="Y288:Y291">
    <cfRule type="cellIs" dxfId="1054" priority="3802" operator="equal">
      <formula>"NÃO"</formula>
    </cfRule>
    <cfRule type="cellIs" dxfId="1053" priority="3803" operator="equal">
      <formula>"SIM"</formula>
    </cfRule>
  </conditionalFormatting>
  <conditionalFormatting sqref="Y288:Y291">
    <cfRule type="cellIs" dxfId="1052" priority="3801" operator="equal">
      <formula>"OPORTUNIDADE"</formula>
    </cfRule>
  </conditionalFormatting>
  <conditionalFormatting sqref="Y288:Y291">
    <cfRule type="cellIs" dxfId="1051" priority="3799" operator="equal">
      <formula>"NÃO"</formula>
    </cfRule>
    <cfRule type="cellIs" dxfId="1050" priority="3800" operator="equal">
      <formula>"SIM"</formula>
    </cfRule>
  </conditionalFormatting>
  <conditionalFormatting sqref="Y288:Y291">
    <cfRule type="cellIs" dxfId="1049" priority="3798" operator="equal">
      <formula>"OPORTUNIDADE"</formula>
    </cfRule>
  </conditionalFormatting>
  <conditionalFormatting sqref="Y288:Y291">
    <cfRule type="cellIs" dxfId="1048" priority="3796" operator="equal">
      <formula>"NÃO"</formula>
    </cfRule>
    <cfRule type="cellIs" dxfId="1047" priority="3797" operator="equal">
      <formula>"SIM"</formula>
    </cfRule>
  </conditionalFormatting>
  <conditionalFormatting sqref="Y288:Y291">
    <cfRule type="cellIs" dxfId="1046" priority="3795" operator="equal">
      <formula>"OPORTUNIDADE"</formula>
    </cfRule>
  </conditionalFormatting>
  <conditionalFormatting sqref="Y288:Y291">
    <cfRule type="cellIs" dxfId="1045" priority="3793" operator="equal">
      <formula>"NÃO"</formula>
    </cfRule>
    <cfRule type="cellIs" dxfId="1044" priority="3794" operator="equal">
      <formula>"SIM"</formula>
    </cfRule>
  </conditionalFormatting>
  <conditionalFormatting sqref="Y288:Y291">
    <cfRule type="cellIs" dxfId="1043" priority="3792" operator="equal">
      <formula>"OPORTUNIDADE"</formula>
    </cfRule>
  </conditionalFormatting>
  <conditionalFormatting sqref="Y288:Y291">
    <cfRule type="cellIs" dxfId="1042" priority="3790" operator="equal">
      <formula>"NÃO"</formula>
    </cfRule>
    <cfRule type="cellIs" dxfId="1041" priority="3791" operator="equal">
      <formula>"SIM"</formula>
    </cfRule>
  </conditionalFormatting>
  <conditionalFormatting sqref="Y288:Y291">
    <cfRule type="cellIs" dxfId="1040" priority="3789" operator="equal">
      <formula>"OPORTUNIDADE"</formula>
    </cfRule>
  </conditionalFormatting>
  <conditionalFormatting sqref="Y288:Y291">
    <cfRule type="cellIs" dxfId="1039" priority="3787" operator="equal">
      <formula>"NÃO"</formula>
    </cfRule>
    <cfRule type="cellIs" dxfId="1038" priority="3788" operator="equal">
      <formula>"SIM"</formula>
    </cfRule>
  </conditionalFormatting>
  <conditionalFormatting sqref="Y288:Y291">
    <cfRule type="cellIs" dxfId="1037" priority="3786" operator="equal">
      <formula>"OPORTUNIDADE"</formula>
    </cfRule>
  </conditionalFormatting>
  <conditionalFormatting sqref="Y288:Y291">
    <cfRule type="cellIs" dxfId="1036" priority="3784" operator="equal">
      <formula>"NÃO"</formula>
    </cfRule>
    <cfRule type="cellIs" dxfId="1035" priority="3785" operator="equal">
      <formula>"SIM"</formula>
    </cfRule>
  </conditionalFormatting>
  <conditionalFormatting sqref="Y288:Y291">
    <cfRule type="cellIs" dxfId="1034" priority="3783" operator="equal">
      <formula>"OPORTUNIDADE"</formula>
    </cfRule>
  </conditionalFormatting>
  <conditionalFormatting sqref="Y288:Y291">
    <cfRule type="cellIs" dxfId="1033" priority="3781" operator="equal">
      <formula>"NÃO"</formula>
    </cfRule>
    <cfRule type="cellIs" dxfId="1032" priority="3782" operator="equal">
      <formula>"SIM"</formula>
    </cfRule>
  </conditionalFormatting>
  <conditionalFormatting sqref="Y288:Y291">
    <cfRule type="cellIs" dxfId="1031" priority="3780" operator="equal">
      <formula>"OPORTUNIDADE"</formula>
    </cfRule>
  </conditionalFormatting>
  <conditionalFormatting sqref="Y288:Y291">
    <cfRule type="cellIs" dxfId="1030" priority="3778" operator="equal">
      <formula>"NÃO"</formula>
    </cfRule>
    <cfRule type="cellIs" dxfId="1029" priority="3779" operator="equal">
      <formula>"SIM"</formula>
    </cfRule>
  </conditionalFormatting>
  <conditionalFormatting sqref="Y288:Y291">
    <cfRule type="cellIs" dxfId="1028" priority="3777" operator="equal">
      <formula>"OPORTUNIDADE"</formula>
    </cfRule>
  </conditionalFormatting>
  <conditionalFormatting sqref="Y288:Y291">
    <cfRule type="cellIs" dxfId="1027" priority="3775" operator="equal">
      <formula>"NÃO"</formula>
    </cfRule>
    <cfRule type="cellIs" dxfId="1026" priority="3776" operator="equal">
      <formula>"SIM"</formula>
    </cfRule>
  </conditionalFormatting>
  <conditionalFormatting sqref="Y288:Y291">
    <cfRule type="cellIs" dxfId="1025" priority="3774" operator="equal">
      <formula>"OPORTUNIDADE"</formula>
    </cfRule>
  </conditionalFormatting>
  <conditionalFormatting sqref="Y288:Y291">
    <cfRule type="cellIs" dxfId="1024" priority="3772" operator="equal">
      <formula>"NÃO"</formula>
    </cfRule>
    <cfRule type="cellIs" dxfId="1023" priority="3773" operator="equal">
      <formula>"SIM"</formula>
    </cfRule>
  </conditionalFormatting>
  <conditionalFormatting sqref="Y288:Y291">
    <cfRule type="cellIs" dxfId="1022" priority="3771" operator="equal">
      <formula>"OPORTUNIDADE"</formula>
    </cfRule>
  </conditionalFormatting>
  <conditionalFormatting sqref="Y288:Y291">
    <cfRule type="cellIs" dxfId="1021" priority="3769" operator="equal">
      <formula>"NÃO"</formula>
    </cfRule>
    <cfRule type="cellIs" dxfId="1020" priority="3770" operator="equal">
      <formula>"SIM"</formula>
    </cfRule>
  </conditionalFormatting>
  <conditionalFormatting sqref="Y288:Y291">
    <cfRule type="cellIs" dxfId="1019" priority="3768" operator="equal">
      <formula>"OPORTUNIDADE"</formula>
    </cfRule>
  </conditionalFormatting>
  <conditionalFormatting sqref="Y288:Y291">
    <cfRule type="cellIs" dxfId="1018" priority="3766" operator="equal">
      <formula>"NÃO"</formula>
    </cfRule>
    <cfRule type="cellIs" dxfId="1017" priority="3767" operator="equal">
      <formula>"SIM"</formula>
    </cfRule>
  </conditionalFormatting>
  <conditionalFormatting sqref="Y288:Y291">
    <cfRule type="cellIs" dxfId="1016" priority="3765" operator="equal">
      <formula>"OPORTUNIDADE"</formula>
    </cfRule>
  </conditionalFormatting>
  <conditionalFormatting sqref="Y288:Y291">
    <cfRule type="cellIs" dxfId="1015" priority="3763" operator="equal">
      <formula>"NÃO"</formula>
    </cfRule>
    <cfRule type="cellIs" dxfId="1014" priority="3764" operator="equal">
      <formula>"SIM"</formula>
    </cfRule>
  </conditionalFormatting>
  <conditionalFormatting sqref="Y288:Y291">
    <cfRule type="cellIs" dxfId="1013" priority="3762" operator="equal">
      <formula>"OPORTUNIDADE"</formula>
    </cfRule>
  </conditionalFormatting>
  <conditionalFormatting sqref="Y288:Y291">
    <cfRule type="cellIs" dxfId="1012" priority="3760" operator="equal">
      <formula>"NÃO"</formula>
    </cfRule>
    <cfRule type="cellIs" dxfId="1011" priority="3761" operator="equal">
      <formula>"SIM"</formula>
    </cfRule>
  </conditionalFormatting>
  <conditionalFormatting sqref="Y288:Y291">
    <cfRule type="cellIs" dxfId="1010" priority="3759" operator="equal">
      <formula>"OPORTUNIDADE"</formula>
    </cfRule>
  </conditionalFormatting>
  <conditionalFormatting sqref="Y288:Y291">
    <cfRule type="cellIs" dxfId="1009" priority="3757" operator="equal">
      <formula>"NÃO"</formula>
    </cfRule>
    <cfRule type="cellIs" dxfId="1008" priority="3758" operator="equal">
      <formula>"SIM"</formula>
    </cfRule>
  </conditionalFormatting>
  <conditionalFormatting sqref="Y288:Y291">
    <cfRule type="cellIs" dxfId="1007" priority="3756" operator="equal">
      <formula>"OPORTUNIDADE"</formula>
    </cfRule>
  </conditionalFormatting>
  <conditionalFormatting sqref="Y288:Y291">
    <cfRule type="cellIs" dxfId="1006" priority="3754" operator="equal">
      <formula>"NÃO"</formula>
    </cfRule>
    <cfRule type="cellIs" dxfId="1005" priority="3755" operator="equal">
      <formula>"SIM"</formula>
    </cfRule>
  </conditionalFormatting>
  <conditionalFormatting sqref="Y288:Y291">
    <cfRule type="cellIs" dxfId="1004" priority="3753" operator="equal">
      <formula>"OPORTUNIDADE"</formula>
    </cfRule>
  </conditionalFormatting>
  <conditionalFormatting sqref="Y288:Y291">
    <cfRule type="cellIs" dxfId="1003" priority="3751" operator="equal">
      <formula>"NÃO"</formula>
    </cfRule>
    <cfRule type="cellIs" dxfId="1002" priority="3752" operator="equal">
      <formula>"SIM"</formula>
    </cfRule>
  </conditionalFormatting>
  <conditionalFormatting sqref="Y288:Y291">
    <cfRule type="cellIs" dxfId="1001" priority="3750" operator="equal">
      <formula>"OPORTUNIDADE"</formula>
    </cfRule>
  </conditionalFormatting>
  <conditionalFormatting sqref="Y288:Y291">
    <cfRule type="cellIs" dxfId="1000" priority="3748" operator="equal">
      <formula>"NÃO"</formula>
    </cfRule>
    <cfRule type="cellIs" dxfId="999" priority="3749" operator="equal">
      <formula>"SIM"</formula>
    </cfRule>
  </conditionalFormatting>
  <conditionalFormatting sqref="Y288:Y291">
    <cfRule type="cellIs" dxfId="998" priority="3747" operator="equal">
      <formula>"OPORTUNIDADE"</formula>
    </cfRule>
  </conditionalFormatting>
  <conditionalFormatting sqref="Y288:Y291">
    <cfRule type="cellIs" dxfId="997" priority="3745" operator="equal">
      <formula>"NÃO"</formula>
    </cfRule>
    <cfRule type="cellIs" dxfId="996" priority="3746" operator="equal">
      <formula>"SIM"</formula>
    </cfRule>
  </conditionalFormatting>
  <conditionalFormatting sqref="Y288:Y291">
    <cfRule type="cellIs" dxfId="995" priority="3744" operator="equal">
      <formula>"OPORTUNIDADE"</formula>
    </cfRule>
  </conditionalFormatting>
  <conditionalFormatting sqref="Y288:Y291">
    <cfRule type="cellIs" dxfId="994" priority="3742" operator="equal">
      <formula>"NÃO"</formula>
    </cfRule>
    <cfRule type="cellIs" dxfId="993" priority="3743" operator="equal">
      <formula>"SIM"</formula>
    </cfRule>
  </conditionalFormatting>
  <conditionalFormatting sqref="Y288:Y291">
    <cfRule type="cellIs" dxfId="992" priority="3741" operator="equal">
      <formula>"OPORTUNIDADE"</formula>
    </cfRule>
  </conditionalFormatting>
  <conditionalFormatting sqref="Y288:Y291">
    <cfRule type="cellIs" dxfId="991" priority="3739" operator="equal">
      <formula>"NÃO"</formula>
    </cfRule>
    <cfRule type="cellIs" dxfId="990" priority="3740" operator="equal">
      <formula>"SIM"</formula>
    </cfRule>
  </conditionalFormatting>
  <conditionalFormatting sqref="Y288:Y291">
    <cfRule type="cellIs" dxfId="989" priority="3738" operator="equal">
      <formula>"OPORTUNIDADE"</formula>
    </cfRule>
  </conditionalFormatting>
  <conditionalFormatting sqref="Y288:Y291">
    <cfRule type="cellIs" dxfId="988" priority="3736" operator="equal">
      <formula>"NÃO"</formula>
    </cfRule>
    <cfRule type="cellIs" dxfId="987" priority="3737" operator="equal">
      <formula>"SIM"</formula>
    </cfRule>
  </conditionalFormatting>
  <conditionalFormatting sqref="Y288:Y291">
    <cfRule type="cellIs" dxfId="986" priority="3735" operator="equal">
      <formula>"OPORTUNIDADE"</formula>
    </cfRule>
  </conditionalFormatting>
  <conditionalFormatting sqref="Y288:Y291">
    <cfRule type="cellIs" dxfId="985" priority="3733" operator="equal">
      <formula>"NÃO"</formula>
    </cfRule>
    <cfRule type="cellIs" dxfId="984" priority="3734" operator="equal">
      <formula>"SIM"</formula>
    </cfRule>
  </conditionalFormatting>
  <conditionalFormatting sqref="Y288:Y291">
    <cfRule type="cellIs" dxfId="983" priority="3732" operator="equal">
      <formula>"OPORTUNIDADE"</formula>
    </cfRule>
  </conditionalFormatting>
  <conditionalFormatting sqref="Y288:Y291">
    <cfRule type="cellIs" dxfId="982" priority="3730" operator="equal">
      <formula>"NÃO"</formula>
    </cfRule>
    <cfRule type="cellIs" dxfId="981" priority="3731" operator="equal">
      <formula>"SIM"</formula>
    </cfRule>
  </conditionalFormatting>
  <conditionalFormatting sqref="Y288:Y291">
    <cfRule type="cellIs" dxfId="980" priority="3729" operator="equal">
      <formula>"OPORTUNIDADE"</formula>
    </cfRule>
  </conditionalFormatting>
  <conditionalFormatting sqref="Y288:Y291">
    <cfRule type="cellIs" dxfId="979" priority="3727" operator="equal">
      <formula>"NÃO"</formula>
    </cfRule>
    <cfRule type="cellIs" dxfId="978" priority="3728" operator="equal">
      <formula>"SIM"</formula>
    </cfRule>
  </conditionalFormatting>
  <conditionalFormatting sqref="Y288:Y291">
    <cfRule type="cellIs" dxfId="977" priority="3726" operator="equal">
      <formula>"OPORTUNIDADE"</formula>
    </cfRule>
  </conditionalFormatting>
  <conditionalFormatting sqref="Y288:Y291">
    <cfRule type="cellIs" dxfId="976" priority="3724" operator="equal">
      <formula>"NÃO"</formula>
    </cfRule>
    <cfRule type="cellIs" dxfId="975" priority="3725" operator="equal">
      <formula>"SIM"</formula>
    </cfRule>
  </conditionalFormatting>
  <conditionalFormatting sqref="Y288:Y291">
    <cfRule type="cellIs" dxfId="974" priority="3723" operator="equal">
      <formula>"OPORTUNIDADE"</formula>
    </cfRule>
  </conditionalFormatting>
  <conditionalFormatting sqref="Y288:Y291">
    <cfRule type="cellIs" dxfId="973" priority="3721" operator="equal">
      <formula>"NÃO"</formula>
    </cfRule>
    <cfRule type="cellIs" dxfId="972" priority="3722" operator="equal">
      <formula>"SIM"</formula>
    </cfRule>
  </conditionalFormatting>
  <conditionalFormatting sqref="Y288:Y291">
    <cfRule type="cellIs" dxfId="971" priority="3720" operator="equal">
      <formula>"OPORTUNIDADE"</formula>
    </cfRule>
  </conditionalFormatting>
  <conditionalFormatting sqref="Y288:Y291">
    <cfRule type="cellIs" dxfId="970" priority="3718" operator="equal">
      <formula>"NÃO"</formula>
    </cfRule>
    <cfRule type="cellIs" dxfId="969" priority="3719" operator="equal">
      <formula>"SIM"</formula>
    </cfRule>
  </conditionalFormatting>
  <conditionalFormatting sqref="Y288:Y291">
    <cfRule type="cellIs" dxfId="968" priority="3717" operator="equal">
      <formula>"OPORTUNIDADE"</formula>
    </cfRule>
  </conditionalFormatting>
  <conditionalFormatting sqref="Y288:Y291">
    <cfRule type="cellIs" dxfId="967" priority="3715" operator="equal">
      <formula>"NÃO"</formula>
    </cfRule>
    <cfRule type="cellIs" dxfId="966" priority="3716" operator="equal">
      <formula>"SIM"</formula>
    </cfRule>
  </conditionalFormatting>
  <conditionalFormatting sqref="Y288:Y291">
    <cfRule type="cellIs" dxfId="965" priority="3714" operator="equal">
      <formula>"OPORTUNIDADE"</formula>
    </cfRule>
  </conditionalFormatting>
  <conditionalFormatting sqref="Y288:Y291">
    <cfRule type="cellIs" dxfId="964" priority="3712" operator="equal">
      <formula>"NÃO"</formula>
    </cfRule>
    <cfRule type="cellIs" dxfId="963" priority="3713" operator="equal">
      <formula>"SIM"</formula>
    </cfRule>
  </conditionalFormatting>
  <conditionalFormatting sqref="Y288:Y291">
    <cfRule type="cellIs" dxfId="962" priority="3711" operator="equal">
      <formula>"OPORTUNIDADE"</formula>
    </cfRule>
  </conditionalFormatting>
  <conditionalFormatting sqref="Y288:Y291">
    <cfRule type="cellIs" dxfId="961" priority="3709" operator="equal">
      <formula>"NÃO"</formula>
    </cfRule>
    <cfRule type="cellIs" dxfId="960" priority="3710" operator="equal">
      <formula>"SIM"</formula>
    </cfRule>
  </conditionalFormatting>
  <conditionalFormatting sqref="Y288:Y291">
    <cfRule type="cellIs" dxfId="959" priority="3708" operator="equal">
      <formula>"OPORTUNIDADE"</formula>
    </cfRule>
  </conditionalFormatting>
  <conditionalFormatting sqref="Y288:Y291">
    <cfRule type="cellIs" dxfId="958" priority="3706" operator="equal">
      <formula>"NÃO"</formula>
    </cfRule>
    <cfRule type="cellIs" dxfId="957" priority="3707" operator="equal">
      <formula>"SIM"</formula>
    </cfRule>
  </conditionalFormatting>
  <conditionalFormatting sqref="Y288:Y291">
    <cfRule type="cellIs" dxfId="956" priority="3705" operator="equal">
      <formula>"OPORTUNIDADE"</formula>
    </cfRule>
  </conditionalFormatting>
  <conditionalFormatting sqref="Y288:Y291">
    <cfRule type="cellIs" dxfId="955" priority="3703" operator="equal">
      <formula>"NÃO"</formula>
    </cfRule>
    <cfRule type="cellIs" dxfId="954" priority="3704" operator="equal">
      <formula>"SIM"</formula>
    </cfRule>
  </conditionalFormatting>
  <conditionalFormatting sqref="Y288:Y291">
    <cfRule type="cellIs" dxfId="953" priority="3702" operator="equal">
      <formula>"OPORTUNIDADE"</formula>
    </cfRule>
  </conditionalFormatting>
  <conditionalFormatting sqref="Y288:Y291">
    <cfRule type="cellIs" dxfId="952" priority="3700" operator="equal">
      <formula>"NÃO"</formula>
    </cfRule>
    <cfRule type="cellIs" dxfId="951" priority="3701" operator="equal">
      <formula>"SIM"</formula>
    </cfRule>
  </conditionalFormatting>
  <conditionalFormatting sqref="Y288:Y291">
    <cfRule type="cellIs" dxfId="950" priority="3699" operator="equal">
      <formula>"OPORTUNIDADE"</formula>
    </cfRule>
  </conditionalFormatting>
  <conditionalFormatting sqref="Y288:Y291">
    <cfRule type="cellIs" dxfId="949" priority="3697" operator="equal">
      <formula>"NÃO"</formula>
    </cfRule>
    <cfRule type="cellIs" dxfId="948" priority="3698" operator="equal">
      <formula>"SIM"</formula>
    </cfRule>
  </conditionalFormatting>
  <conditionalFormatting sqref="Y288:Y291">
    <cfRule type="cellIs" dxfId="947" priority="3696" operator="equal">
      <formula>"OPORTUNIDADE"</formula>
    </cfRule>
  </conditionalFormatting>
  <conditionalFormatting sqref="Y288:Y291">
    <cfRule type="cellIs" dxfId="946" priority="3694" operator="equal">
      <formula>"NÃO"</formula>
    </cfRule>
    <cfRule type="cellIs" dxfId="945" priority="3695" operator="equal">
      <formula>"SIM"</formula>
    </cfRule>
  </conditionalFormatting>
  <conditionalFormatting sqref="Y288:Y291">
    <cfRule type="cellIs" dxfId="944" priority="3693" operator="equal">
      <formula>"OPORTUNIDADE"</formula>
    </cfRule>
  </conditionalFormatting>
  <conditionalFormatting sqref="Y288:Y291">
    <cfRule type="cellIs" dxfId="943" priority="3691" operator="equal">
      <formula>"NÃO"</formula>
    </cfRule>
    <cfRule type="cellIs" dxfId="942" priority="3692" operator="equal">
      <formula>"SIM"</formula>
    </cfRule>
  </conditionalFormatting>
  <conditionalFormatting sqref="Y288:Y291">
    <cfRule type="cellIs" dxfId="941" priority="3690" operator="equal">
      <formula>"OPORTUNIDADE"</formula>
    </cfRule>
  </conditionalFormatting>
  <conditionalFormatting sqref="Y288:Y291">
    <cfRule type="cellIs" dxfId="940" priority="3688" operator="equal">
      <formula>"NÃO"</formula>
    </cfRule>
    <cfRule type="cellIs" dxfId="939" priority="3689" operator="equal">
      <formula>"SIM"</formula>
    </cfRule>
  </conditionalFormatting>
  <conditionalFormatting sqref="Y288:Y291">
    <cfRule type="cellIs" dxfId="938" priority="3687" operator="equal">
      <formula>"OPORTUNIDADE"</formula>
    </cfRule>
  </conditionalFormatting>
  <conditionalFormatting sqref="Y288:Y291">
    <cfRule type="cellIs" dxfId="937" priority="3685" operator="equal">
      <formula>"NÃO"</formula>
    </cfRule>
    <cfRule type="cellIs" dxfId="936" priority="3686" operator="equal">
      <formula>"SIM"</formula>
    </cfRule>
  </conditionalFormatting>
  <conditionalFormatting sqref="Y288:Y291">
    <cfRule type="cellIs" dxfId="935" priority="3684" operator="equal">
      <formula>"OPORTUNIDADE"</formula>
    </cfRule>
  </conditionalFormatting>
  <conditionalFormatting sqref="Y288:Y291">
    <cfRule type="cellIs" dxfId="934" priority="3682" operator="equal">
      <formula>"NÃO"</formula>
    </cfRule>
    <cfRule type="cellIs" dxfId="933" priority="3683" operator="equal">
      <formula>"SIM"</formula>
    </cfRule>
  </conditionalFormatting>
  <conditionalFormatting sqref="Y288:Y291">
    <cfRule type="cellIs" dxfId="932" priority="3681" operator="equal">
      <formula>"OPORTUNIDADE"</formula>
    </cfRule>
  </conditionalFormatting>
  <conditionalFormatting sqref="Y288:Y291">
    <cfRule type="cellIs" dxfId="931" priority="3679" operator="equal">
      <formula>"NÃO"</formula>
    </cfRule>
    <cfRule type="cellIs" dxfId="930" priority="3680" operator="equal">
      <formula>"SIM"</formula>
    </cfRule>
  </conditionalFormatting>
  <conditionalFormatting sqref="Y288:Y291">
    <cfRule type="cellIs" dxfId="929" priority="3678" operator="equal">
      <formula>"OPORTUNIDADE"</formula>
    </cfRule>
  </conditionalFormatting>
  <conditionalFormatting sqref="Y288:Y291">
    <cfRule type="cellIs" dxfId="928" priority="3676" operator="equal">
      <formula>"NÃO"</formula>
    </cfRule>
    <cfRule type="cellIs" dxfId="927" priority="3677" operator="equal">
      <formula>"SIM"</formula>
    </cfRule>
  </conditionalFormatting>
  <conditionalFormatting sqref="Y288:Y291">
    <cfRule type="cellIs" dxfId="926" priority="3675" operator="equal">
      <formula>"OPORTUNIDADE"</formula>
    </cfRule>
  </conditionalFormatting>
  <conditionalFormatting sqref="Y288:Y291">
    <cfRule type="cellIs" dxfId="925" priority="3673" operator="equal">
      <formula>"NÃO"</formula>
    </cfRule>
    <cfRule type="cellIs" dxfId="924" priority="3674" operator="equal">
      <formula>"SIM"</formula>
    </cfRule>
  </conditionalFormatting>
  <conditionalFormatting sqref="Y288:Y291">
    <cfRule type="cellIs" dxfId="923" priority="3672" operator="equal">
      <formula>"OPORTUNIDADE"</formula>
    </cfRule>
  </conditionalFormatting>
  <conditionalFormatting sqref="Y288:Y291">
    <cfRule type="cellIs" dxfId="922" priority="3670" operator="equal">
      <formula>"NÃO"</formula>
    </cfRule>
    <cfRule type="cellIs" dxfId="921" priority="3671" operator="equal">
      <formula>"SIM"</formula>
    </cfRule>
  </conditionalFormatting>
  <conditionalFormatting sqref="Y288:Y291">
    <cfRule type="cellIs" dxfId="920" priority="3669" operator="equal">
      <formula>"OPORTUNIDADE"</formula>
    </cfRule>
  </conditionalFormatting>
  <conditionalFormatting sqref="Y288:Y291">
    <cfRule type="cellIs" dxfId="919" priority="3667" operator="equal">
      <formula>"NÃO"</formula>
    </cfRule>
    <cfRule type="cellIs" dxfId="918" priority="3668" operator="equal">
      <formula>"SIM"</formula>
    </cfRule>
  </conditionalFormatting>
  <conditionalFormatting sqref="Y288:Y291">
    <cfRule type="cellIs" dxfId="917" priority="3666" operator="equal">
      <formula>"OPORTUNIDADE"</formula>
    </cfRule>
  </conditionalFormatting>
  <conditionalFormatting sqref="Y288:Y291">
    <cfRule type="cellIs" dxfId="916" priority="3664" operator="equal">
      <formula>"NÃO"</formula>
    </cfRule>
    <cfRule type="cellIs" dxfId="915" priority="3665" operator="equal">
      <formula>"SIM"</formula>
    </cfRule>
  </conditionalFormatting>
  <conditionalFormatting sqref="Y288:Y291">
    <cfRule type="cellIs" dxfId="914" priority="3663" operator="equal">
      <formula>"OPORTUNIDADE"</formula>
    </cfRule>
  </conditionalFormatting>
  <conditionalFormatting sqref="Y288:Y291">
    <cfRule type="cellIs" dxfId="913" priority="3661" operator="equal">
      <formula>"NÃO"</formula>
    </cfRule>
    <cfRule type="cellIs" dxfId="912" priority="3662" operator="equal">
      <formula>"SIM"</formula>
    </cfRule>
  </conditionalFormatting>
  <conditionalFormatting sqref="Y288:Y291">
    <cfRule type="cellIs" dxfId="911" priority="3660" operator="equal">
      <formula>"OPORTUNIDADE"</formula>
    </cfRule>
  </conditionalFormatting>
  <conditionalFormatting sqref="Y288:Y291">
    <cfRule type="cellIs" dxfId="910" priority="3658" operator="equal">
      <formula>"NÃO"</formula>
    </cfRule>
    <cfRule type="cellIs" dxfId="909" priority="3659" operator="equal">
      <formula>"SIM"</formula>
    </cfRule>
  </conditionalFormatting>
  <conditionalFormatting sqref="Y288:Y291">
    <cfRule type="cellIs" dxfId="908" priority="3657" operator="equal">
      <formula>"OPORTUNIDADE"</formula>
    </cfRule>
  </conditionalFormatting>
  <conditionalFormatting sqref="Y288:Y291">
    <cfRule type="cellIs" dxfId="907" priority="3655" operator="equal">
      <formula>"NÃO"</formula>
    </cfRule>
    <cfRule type="cellIs" dxfId="906" priority="3656" operator="equal">
      <formula>"SIM"</formula>
    </cfRule>
  </conditionalFormatting>
  <conditionalFormatting sqref="Y288:Y291">
    <cfRule type="cellIs" dxfId="905" priority="3654" operator="equal">
      <formula>"OPORTUNIDADE"</formula>
    </cfRule>
  </conditionalFormatting>
  <conditionalFormatting sqref="Y288:Y291">
    <cfRule type="cellIs" dxfId="904" priority="3652" operator="equal">
      <formula>"NÃO"</formula>
    </cfRule>
    <cfRule type="cellIs" dxfId="903" priority="3653" operator="equal">
      <formula>"SIM"</formula>
    </cfRule>
  </conditionalFormatting>
  <conditionalFormatting sqref="Z288">
    <cfRule type="cellIs" dxfId="902" priority="3651" operator="equal">
      <formula>"OPORTUNIDADE"</formula>
    </cfRule>
  </conditionalFormatting>
  <conditionalFormatting sqref="Z288">
    <cfRule type="cellIs" dxfId="901" priority="3649" operator="equal">
      <formula>"NÃO"</formula>
    </cfRule>
    <cfRule type="cellIs" dxfId="900" priority="3650" operator="equal">
      <formula>"SIM"</formula>
    </cfRule>
  </conditionalFormatting>
  <conditionalFormatting sqref="Z287">
    <cfRule type="cellIs" dxfId="899" priority="3648" operator="equal">
      <formula>"OPORTUNIDADE"</formula>
    </cfRule>
  </conditionalFormatting>
  <conditionalFormatting sqref="Z287">
    <cfRule type="cellIs" dxfId="898" priority="3646" operator="equal">
      <formula>"NÃO"</formula>
    </cfRule>
    <cfRule type="cellIs" dxfId="897" priority="3647" operator="equal">
      <formula>"SIM"</formula>
    </cfRule>
  </conditionalFormatting>
  <conditionalFormatting sqref="Y289:Y291">
    <cfRule type="cellIs" dxfId="896" priority="3645" operator="equal">
      <formula>"OPORTUNIDADE"</formula>
    </cfRule>
  </conditionalFormatting>
  <conditionalFormatting sqref="Y289:Y291">
    <cfRule type="cellIs" dxfId="895" priority="3643" operator="equal">
      <formula>"NÃO"</formula>
    </cfRule>
    <cfRule type="cellIs" dxfId="894" priority="3644" operator="equal">
      <formula>"SIM"</formula>
    </cfRule>
  </conditionalFormatting>
  <conditionalFormatting sqref="Y289:Y291">
    <cfRule type="cellIs" dxfId="893" priority="3642" operator="equal">
      <formula>"OPORTUNIDADE"</formula>
    </cfRule>
  </conditionalFormatting>
  <conditionalFormatting sqref="Y289:Y291">
    <cfRule type="cellIs" dxfId="892" priority="3640" operator="equal">
      <formula>"NÃO"</formula>
    </cfRule>
    <cfRule type="cellIs" dxfId="891" priority="3641" operator="equal">
      <formula>"SIM"</formula>
    </cfRule>
  </conditionalFormatting>
  <conditionalFormatting sqref="Y289:Y291">
    <cfRule type="cellIs" dxfId="890" priority="3639" operator="equal">
      <formula>"OPORTUNIDADE"</formula>
    </cfRule>
  </conditionalFormatting>
  <conditionalFormatting sqref="Y289:Y291">
    <cfRule type="cellIs" dxfId="889" priority="3637" operator="equal">
      <formula>"NÃO"</formula>
    </cfRule>
    <cfRule type="cellIs" dxfId="888" priority="3638" operator="equal">
      <formula>"SIM"</formula>
    </cfRule>
  </conditionalFormatting>
  <conditionalFormatting sqref="Y289:Y291">
    <cfRule type="cellIs" dxfId="887" priority="3636" operator="equal">
      <formula>"OPORTUNIDADE"</formula>
    </cfRule>
  </conditionalFormatting>
  <conditionalFormatting sqref="Y289:Y291">
    <cfRule type="cellIs" dxfId="886" priority="3634" operator="equal">
      <formula>"NÃO"</formula>
    </cfRule>
    <cfRule type="cellIs" dxfId="885" priority="3635" operator="equal">
      <formula>"SIM"</formula>
    </cfRule>
  </conditionalFormatting>
  <conditionalFormatting sqref="Y289:Y291">
    <cfRule type="cellIs" dxfId="884" priority="3633" operator="equal">
      <formula>"OPORTUNIDADE"</formula>
    </cfRule>
  </conditionalFormatting>
  <conditionalFormatting sqref="Y289:Y291">
    <cfRule type="cellIs" dxfId="883" priority="3631" operator="equal">
      <formula>"NÃO"</formula>
    </cfRule>
    <cfRule type="cellIs" dxfId="882" priority="3632" operator="equal">
      <formula>"SIM"</formula>
    </cfRule>
  </conditionalFormatting>
  <conditionalFormatting sqref="Y289:Y291">
    <cfRule type="cellIs" dxfId="881" priority="3630" operator="equal">
      <formula>"OPORTUNIDADE"</formula>
    </cfRule>
  </conditionalFormatting>
  <conditionalFormatting sqref="Y289:Y291">
    <cfRule type="cellIs" dxfId="880" priority="3628" operator="equal">
      <formula>"NÃO"</formula>
    </cfRule>
    <cfRule type="cellIs" dxfId="879" priority="3629" operator="equal">
      <formula>"SIM"</formula>
    </cfRule>
  </conditionalFormatting>
  <conditionalFormatting sqref="Y289:Y291">
    <cfRule type="cellIs" dxfId="878" priority="3627" operator="equal">
      <formula>"OPORTUNIDADE"</formula>
    </cfRule>
  </conditionalFormatting>
  <conditionalFormatting sqref="Y289:Y291">
    <cfRule type="cellIs" dxfId="877" priority="3625" operator="equal">
      <formula>"NÃO"</formula>
    </cfRule>
    <cfRule type="cellIs" dxfId="876" priority="3626" operator="equal">
      <formula>"SIM"</formula>
    </cfRule>
  </conditionalFormatting>
  <conditionalFormatting sqref="Y289:Y291">
    <cfRule type="cellIs" dxfId="875" priority="3624" operator="equal">
      <formula>"OPORTUNIDADE"</formula>
    </cfRule>
  </conditionalFormatting>
  <conditionalFormatting sqref="Y289:Y291">
    <cfRule type="cellIs" dxfId="874" priority="3622" operator="equal">
      <formula>"NÃO"</formula>
    </cfRule>
    <cfRule type="cellIs" dxfId="873" priority="3623" operator="equal">
      <formula>"SIM"</formula>
    </cfRule>
  </conditionalFormatting>
  <conditionalFormatting sqref="Y289:Y291">
    <cfRule type="cellIs" dxfId="872" priority="3621" operator="equal">
      <formula>"OPORTUNIDADE"</formula>
    </cfRule>
  </conditionalFormatting>
  <conditionalFormatting sqref="Y289:Y291">
    <cfRule type="cellIs" dxfId="871" priority="3619" operator="equal">
      <formula>"NÃO"</formula>
    </cfRule>
    <cfRule type="cellIs" dxfId="870" priority="3620" operator="equal">
      <formula>"SIM"</formula>
    </cfRule>
  </conditionalFormatting>
  <conditionalFormatting sqref="Y289:Y291">
    <cfRule type="cellIs" dxfId="869" priority="3618" operator="equal">
      <formula>"OPORTUNIDADE"</formula>
    </cfRule>
  </conditionalFormatting>
  <conditionalFormatting sqref="Y289:Y291">
    <cfRule type="cellIs" dxfId="868" priority="3616" operator="equal">
      <formula>"NÃO"</formula>
    </cfRule>
    <cfRule type="cellIs" dxfId="867" priority="3617" operator="equal">
      <formula>"SIM"</formula>
    </cfRule>
  </conditionalFormatting>
  <conditionalFormatting sqref="Y289:Y291">
    <cfRule type="cellIs" dxfId="866" priority="3615" operator="equal">
      <formula>"OPORTUNIDADE"</formula>
    </cfRule>
  </conditionalFormatting>
  <conditionalFormatting sqref="Y289:Y291">
    <cfRule type="cellIs" dxfId="865" priority="3613" operator="equal">
      <formula>"NÃO"</formula>
    </cfRule>
    <cfRule type="cellIs" dxfId="864" priority="3614" operator="equal">
      <formula>"SIM"</formula>
    </cfRule>
  </conditionalFormatting>
  <conditionalFormatting sqref="Y289:Y291">
    <cfRule type="cellIs" dxfId="863" priority="3612" operator="equal">
      <formula>"OPORTUNIDADE"</formula>
    </cfRule>
  </conditionalFormatting>
  <conditionalFormatting sqref="Y289:Y291">
    <cfRule type="cellIs" dxfId="862" priority="3610" operator="equal">
      <formula>"NÃO"</formula>
    </cfRule>
    <cfRule type="cellIs" dxfId="861" priority="3611" operator="equal">
      <formula>"SIM"</formula>
    </cfRule>
  </conditionalFormatting>
  <conditionalFormatting sqref="Y289:Y291">
    <cfRule type="cellIs" dxfId="860" priority="3609" operator="equal">
      <formula>"OPORTUNIDADE"</formula>
    </cfRule>
  </conditionalFormatting>
  <conditionalFormatting sqref="Y289:Y291">
    <cfRule type="cellIs" dxfId="859" priority="3607" operator="equal">
      <formula>"NÃO"</formula>
    </cfRule>
    <cfRule type="cellIs" dxfId="858" priority="3608" operator="equal">
      <formula>"SIM"</formula>
    </cfRule>
  </conditionalFormatting>
  <conditionalFormatting sqref="Y289:Y291">
    <cfRule type="cellIs" dxfId="857" priority="3606" operator="equal">
      <formula>"OPORTUNIDADE"</formula>
    </cfRule>
  </conditionalFormatting>
  <conditionalFormatting sqref="Y289:Y291">
    <cfRule type="cellIs" dxfId="856" priority="3604" operator="equal">
      <formula>"NÃO"</formula>
    </cfRule>
    <cfRule type="cellIs" dxfId="855" priority="3605" operator="equal">
      <formula>"SIM"</formula>
    </cfRule>
  </conditionalFormatting>
  <conditionalFormatting sqref="Y289:Y291">
    <cfRule type="cellIs" dxfId="854" priority="3603" operator="equal">
      <formula>"OPORTUNIDADE"</formula>
    </cfRule>
  </conditionalFormatting>
  <conditionalFormatting sqref="Y289:Y291">
    <cfRule type="cellIs" dxfId="853" priority="3601" operator="equal">
      <formula>"NÃO"</formula>
    </cfRule>
    <cfRule type="cellIs" dxfId="852" priority="3602" operator="equal">
      <formula>"SIM"</formula>
    </cfRule>
  </conditionalFormatting>
  <conditionalFormatting sqref="Y289:Y291">
    <cfRule type="cellIs" dxfId="851" priority="3600" operator="equal">
      <formula>"OPORTUNIDADE"</formula>
    </cfRule>
  </conditionalFormatting>
  <conditionalFormatting sqref="Y289:Y291">
    <cfRule type="cellIs" dxfId="850" priority="3598" operator="equal">
      <formula>"NÃO"</formula>
    </cfRule>
    <cfRule type="cellIs" dxfId="849" priority="3599" operator="equal">
      <formula>"SIM"</formula>
    </cfRule>
  </conditionalFormatting>
  <conditionalFormatting sqref="Y289:Y291">
    <cfRule type="cellIs" dxfId="848" priority="3597" operator="equal">
      <formula>"OPORTUNIDADE"</formula>
    </cfRule>
  </conditionalFormatting>
  <conditionalFormatting sqref="Y289:Y291">
    <cfRule type="cellIs" dxfId="847" priority="3595" operator="equal">
      <formula>"NÃO"</formula>
    </cfRule>
    <cfRule type="cellIs" dxfId="846" priority="3596" operator="equal">
      <formula>"SIM"</formula>
    </cfRule>
  </conditionalFormatting>
  <conditionalFormatting sqref="Y289:Y291">
    <cfRule type="cellIs" dxfId="845" priority="3594" operator="equal">
      <formula>"OPORTUNIDADE"</formula>
    </cfRule>
  </conditionalFormatting>
  <conditionalFormatting sqref="Y289:Y291">
    <cfRule type="cellIs" dxfId="844" priority="3592" operator="equal">
      <formula>"NÃO"</formula>
    </cfRule>
    <cfRule type="cellIs" dxfId="843" priority="3593" operator="equal">
      <formula>"SIM"</formula>
    </cfRule>
  </conditionalFormatting>
  <conditionalFormatting sqref="Y289:Y291">
    <cfRule type="cellIs" dxfId="842" priority="3591" operator="equal">
      <formula>"OPORTUNIDADE"</formula>
    </cfRule>
  </conditionalFormatting>
  <conditionalFormatting sqref="Y289:Y291">
    <cfRule type="cellIs" dxfId="841" priority="3589" operator="equal">
      <formula>"NÃO"</formula>
    </cfRule>
    <cfRule type="cellIs" dxfId="840" priority="3590" operator="equal">
      <formula>"SIM"</formula>
    </cfRule>
  </conditionalFormatting>
  <conditionalFormatting sqref="Y289:Y291">
    <cfRule type="cellIs" dxfId="839" priority="3588" operator="equal">
      <formula>"OPORTUNIDADE"</formula>
    </cfRule>
  </conditionalFormatting>
  <conditionalFormatting sqref="Y289:Y291">
    <cfRule type="cellIs" dxfId="838" priority="3586" operator="equal">
      <formula>"NÃO"</formula>
    </cfRule>
    <cfRule type="cellIs" dxfId="837" priority="3587" operator="equal">
      <formula>"SIM"</formula>
    </cfRule>
  </conditionalFormatting>
  <conditionalFormatting sqref="Y289:Y291">
    <cfRule type="cellIs" dxfId="836" priority="3585" operator="equal">
      <formula>"OPORTUNIDADE"</formula>
    </cfRule>
  </conditionalFormatting>
  <conditionalFormatting sqref="Y289:Y291">
    <cfRule type="cellIs" dxfId="835" priority="3583" operator="equal">
      <formula>"NÃO"</formula>
    </cfRule>
    <cfRule type="cellIs" dxfId="834" priority="3584" operator="equal">
      <formula>"SIM"</formula>
    </cfRule>
  </conditionalFormatting>
  <conditionalFormatting sqref="Y289:Y291">
    <cfRule type="cellIs" dxfId="833" priority="3582" operator="equal">
      <formula>"OPORTUNIDADE"</formula>
    </cfRule>
  </conditionalFormatting>
  <conditionalFormatting sqref="Y289:Y291">
    <cfRule type="cellIs" dxfId="832" priority="3580" operator="equal">
      <formula>"NÃO"</formula>
    </cfRule>
    <cfRule type="cellIs" dxfId="831" priority="3581" operator="equal">
      <formula>"SIM"</formula>
    </cfRule>
  </conditionalFormatting>
  <conditionalFormatting sqref="Y289:Y291">
    <cfRule type="cellIs" dxfId="830" priority="3579" operator="equal">
      <formula>"OPORTUNIDADE"</formula>
    </cfRule>
  </conditionalFormatting>
  <conditionalFormatting sqref="Y289:Y291">
    <cfRule type="cellIs" dxfId="829" priority="3577" operator="equal">
      <formula>"NÃO"</formula>
    </cfRule>
    <cfRule type="cellIs" dxfId="828" priority="3578" operator="equal">
      <formula>"SIM"</formula>
    </cfRule>
  </conditionalFormatting>
  <conditionalFormatting sqref="Y289:Y291">
    <cfRule type="cellIs" dxfId="827" priority="3576" operator="equal">
      <formula>"OPORTUNIDADE"</formula>
    </cfRule>
  </conditionalFormatting>
  <conditionalFormatting sqref="Y289:Y291">
    <cfRule type="cellIs" dxfId="826" priority="3574" operator="equal">
      <formula>"NÃO"</formula>
    </cfRule>
    <cfRule type="cellIs" dxfId="825" priority="3575" operator="equal">
      <formula>"SIM"</formula>
    </cfRule>
  </conditionalFormatting>
  <conditionalFormatting sqref="Y289:Y291">
    <cfRule type="cellIs" dxfId="824" priority="3573" operator="equal">
      <formula>"OPORTUNIDADE"</formula>
    </cfRule>
  </conditionalFormatting>
  <conditionalFormatting sqref="Y289:Y291">
    <cfRule type="cellIs" dxfId="823" priority="3571" operator="equal">
      <formula>"NÃO"</formula>
    </cfRule>
    <cfRule type="cellIs" dxfId="822" priority="3572" operator="equal">
      <formula>"SIM"</formula>
    </cfRule>
  </conditionalFormatting>
  <conditionalFormatting sqref="Y289:Y291">
    <cfRule type="cellIs" dxfId="821" priority="3570" operator="equal">
      <formula>"OPORTUNIDADE"</formula>
    </cfRule>
  </conditionalFormatting>
  <conditionalFormatting sqref="Y289:Y291">
    <cfRule type="cellIs" dxfId="820" priority="3568" operator="equal">
      <formula>"NÃO"</formula>
    </cfRule>
    <cfRule type="cellIs" dxfId="819" priority="3569" operator="equal">
      <formula>"SIM"</formula>
    </cfRule>
  </conditionalFormatting>
  <conditionalFormatting sqref="Y289:Y291">
    <cfRule type="cellIs" dxfId="818" priority="3567" operator="equal">
      <formula>"OPORTUNIDADE"</formula>
    </cfRule>
  </conditionalFormatting>
  <conditionalFormatting sqref="Y289:Y291">
    <cfRule type="cellIs" dxfId="817" priority="3565" operator="equal">
      <formula>"NÃO"</formula>
    </cfRule>
    <cfRule type="cellIs" dxfId="816" priority="3566" operator="equal">
      <formula>"SIM"</formula>
    </cfRule>
  </conditionalFormatting>
  <conditionalFormatting sqref="Y289:Y291">
    <cfRule type="cellIs" dxfId="815" priority="3564" operator="equal">
      <formula>"OPORTUNIDADE"</formula>
    </cfRule>
  </conditionalFormatting>
  <conditionalFormatting sqref="Y289:Y291">
    <cfRule type="cellIs" dxfId="814" priority="3562" operator="equal">
      <formula>"NÃO"</formula>
    </cfRule>
    <cfRule type="cellIs" dxfId="813" priority="3563" operator="equal">
      <formula>"SIM"</formula>
    </cfRule>
  </conditionalFormatting>
  <conditionalFormatting sqref="Y289:Y291">
    <cfRule type="cellIs" dxfId="812" priority="3561" operator="equal">
      <formula>"OPORTUNIDADE"</formula>
    </cfRule>
  </conditionalFormatting>
  <conditionalFormatting sqref="Y289:Y291">
    <cfRule type="cellIs" dxfId="811" priority="3559" operator="equal">
      <formula>"NÃO"</formula>
    </cfRule>
    <cfRule type="cellIs" dxfId="810" priority="3560" operator="equal">
      <formula>"SIM"</formula>
    </cfRule>
  </conditionalFormatting>
  <conditionalFormatting sqref="Y289:Y291">
    <cfRule type="cellIs" dxfId="809" priority="3558" operator="equal">
      <formula>"OPORTUNIDADE"</formula>
    </cfRule>
  </conditionalFormatting>
  <conditionalFormatting sqref="Y289:Y291">
    <cfRule type="cellIs" dxfId="808" priority="3556" operator="equal">
      <formula>"NÃO"</formula>
    </cfRule>
    <cfRule type="cellIs" dxfId="807" priority="3557" operator="equal">
      <formula>"SIM"</formula>
    </cfRule>
  </conditionalFormatting>
  <conditionalFormatting sqref="Y289:Y291">
    <cfRule type="cellIs" dxfId="806" priority="3555" operator="equal">
      <formula>"OPORTUNIDADE"</formula>
    </cfRule>
  </conditionalFormatting>
  <conditionalFormatting sqref="Y289:Y291">
    <cfRule type="cellIs" dxfId="805" priority="3553" operator="equal">
      <formula>"NÃO"</formula>
    </cfRule>
    <cfRule type="cellIs" dxfId="804" priority="3554" operator="equal">
      <formula>"SIM"</formula>
    </cfRule>
  </conditionalFormatting>
  <conditionalFormatting sqref="Y289:Y291">
    <cfRule type="cellIs" dxfId="803" priority="3552" operator="equal">
      <formula>"OPORTUNIDADE"</formula>
    </cfRule>
  </conditionalFormatting>
  <conditionalFormatting sqref="Y289:Y291">
    <cfRule type="cellIs" dxfId="802" priority="3550" operator="equal">
      <formula>"NÃO"</formula>
    </cfRule>
    <cfRule type="cellIs" dxfId="801" priority="3551" operator="equal">
      <formula>"SIM"</formula>
    </cfRule>
  </conditionalFormatting>
  <conditionalFormatting sqref="Y289:Y291">
    <cfRule type="cellIs" dxfId="800" priority="3549" operator="equal">
      <formula>"OPORTUNIDADE"</formula>
    </cfRule>
  </conditionalFormatting>
  <conditionalFormatting sqref="Y289:Y291">
    <cfRule type="cellIs" dxfId="799" priority="3547" operator="equal">
      <formula>"NÃO"</formula>
    </cfRule>
    <cfRule type="cellIs" dxfId="798" priority="3548" operator="equal">
      <formula>"SIM"</formula>
    </cfRule>
  </conditionalFormatting>
  <conditionalFormatting sqref="Y289:Y291">
    <cfRule type="cellIs" dxfId="797" priority="3546" operator="equal">
      <formula>"OPORTUNIDADE"</formula>
    </cfRule>
  </conditionalFormatting>
  <conditionalFormatting sqref="Y289:Y291">
    <cfRule type="cellIs" dxfId="796" priority="3544" operator="equal">
      <formula>"NÃO"</formula>
    </cfRule>
    <cfRule type="cellIs" dxfId="795" priority="3545" operator="equal">
      <formula>"SIM"</formula>
    </cfRule>
  </conditionalFormatting>
  <conditionalFormatting sqref="Y289:Y291">
    <cfRule type="cellIs" dxfId="794" priority="3543" operator="equal">
      <formula>"OPORTUNIDADE"</formula>
    </cfRule>
  </conditionalFormatting>
  <conditionalFormatting sqref="Y289:Y291">
    <cfRule type="cellIs" dxfId="793" priority="3541" operator="equal">
      <formula>"NÃO"</formula>
    </cfRule>
    <cfRule type="cellIs" dxfId="792" priority="3542" operator="equal">
      <formula>"SIM"</formula>
    </cfRule>
  </conditionalFormatting>
  <conditionalFormatting sqref="Y289:Y291">
    <cfRule type="cellIs" dxfId="791" priority="3540" operator="equal">
      <formula>"OPORTUNIDADE"</formula>
    </cfRule>
  </conditionalFormatting>
  <conditionalFormatting sqref="Y289:Y291">
    <cfRule type="cellIs" dxfId="790" priority="3538" operator="equal">
      <formula>"NÃO"</formula>
    </cfRule>
    <cfRule type="cellIs" dxfId="789" priority="3539" operator="equal">
      <formula>"SIM"</formula>
    </cfRule>
  </conditionalFormatting>
  <conditionalFormatting sqref="Y289:Y291">
    <cfRule type="cellIs" dxfId="788" priority="3537" operator="equal">
      <formula>"OPORTUNIDADE"</formula>
    </cfRule>
  </conditionalFormatting>
  <conditionalFormatting sqref="Y289:Y291">
    <cfRule type="cellIs" dxfId="787" priority="3535" operator="equal">
      <formula>"NÃO"</formula>
    </cfRule>
    <cfRule type="cellIs" dxfId="786" priority="3536" operator="equal">
      <formula>"SIM"</formula>
    </cfRule>
  </conditionalFormatting>
  <conditionalFormatting sqref="Y289:Y291">
    <cfRule type="cellIs" dxfId="785" priority="3534" operator="equal">
      <formula>"OPORTUNIDADE"</formula>
    </cfRule>
  </conditionalFormatting>
  <conditionalFormatting sqref="Y289:Y291">
    <cfRule type="cellIs" dxfId="784" priority="3532" operator="equal">
      <formula>"NÃO"</formula>
    </cfRule>
    <cfRule type="cellIs" dxfId="783" priority="3533" operator="equal">
      <formula>"SIM"</formula>
    </cfRule>
  </conditionalFormatting>
  <conditionalFormatting sqref="Y289:Y291">
    <cfRule type="cellIs" dxfId="782" priority="3531" operator="equal">
      <formula>"OPORTUNIDADE"</formula>
    </cfRule>
  </conditionalFormatting>
  <conditionalFormatting sqref="Y289:Y291">
    <cfRule type="cellIs" dxfId="781" priority="3529" operator="equal">
      <formula>"NÃO"</formula>
    </cfRule>
    <cfRule type="cellIs" dxfId="780" priority="3530" operator="equal">
      <formula>"SIM"</formula>
    </cfRule>
  </conditionalFormatting>
  <conditionalFormatting sqref="Y289:Y291">
    <cfRule type="cellIs" dxfId="779" priority="3528" operator="equal">
      <formula>"OPORTUNIDADE"</formula>
    </cfRule>
  </conditionalFormatting>
  <conditionalFormatting sqref="Y289:Y291">
    <cfRule type="cellIs" dxfId="778" priority="3526" operator="equal">
      <formula>"NÃO"</formula>
    </cfRule>
    <cfRule type="cellIs" dxfId="777" priority="3527" operator="equal">
      <formula>"SIM"</formula>
    </cfRule>
  </conditionalFormatting>
  <conditionalFormatting sqref="Y289:Y291">
    <cfRule type="cellIs" dxfId="776" priority="3525" operator="equal">
      <formula>"OPORTUNIDADE"</formula>
    </cfRule>
  </conditionalFormatting>
  <conditionalFormatting sqref="Y289:Y291">
    <cfRule type="cellIs" dxfId="775" priority="3523" operator="equal">
      <formula>"NÃO"</formula>
    </cfRule>
    <cfRule type="cellIs" dxfId="774" priority="3524" operator="equal">
      <formula>"SIM"</formula>
    </cfRule>
  </conditionalFormatting>
  <conditionalFormatting sqref="Y289:Y291">
    <cfRule type="cellIs" dxfId="773" priority="3522" operator="equal">
      <formula>"OPORTUNIDADE"</formula>
    </cfRule>
  </conditionalFormatting>
  <conditionalFormatting sqref="Y289:Y291">
    <cfRule type="cellIs" dxfId="772" priority="3520" operator="equal">
      <formula>"NÃO"</formula>
    </cfRule>
    <cfRule type="cellIs" dxfId="771" priority="3521" operator="equal">
      <formula>"SIM"</formula>
    </cfRule>
  </conditionalFormatting>
  <conditionalFormatting sqref="Y289:Y291">
    <cfRule type="cellIs" dxfId="770" priority="3519" operator="equal">
      <formula>"OPORTUNIDADE"</formula>
    </cfRule>
  </conditionalFormatting>
  <conditionalFormatting sqref="Y289:Y291">
    <cfRule type="cellIs" dxfId="769" priority="3517" operator="equal">
      <formula>"NÃO"</formula>
    </cfRule>
    <cfRule type="cellIs" dxfId="768" priority="3518" operator="equal">
      <formula>"SIM"</formula>
    </cfRule>
  </conditionalFormatting>
  <conditionalFormatting sqref="Y289:Y291">
    <cfRule type="cellIs" dxfId="767" priority="3516" operator="equal">
      <formula>"OPORTUNIDADE"</formula>
    </cfRule>
  </conditionalFormatting>
  <conditionalFormatting sqref="Y289:Y291">
    <cfRule type="cellIs" dxfId="766" priority="3514" operator="equal">
      <formula>"NÃO"</formula>
    </cfRule>
    <cfRule type="cellIs" dxfId="765" priority="3515" operator="equal">
      <formula>"SIM"</formula>
    </cfRule>
  </conditionalFormatting>
  <conditionalFormatting sqref="Y289:Y291">
    <cfRule type="cellIs" dxfId="764" priority="3513" operator="equal">
      <formula>"OPORTUNIDADE"</formula>
    </cfRule>
  </conditionalFormatting>
  <conditionalFormatting sqref="Y289:Y291">
    <cfRule type="cellIs" dxfId="763" priority="3511" operator="equal">
      <formula>"NÃO"</formula>
    </cfRule>
    <cfRule type="cellIs" dxfId="762" priority="3512" operator="equal">
      <formula>"SIM"</formula>
    </cfRule>
  </conditionalFormatting>
  <conditionalFormatting sqref="Y289:Y291">
    <cfRule type="cellIs" dxfId="761" priority="3510" operator="equal">
      <formula>"OPORTUNIDADE"</formula>
    </cfRule>
  </conditionalFormatting>
  <conditionalFormatting sqref="Y289:Y291">
    <cfRule type="cellIs" dxfId="760" priority="3508" operator="equal">
      <formula>"NÃO"</formula>
    </cfRule>
    <cfRule type="cellIs" dxfId="759" priority="3509" operator="equal">
      <formula>"SIM"</formula>
    </cfRule>
  </conditionalFormatting>
  <conditionalFormatting sqref="Y289:Y291">
    <cfRule type="cellIs" dxfId="758" priority="3507" operator="equal">
      <formula>"OPORTUNIDADE"</formula>
    </cfRule>
  </conditionalFormatting>
  <conditionalFormatting sqref="Y289:Y291">
    <cfRule type="cellIs" dxfId="757" priority="3505" operator="equal">
      <formula>"NÃO"</formula>
    </cfRule>
    <cfRule type="cellIs" dxfId="756" priority="3506" operator="equal">
      <formula>"SIM"</formula>
    </cfRule>
  </conditionalFormatting>
  <conditionalFormatting sqref="Y289:Y291">
    <cfRule type="cellIs" dxfId="755" priority="3504" operator="equal">
      <formula>"OPORTUNIDADE"</formula>
    </cfRule>
  </conditionalFormatting>
  <conditionalFormatting sqref="Y289:Y291">
    <cfRule type="cellIs" dxfId="754" priority="3502" operator="equal">
      <formula>"NÃO"</formula>
    </cfRule>
    <cfRule type="cellIs" dxfId="753" priority="3503" operator="equal">
      <formula>"SIM"</formula>
    </cfRule>
  </conditionalFormatting>
  <conditionalFormatting sqref="Y289:Y291">
    <cfRule type="cellIs" dxfId="752" priority="3501" operator="equal">
      <formula>"OPORTUNIDADE"</formula>
    </cfRule>
  </conditionalFormatting>
  <conditionalFormatting sqref="Y289:Y291">
    <cfRule type="cellIs" dxfId="751" priority="3499" operator="equal">
      <formula>"NÃO"</formula>
    </cfRule>
    <cfRule type="cellIs" dxfId="750" priority="3500" operator="equal">
      <formula>"SIM"</formula>
    </cfRule>
  </conditionalFormatting>
  <conditionalFormatting sqref="Y289:Y291">
    <cfRule type="cellIs" dxfId="749" priority="3498" operator="equal">
      <formula>"OPORTUNIDADE"</formula>
    </cfRule>
  </conditionalFormatting>
  <conditionalFormatting sqref="Y289:Y291">
    <cfRule type="cellIs" dxfId="748" priority="3496" operator="equal">
      <formula>"NÃO"</formula>
    </cfRule>
    <cfRule type="cellIs" dxfId="747" priority="3497" operator="equal">
      <formula>"SIM"</formula>
    </cfRule>
  </conditionalFormatting>
  <conditionalFormatting sqref="Y289:Y291">
    <cfRule type="cellIs" dxfId="746" priority="3495" operator="equal">
      <formula>"OPORTUNIDADE"</formula>
    </cfRule>
  </conditionalFormatting>
  <conditionalFormatting sqref="Y289:Y291">
    <cfRule type="cellIs" dxfId="745" priority="3493" operator="equal">
      <formula>"NÃO"</formula>
    </cfRule>
    <cfRule type="cellIs" dxfId="744" priority="3494" operator="equal">
      <formula>"SIM"</formula>
    </cfRule>
  </conditionalFormatting>
  <conditionalFormatting sqref="Y289:Y291">
    <cfRule type="cellIs" dxfId="743" priority="3492" operator="equal">
      <formula>"OPORTUNIDADE"</formula>
    </cfRule>
  </conditionalFormatting>
  <conditionalFormatting sqref="Y289:Y291">
    <cfRule type="cellIs" dxfId="742" priority="3490" operator="equal">
      <formula>"NÃO"</formula>
    </cfRule>
    <cfRule type="cellIs" dxfId="741" priority="3491" operator="equal">
      <formula>"SIM"</formula>
    </cfRule>
  </conditionalFormatting>
  <conditionalFormatting sqref="Y289:Y291">
    <cfRule type="cellIs" dxfId="740" priority="3489" operator="equal">
      <formula>"OPORTUNIDADE"</formula>
    </cfRule>
  </conditionalFormatting>
  <conditionalFormatting sqref="Y289:Y291">
    <cfRule type="cellIs" dxfId="739" priority="3487" operator="equal">
      <formula>"NÃO"</formula>
    </cfRule>
    <cfRule type="cellIs" dxfId="738" priority="3488" operator="equal">
      <formula>"SIM"</formula>
    </cfRule>
  </conditionalFormatting>
  <conditionalFormatting sqref="Y289:Y291">
    <cfRule type="cellIs" dxfId="737" priority="3486" operator="equal">
      <formula>"OPORTUNIDADE"</formula>
    </cfRule>
  </conditionalFormatting>
  <conditionalFormatting sqref="Y289:Y291">
    <cfRule type="cellIs" dxfId="736" priority="3484" operator="equal">
      <formula>"NÃO"</formula>
    </cfRule>
    <cfRule type="cellIs" dxfId="735" priority="3485" operator="equal">
      <formula>"SIM"</formula>
    </cfRule>
  </conditionalFormatting>
  <conditionalFormatting sqref="Y289:Y291">
    <cfRule type="cellIs" dxfId="734" priority="3483" operator="equal">
      <formula>"OPORTUNIDADE"</formula>
    </cfRule>
  </conditionalFormatting>
  <conditionalFormatting sqref="Y289:Y291">
    <cfRule type="cellIs" dxfId="733" priority="3481" operator="equal">
      <formula>"NÃO"</formula>
    </cfRule>
    <cfRule type="cellIs" dxfId="732" priority="3482" operator="equal">
      <formula>"SIM"</formula>
    </cfRule>
  </conditionalFormatting>
  <conditionalFormatting sqref="Y289:Y291">
    <cfRule type="cellIs" dxfId="731" priority="3480" operator="equal">
      <formula>"OPORTUNIDADE"</formula>
    </cfRule>
  </conditionalFormatting>
  <conditionalFormatting sqref="Y289:Y291">
    <cfRule type="cellIs" dxfId="730" priority="3478" operator="equal">
      <formula>"NÃO"</formula>
    </cfRule>
    <cfRule type="cellIs" dxfId="729" priority="3479" operator="equal">
      <formula>"SIM"</formula>
    </cfRule>
  </conditionalFormatting>
  <conditionalFormatting sqref="Y289:Y291">
    <cfRule type="cellIs" dxfId="728" priority="3477" operator="equal">
      <formula>"OPORTUNIDADE"</formula>
    </cfRule>
  </conditionalFormatting>
  <conditionalFormatting sqref="Y289:Y291">
    <cfRule type="cellIs" dxfId="727" priority="3475" operator="equal">
      <formula>"NÃO"</formula>
    </cfRule>
    <cfRule type="cellIs" dxfId="726" priority="3476" operator="equal">
      <formula>"SIM"</formula>
    </cfRule>
  </conditionalFormatting>
  <conditionalFormatting sqref="Y289:Y291">
    <cfRule type="cellIs" dxfId="725" priority="3474" operator="equal">
      <formula>"OPORTUNIDADE"</formula>
    </cfRule>
  </conditionalFormatting>
  <conditionalFormatting sqref="Y289:Y291">
    <cfRule type="cellIs" dxfId="724" priority="3472" operator="equal">
      <formula>"NÃO"</formula>
    </cfRule>
    <cfRule type="cellIs" dxfId="723" priority="3473" operator="equal">
      <formula>"SIM"</formula>
    </cfRule>
  </conditionalFormatting>
  <conditionalFormatting sqref="Y289:Y291">
    <cfRule type="cellIs" dxfId="722" priority="3471" operator="equal">
      <formula>"OPORTUNIDADE"</formula>
    </cfRule>
  </conditionalFormatting>
  <conditionalFormatting sqref="Y289:Y291">
    <cfRule type="cellIs" dxfId="721" priority="3469" operator="equal">
      <formula>"NÃO"</formula>
    </cfRule>
    <cfRule type="cellIs" dxfId="720" priority="3470" operator="equal">
      <formula>"SIM"</formula>
    </cfRule>
  </conditionalFormatting>
  <conditionalFormatting sqref="Y289:Y291">
    <cfRule type="cellIs" dxfId="719" priority="3468" operator="equal">
      <formula>"OPORTUNIDADE"</formula>
    </cfRule>
  </conditionalFormatting>
  <conditionalFormatting sqref="Y289:Y291">
    <cfRule type="cellIs" dxfId="718" priority="3466" operator="equal">
      <formula>"NÃO"</formula>
    </cfRule>
    <cfRule type="cellIs" dxfId="717" priority="3467" operator="equal">
      <formula>"SIM"</formula>
    </cfRule>
  </conditionalFormatting>
  <conditionalFormatting sqref="Y289:Y291">
    <cfRule type="cellIs" dxfId="716" priority="3465" operator="equal">
      <formula>"OPORTUNIDADE"</formula>
    </cfRule>
  </conditionalFormatting>
  <conditionalFormatting sqref="Y289:Y291">
    <cfRule type="cellIs" dxfId="715" priority="3463" operator="equal">
      <formula>"NÃO"</formula>
    </cfRule>
    <cfRule type="cellIs" dxfId="714" priority="3464" operator="equal">
      <formula>"SIM"</formula>
    </cfRule>
  </conditionalFormatting>
  <conditionalFormatting sqref="Y289:Y291">
    <cfRule type="cellIs" dxfId="713" priority="3462" operator="equal">
      <formula>"OPORTUNIDADE"</formula>
    </cfRule>
  </conditionalFormatting>
  <conditionalFormatting sqref="Y289:Y291">
    <cfRule type="cellIs" dxfId="712" priority="3460" operator="equal">
      <formula>"NÃO"</formula>
    </cfRule>
    <cfRule type="cellIs" dxfId="711" priority="3461" operator="equal">
      <formula>"SIM"</formula>
    </cfRule>
  </conditionalFormatting>
  <conditionalFormatting sqref="Y289:Y291">
    <cfRule type="cellIs" dxfId="710" priority="3459" operator="equal">
      <formula>"OPORTUNIDADE"</formula>
    </cfRule>
  </conditionalFormatting>
  <conditionalFormatting sqref="Y289:Y291">
    <cfRule type="cellIs" dxfId="709" priority="3457" operator="equal">
      <formula>"NÃO"</formula>
    </cfRule>
    <cfRule type="cellIs" dxfId="708" priority="3458" operator="equal">
      <formula>"SIM"</formula>
    </cfRule>
  </conditionalFormatting>
  <conditionalFormatting sqref="Y289:Y291">
    <cfRule type="cellIs" dxfId="707" priority="3456" operator="equal">
      <formula>"OPORTUNIDADE"</formula>
    </cfRule>
  </conditionalFormatting>
  <conditionalFormatting sqref="Y289:Y291">
    <cfRule type="cellIs" dxfId="706" priority="3454" operator="equal">
      <formula>"NÃO"</formula>
    </cfRule>
    <cfRule type="cellIs" dxfId="705" priority="3455" operator="equal">
      <formula>"SIM"</formula>
    </cfRule>
  </conditionalFormatting>
  <conditionalFormatting sqref="Y289:Y291">
    <cfRule type="cellIs" dxfId="704" priority="3453" operator="equal">
      <formula>"OPORTUNIDADE"</formula>
    </cfRule>
  </conditionalFormatting>
  <conditionalFormatting sqref="Y289:Y291">
    <cfRule type="cellIs" dxfId="703" priority="3451" operator="equal">
      <formula>"NÃO"</formula>
    </cfRule>
    <cfRule type="cellIs" dxfId="702" priority="3452" operator="equal">
      <formula>"SIM"</formula>
    </cfRule>
  </conditionalFormatting>
  <conditionalFormatting sqref="Y289:Y291">
    <cfRule type="cellIs" dxfId="701" priority="3450" operator="equal">
      <formula>"OPORTUNIDADE"</formula>
    </cfRule>
  </conditionalFormatting>
  <conditionalFormatting sqref="Y289:Y291">
    <cfRule type="cellIs" dxfId="700" priority="3448" operator="equal">
      <formula>"NÃO"</formula>
    </cfRule>
    <cfRule type="cellIs" dxfId="699" priority="3449" operator="equal">
      <formula>"SIM"</formula>
    </cfRule>
  </conditionalFormatting>
  <conditionalFormatting sqref="Y289:Y291">
    <cfRule type="cellIs" dxfId="698" priority="3447" operator="equal">
      <formula>"OPORTUNIDADE"</formula>
    </cfRule>
  </conditionalFormatting>
  <conditionalFormatting sqref="Y289:Y291">
    <cfRule type="cellIs" dxfId="697" priority="3445" operator="equal">
      <formula>"NÃO"</formula>
    </cfRule>
    <cfRule type="cellIs" dxfId="696" priority="3446" operator="equal">
      <formula>"SIM"</formula>
    </cfRule>
  </conditionalFormatting>
  <conditionalFormatting sqref="Y289:Y291">
    <cfRule type="cellIs" dxfId="695" priority="3444" operator="equal">
      <formula>"OPORTUNIDADE"</formula>
    </cfRule>
  </conditionalFormatting>
  <conditionalFormatting sqref="Y289:Y291">
    <cfRule type="cellIs" dxfId="694" priority="3442" operator="equal">
      <formula>"NÃO"</formula>
    </cfRule>
    <cfRule type="cellIs" dxfId="693" priority="3443" operator="equal">
      <formula>"SIM"</formula>
    </cfRule>
  </conditionalFormatting>
  <conditionalFormatting sqref="Y289:Y291">
    <cfRule type="cellIs" dxfId="692" priority="3441" operator="equal">
      <formula>"OPORTUNIDADE"</formula>
    </cfRule>
  </conditionalFormatting>
  <conditionalFormatting sqref="Y289:Y291">
    <cfRule type="cellIs" dxfId="691" priority="3439" operator="equal">
      <formula>"NÃO"</formula>
    </cfRule>
    <cfRule type="cellIs" dxfId="690" priority="3440" operator="equal">
      <formula>"SIM"</formula>
    </cfRule>
  </conditionalFormatting>
  <conditionalFormatting sqref="Y289:Y291">
    <cfRule type="cellIs" dxfId="689" priority="3438" operator="equal">
      <formula>"OPORTUNIDADE"</formula>
    </cfRule>
  </conditionalFormatting>
  <conditionalFormatting sqref="Y289:Y291">
    <cfRule type="cellIs" dxfId="688" priority="3436" operator="equal">
      <formula>"NÃO"</formula>
    </cfRule>
    <cfRule type="cellIs" dxfId="687" priority="3437" operator="equal">
      <formula>"SIM"</formula>
    </cfRule>
  </conditionalFormatting>
  <conditionalFormatting sqref="Y289:Y291">
    <cfRule type="cellIs" dxfId="686" priority="3435" operator="equal">
      <formula>"OPORTUNIDADE"</formula>
    </cfRule>
  </conditionalFormatting>
  <conditionalFormatting sqref="Y289:Y291">
    <cfRule type="cellIs" dxfId="685" priority="3433" operator="equal">
      <formula>"NÃO"</formula>
    </cfRule>
    <cfRule type="cellIs" dxfId="684" priority="3434" operator="equal">
      <formula>"SIM"</formula>
    </cfRule>
  </conditionalFormatting>
  <conditionalFormatting sqref="Y289:Y291">
    <cfRule type="cellIs" dxfId="683" priority="3432" operator="equal">
      <formula>"OPORTUNIDADE"</formula>
    </cfRule>
  </conditionalFormatting>
  <conditionalFormatting sqref="Y289:Y291">
    <cfRule type="cellIs" dxfId="682" priority="3430" operator="equal">
      <formula>"NÃO"</formula>
    </cfRule>
    <cfRule type="cellIs" dxfId="681" priority="3431" operator="equal">
      <formula>"SIM"</formula>
    </cfRule>
  </conditionalFormatting>
  <conditionalFormatting sqref="Y289:Y291">
    <cfRule type="cellIs" dxfId="680" priority="3429" operator="equal">
      <formula>"OPORTUNIDADE"</formula>
    </cfRule>
  </conditionalFormatting>
  <conditionalFormatting sqref="Y289:Y291">
    <cfRule type="cellIs" dxfId="679" priority="3427" operator="equal">
      <formula>"NÃO"</formula>
    </cfRule>
    <cfRule type="cellIs" dxfId="678" priority="3428" operator="equal">
      <formula>"SIM"</formula>
    </cfRule>
  </conditionalFormatting>
  <conditionalFormatting sqref="Y289:Y291">
    <cfRule type="cellIs" dxfId="677" priority="3426" operator="equal">
      <formula>"OPORTUNIDADE"</formula>
    </cfRule>
  </conditionalFormatting>
  <conditionalFormatting sqref="Y289:Y291">
    <cfRule type="cellIs" dxfId="676" priority="3424" operator="equal">
      <formula>"NÃO"</formula>
    </cfRule>
    <cfRule type="cellIs" dxfId="675" priority="3425" operator="equal">
      <formula>"SIM"</formula>
    </cfRule>
  </conditionalFormatting>
  <conditionalFormatting sqref="Y289:Y291">
    <cfRule type="cellIs" dxfId="674" priority="3423" operator="equal">
      <formula>"OPORTUNIDADE"</formula>
    </cfRule>
  </conditionalFormatting>
  <conditionalFormatting sqref="Y289:Y291">
    <cfRule type="cellIs" dxfId="673" priority="3421" operator="equal">
      <formula>"NÃO"</formula>
    </cfRule>
    <cfRule type="cellIs" dxfId="672" priority="3422" operator="equal">
      <formula>"SIM"</formula>
    </cfRule>
  </conditionalFormatting>
  <conditionalFormatting sqref="Y289:Y291">
    <cfRule type="cellIs" dxfId="671" priority="3420" operator="equal">
      <formula>"OPORTUNIDADE"</formula>
    </cfRule>
  </conditionalFormatting>
  <conditionalFormatting sqref="Y289:Y291">
    <cfRule type="cellIs" dxfId="670" priority="3418" operator="equal">
      <formula>"NÃO"</formula>
    </cfRule>
    <cfRule type="cellIs" dxfId="669" priority="3419" operator="equal">
      <formula>"SIM"</formula>
    </cfRule>
  </conditionalFormatting>
  <conditionalFormatting sqref="Y289:Y291">
    <cfRule type="cellIs" dxfId="668" priority="3417" operator="equal">
      <formula>"OPORTUNIDADE"</formula>
    </cfRule>
  </conditionalFormatting>
  <conditionalFormatting sqref="Y289:Y291">
    <cfRule type="cellIs" dxfId="667" priority="3415" operator="equal">
      <formula>"NÃO"</formula>
    </cfRule>
    <cfRule type="cellIs" dxfId="666" priority="3416" operator="equal">
      <formula>"SIM"</formula>
    </cfRule>
  </conditionalFormatting>
  <conditionalFormatting sqref="Y289:Y291">
    <cfRule type="cellIs" dxfId="665" priority="3414" operator="equal">
      <formula>"OPORTUNIDADE"</formula>
    </cfRule>
  </conditionalFormatting>
  <conditionalFormatting sqref="Y289:Y291">
    <cfRule type="cellIs" dxfId="664" priority="3412" operator="equal">
      <formula>"NÃO"</formula>
    </cfRule>
    <cfRule type="cellIs" dxfId="663" priority="3413" operator="equal">
      <formula>"SIM"</formula>
    </cfRule>
  </conditionalFormatting>
  <conditionalFormatting sqref="Y289:Y291">
    <cfRule type="cellIs" dxfId="662" priority="3411" operator="equal">
      <formula>"OPORTUNIDADE"</formula>
    </cfRule>
  </conditionalFormatting>
  <conditionalFormatting sqref="Y289:Y291">
    <cfRule type="cellIs" dxfId="661" priority="3409" operator="equal">
      <formula>"NÃO"</formula>
    </cfRule>
    <cfRule type="cellIs" dxfId="660" priority="3410" operator="equal">
      <formula>"SIM"</formula>
    </cfRule>
  </conditionalFormatting>
  <conditionalFormatting sqref="Y289:Y291">
    <cfRule type="cellIs" dxfId="659" priority="3408" operator="equal">
      <formula>"OPORTUNIDADE"</formula>
    </cfRule>
  </conditionalFormatting>
  <conditionalFormatting sqref="Y289:Y291">
    <cfRule type="cellIs" dxfId="658" priority="3406" operator="equal">
      <formula>"NÃO"</formula>
    </cfRule>
    <cfRule type="cellIs" dxfId="657" priority="3407" operator="equal">
      <formula>"SIM"</formula>
    </cfRule>
  </conditionalFormatting>
  <conditionalFormatting sqref="Y289:Y291">
    <cfRule type="cellIs" dxfId="656" priority="3405" operator="equal">
      <formula>"OPORTUNIDADE"</formula>
    </cfRule>
  </conditionalFormatting>
  <conditionalFormatting sqref="Y289:Y291">
    <cfRule type="cellIs" dxfId="655" priority="3403" operator="equal">
      <formula>"NÃO"</formula>
    </cfRule>
    <cfRule type="cellIs" dxfId="654" priority="3404" operator="equal">
      <formula>"SIM"</formula>
    </cfRule>
  </conditionalFormatting>
  <conditionalFormatting sqref="Y289:Y291">
    <cfRule type="cellIs" dxfId="653" priority="3402" operator="equal">
      <formula>"OPORTUNIDADE"</formula>
    </cfRule>
  </conditionalFormatting>
  <conditionalFormatting sqref="Y289:Y291">
    <cfRule type="cellIs" dxfId="652" priority="3400" operator="equal">
      <formula>"NÃO"</formula>
    </cfRule>
    <cfRule type="cellIs" dxfId="651" priority="3401" operator="equal">
      <formula>"SIM"</formula>
    </cfRule>
  </conditionalFormatting>
  <conditionalFormatting sqref="Y289:Y291">
    <cfRule type="cellIs" dxfId="650" priority="3399" operator="equal">
      <formula>"OPORTUNIDADE"</formula>
    </cfRule>
  </conditionalFormatting>
  <conditionalFormatting sqref="Y289:Y291">
    <cfRule type="cellIs" dxfId="649" priority="3397" operator="equal">
      <formula>"NÃO"</formula>
    </cfRule>
    <cfRule type="cellIs" dxfId="648" priority="3398" operator="equal">
      <formula>"SIM"</formula>
    </cfRule>
  </conditionalFormatting>
  <conditionalFormatting sqref="Y289:Y291">
    <cfRule type="cellIs" dxfId="647" priority="3396" operator="equal">
      <formula>"OPORTUNIDADE"</formula>
    </cfRule>
  </conditionalFormatting>
  <conditionalFormatting sqref="Y289:Y291">
    <cfRule type="cellIs" dxfId="646" priority="3394" operator="equal">
      <formula>"NÃO"</formula>
    </cfRule>
    <cfRule type="cellIs" dxfId="645" priority="3395" operator="equal">
      <formula>"SIM"</formula>
    </cfRule>
  </conditionalFormatting>
  <conditionalFormatting sqref="Y289:Y291">
    <cfRule type="cellIs" dxfId="644" priority="3393" operator="equal">
      <formula>"OPORTUNIDADE"</formula>
    </cfRule>
  </conditionalFormatting>
  <conditionalFormatting sqref="Y289:Y291">
    <cfRule type="cellIs" dxfId="643" priority="3391" operator="equal">
      <formula>"NÃO"</formula>
    </cfRule>
    <cfRule type="cellIs" dxfId="642" priority="3392" operator="equal">
      <formula>"SIM"</formula>
    </cfRule>
  </conditionalFormatting>
  <conditionalFormatting sqref="Y289:Y291">
    <cfRule type="cellIs" dxfId="641" priority="3390" operator="equal">
      <formula>"OPORTUNIDADE"</formula>
    </cfRule>
  </conditionalFormatting>
  <conditionalFormatting sqref="Y289:Y291">
    <cfRule type="cellIs" dxfId="640" priority="3388" operator="equal">
      <formula>"NÃO"</formula>
    </cfRule>
    <cfRule type="cellIs" dxfId="639" priority="3389" operator="equal">
      <formula>"SIM"</formula>
    </cfRule>
  </conditionalFormatting>
  <conditionalFormatting sqref="Y289:Y291">
    <cfRule type="cellIs" dxfId="638" priority="3387" operator="equal">
      <formula>"OPORTUNIDADE"</formula>
    </cfRule>
  </conditionalFormatting>
  <conditionalFormatting sqref="Y289:Y291">
    <cfRule type="cellIs" dxfId="637" priority="3385" operator="equal">
      <formula>"NÃO"</formula>
    </cfRule>
    <cfRule type="cellIs" dxfId="636" priority="3386" operator="equal">
      <formula>"SIM"</formula>
    </cfRule>
  </conditionalFormatting>
  <conditionalFormatting sqref="Y289:Y291">
    <cfRule type="cellIs" dxfId="635" priority="3384" operator="equal">
      <formula>"OPORTUNIDADE"</formula>
    </cfRule>
  </conditionalFormatting>
  <conditionalFormatting sqref="Y289:Y291">
    <cfRule type="cellIs" dxfId="634" priority="3382" operator="equal">
      <formula>"NÃO"</formula>
    </cfRule>
    <cfRule type="cellIs" dxfId="633" priority="3383" operator="equal">
      <formula>"SIM"</formula>
    </cfRule>
  </conditionalFormatting>
  <conditionalFormatting sqref="Y289:Y291">
    <cfRule type="cellIs" dxfId="632" priority="3381" operator="equal">
      <formula>"OPORTUNIDADE"</formula>
    </cfRule>
  </conditionalFormatting>
  <conditionalFormatting sqref="Y289:Y291">
    <cfRule type="cellIs" dxfId="631" priority="3379" operator="equal">
      <formula>"NÃO"</formula>
    </cfRule>
    <cfRule type="cellIs" dxfId="630" priority="3380" operator="equal">
      <formula>"SIM"</formula>
    </cfRule>
  </conditionalFormatting>
  <conditionalFormatting sqref="Y289:Y291">
    <cfRule type="cellIs" dxfId="629" priority="3378" operator="equal">
      <formula>"OPORTUNIDADE"</formula>
    </cfRule>
  </conditionalFormatting>
  <conditionalFormatting sqref="Y289:Y291">
    <cfRule type="cellIs" dxfId="628" priority="3376" operator="equal">
      <formula>"NÃO"</formula>
    </cfRule>
    <cfRule type="cellIs" dxfId="627" priority="3377" operator="equal">
      <formula>"SIM"</formula>
    </cfRule>
  </conditionalFormatting>
  <conditionalFormatting sqref="Y289:Y291">
    <cfRule type="cellIs" dxfId="626" priority="3375" operator="equal">
      <formula>"OPORTUNIDADE"</formula>
    </cfRule>
  </conditionalFormatting>
  <conditionalFormatting sqref="Y289:Y291">
    <cfRule type="cellIs" dxfId="625" priority="3373" operator="equal">
      <formula>"NÃO"</formula>
    </cfRule>
    <cfRule type="cellIs" dxfId="624" priority="3374" operator="equal">
      <formula>"SIM"</formula>
    </cfRule>
  </conditionalFormatting>
  <conditionalFormatting sqref="Y289:Y291">
    <cfRule type="cellIs" dxfId="623" priority="3372" operator="equal">
      <formula>"OPORTUNIDADE"</formula>
    </cfRule>
  </conditionalFormatting>
  <conditionalFormatting sqref="Y289:Y291">
    <cfRule type="cellIs" dxfId="622" priority="3370" operator="equal">
      <formula>"NÃO"</formula>
    </cfRule>
    <cfRule type="cellIs" dxfId="621" priority="3371" operator="equal">
      <formula>"SIM"</formula>
    </cfRule>
  </conditionalFormatting>
  <conditionalFormatting sqref="Y289:Y291">
    <cfRule type="cellIs" dxfId="620" priority="3369" operator="equal">
      <formula>"OPORTUNIDADE"</formula>
    </cfRule>
  </conditionalFormatting>
  <conditionalFormatting sqref="Y289:Y291">
    <cfRule type="cellIs" dxfId="619" priority="3367" operator="equal">
      <formula>"NÃO"</formula>
    </cfRule>
    <cfRule type="cellIs" dxfId="618" priority="3368" operator="equal">
      <formula>"SIM"</formula>
    </cfRule>
  </conditionalFormatting>
  <conditionalFormatting sqref="Y289:Y291">
    <cfRule type="cellIs" dxfId="617" priority="3366" operator="equal">
      <formula>"OPORTUNIDADE"</formula>
    </cfRule>
  </conditionalFormatting>
  <conditionalFormatting sqref="Y289:Y291">
    <cfRule type="cellIs" dxfId="616" priority="3364" operator="equal">
      <formula>"NÃO"</formula>
    </cfRule>
    <cfRule type="cellIs" dxfId="615" priority="3365" operator="equal">
      <formula>"SIM"</formula>
    </cfRule>
  </conditionalFormatting>
  <conditionalFormatting sqref="Y289:Y291">
    <cfRule type="cellIs" dxfId="614" priority="3363" operator="equal">
      <formula>"OPORTUNIDADE"</formula>
    </cfRule>
  </conditionalFormatting>
  <conditionalFormatting sqref="Y289:Y291">
    <cfRule type="cellIs" dxfId="613" priority="3361" operator="equal">
      <formula>"NÃO"</formula>
    </cfRule>
    <cfRule type="cellIs" dxfId="612" priority="3362" operator="equal">
      <formula>"SIM"</formula>
    </cfRule>
  </conditionalFormatting>
  <conditionalFormatting sqref="Y289:Y291">
    <cfRule type="cellIs" dxfId="611" priority="3360" operator="equal">
      <formula>"OPORTUNIDADE"</formula>
    </cfRule>
  </conditionalFormatting>
  <conditionalFormatting sqref="Y289:Y291">
    <cfRule type="cellIs" dxfId="610" priority="3358" operator="equal">
      <formula>"NÃO"</formula>
    </cfRule>
    <cfRule type="cellIs" dxfId="609" priority="3359" operator="equal">
      <formula>"SIM"</formula>
    </cfRule>
  </conditionalFormatting>
  <conditionalFormatting sqref="Y289:Y291">
    <cfRule type="cellIs" dxfId="608" priority="3357" operator="equal">
      <formula>"OPORTUNIDADE"</formula>
    </cfRule>
  </conditionalFormatting>
  <conditionalFormatting sqref="Y289:Y291">
    <cfRule type="cellIs" dxfId="607" priority="3355" operator="equal">
      <formula>"NÃO"</formula>
    </cfRule>
    <cfRule type="cellIs" dxfId="606" priority="3356" operator="equal">
      <formula>"SIM"</formula>
    </cfRule>
  </conditionalFormatting>
  <conditionalFormatting sqref="Y289:Y291">
    <cfRule type="cellIs" dxfId="605" priority="3354" operator="equal">
      <formula>"OPORTUNIDADE"</formula>
    </cfRule>
  </conditionalFormatting>
  <conditionalFormatting sqref="Y289:Y291">
    <cfRule type="cellIs" dxfId="604" priority="3352" operator="equal">
      <formula>"NÃO"</formula>
    </cfRule>
    <cfRule type="cellIs" dxfId="603" priority="3353" operator="equal">
      <formula>"SIM"</formula>
    </cfRule>
  </conditionalFormatting>
  <conditionalFormatting sqref="Y289:Y291">
    <cfRule type="cellIs" dxfId="602" priority="3351" operator="equal">
      <formula>"OPORTUNIDADE"</formula>
    </cfRule>
  </conditionalFormatting>
  <conditionalFormatting sqref="Y289:Y291">
    <cfRule type="cellIs" dxfId="601" priority="3349" operator="equal">
      <formula>"NÃO"</formula>
    </cfRule>
    <cfRule type="cellIs" dxfId="600" priority="3350" operator="equal">
      <formula>"SIM"</formula>
    </cfRule>
  </conditionalFormatting>
  <conditionalFormatting sqref="Y289:Y291">
    <cfRule type="cellIs" dxfId="599" priority="3348" operator="equal">
      <formula>"OPORTUNIDADE"</formula>
    </cfRule>
  </conditionalFormatting>
  <conditionalFormatting sqref="Y289:Y291">
    <cfRule type="cellIs" dxfId="598" priority="3346" operator="equal">
      <formula>"NÃO"</formula>
    </cfRule>
    <cfRule type="cellIs" dxfId="597" priority="3347" operator="equal">
      <formula>"SIM"</formula>
    </cfRule>
  </conditionalFormatting>
  <conditionalFormatting sqref="Y289:Y291">
    <cfRule type="cellIs" dxfId="596" priority="3345" operator="equal">
      <formula>"OPORTUNIDADE"</formula>
    </cfRule>
  </conditionalFormatting>
  <conditionalFormatting sqref="Y289:Y291">
    <cfRule type="cellIs" dxfId="595" priority="3343" operator="equal">
      <formula>"NÃO"</formula>
    </cfRule>
    <cfRule type="cellIs" dxfId="594" priority="3344" operator="equal">
      <formula>"SIM"</formula>
    </cfRule>
  </conditionalFormatting>
  <conditionalFormatting sqref="Y289:Y291">
    <cfRule type="cellIs" dxfId="593" priority="3342" operator="equal">
      <formula>"OPORTUNIDADE"</formula>
    </cfRule>
  </conditionalFormatting>
  <conditionalFormatting sqref="Y289:Y291">
    <cfRule type="cellIs" dxfId="592" priority="3340" operator="equal">
      <formula>"NÃO"</formula>
    </cfRule>
    <cfRule type="cellIs" dxfId="591" priority="3341" operator="equal">
      <formula>"SIM"</formula>
    </cfRule>
  </conditionalFormatting>
  <conditionalFormatting sqref="Y289:Y291">
    <cfRule type="cellIs" dxfId="590" priority="3339" operator="equal">
      <formula>"OPORTUNIDADE"</formula>
    </cfRule>
  </conditionalFormatting>
  <conditionalFormatting sqref="Y289:Y291">
    <cfRule type="cellIs" dxfId="589" priority="3337" operator="equal">
      <formula>"NÃO"</formula>
    </cfRule>
    <cfRule type="cellIs" dxfId="588" priority="3338" operator="equal">
      <formula>"SIM"</formula>
    </cfRule>
  </conditionalFormatting>
  <conditionalFormatting sqref="Y289:Y291">
    <cfRule type="cellIs" dxfId="587" priority="3336" operator="equal">
      <formula>"OPORTUNIDADE"</formula>
    </cfRule>
  </conditionalFormatting>
  <conditionalFormatting sqref="Y289:Y291">
    <cfRule type="cellIs" dxfId="586" priority="3334" operator="equal">
      <formula>"NÃO"</formula>
    </cfRule>
    <cfRule type="cellIs" dxfId="585" priority="3335" operator="equal">
      <formula>"SIM"</formula>
    </cfRule>
  </conditionalFormatting>
  <conditionalFormatting sqref="Y289:Y291">
    <cfRule type="cellIs" dxfId="584" priority="3333" operator="equal">
      <formula>"OPORTUNIDADE"</formula>
    </cfRule>
  </conditionalFormatting>
  <conditionalFormatting sqref="Y289:Y291">
    <cfRule type="cellIs" dxfId="583" priority="3331" operator="equal">
      <formula>"NÃO"</formula>
    </cfRule>
    <cfRule type="cellIs" dxfId="582" priority="3332" operator="equal">
      <formula>"SIM"</formula>
    </cfRule>
  </conditionalFormatting>
  <conditionalFormatting sqref="Y289:Y291">
    <cfRule type="cellIs" dxfId="581" priority="3330" operator="equal">
      <formula>"OPORTUNIDADE"</formula>
    </cfRule>
  </conditionalFormatting>
  <conditionalFormatting sqref="Y289:Y291">
    <cfRule type="cellIs" dxfId="580" priority="3328" operator="equal">
      <formula>"NÃO"</formula>
    </cfRule>
    <cfRule type="cellIs" dxfId="579" priority="3329" operator="equal">
      <formula>"SIM"</formula>
    </cfRule>
  </conditionalFormatting>
  <conditionalFormatting sqref="Y289:Y291">
    <cfRule type="cellIs" dxfId="578" priority="3327" operator="equal">
      <formula>"OPORTUNIDADE"</formula>
    </cfRule>
  </conditionalFormatting>
  <conditionalFormatting sqref="Y289:Y291">
    <cfRule type="cellIs" dxfId="577" priority="3325" operator="equal">
      <formula>"NÃO"</formula>
    </cfRule>
    <cfRule type="cellIs" dxfId="576" priority="3326" operator="equal">
      <formula>"SIM"</formula>
    </cfRule>
  </conditionalFormatting>
  <conditionalFormatting sqref="Y289:Y291">
    <cfRule type="cellIs" dxfId="575" priority="3324" operator="equal">
      <formula>"OPORTUNIDADE"</formula>
    </cfRule>
  </conditionalFormatting>
  <conditionalFormatting sqref="Y289:Y291">
    <cfRule type="cellIs" dxfId="574" priority="3322" operator="equal">
      <formula>"NÃO"</formula>
    </cfRule>
    <cfRule type="cellIs" dxfId="573" priority="3323" operator="equal">
      <formula>"SIM"</formula>
    </cfRule>
  </conditionalFormatting>
  <conditionalFormatting sqref="Y289:Y291">
    <cfRule type="cellIs" dxfId="572" priority="3321" operator="equal">
      <formula>"OPORTUNIDADE"</formula>
    </cfRule>
  </conditionalFormatting>
  <conditionalFormatting sqref="Y289:Y291">
    <cfRule type="cellIs" dxfId="571" priority="3319" operator="equal">
      <formula>"NÃO"</formula>
    </cfRule>
    <cfRule type="cellIs" dxfId="570" priority="3320" operator="equal">
      <formula>"SIM"</formula>
    </cfRule>
  </conditionalFormatting>
  <conditionalFormatting sqref="Y289:Y291">
    <cfRule type="cellIs" dxfId="569" priority="3318" operator="equal">
      <formula>"OPORTUNIDADE"</formula>
    </cfRule>
  </conditionalFormatting>
  <conditionalFormatting sqref="Y289:Y291">
    <cfRule type="cellIs" dxfId="568" priority="3316" operator="equal">
      <formula>"NÃO"</formula>
    </cfRule>
    <cfRule type="cellIs" dxfId="567" priority="3317" operator="equal">
      <formula>"SIM"</formula>
    </cfRule>
  </conditionalFormatting>
  <conditionalFormatting sqref="Y289:Y291">
    <cfRule type="cellIs" dxfId="566" priority="3315" operator="equal">
      <formula>"OPORTUNIDADE"</formula>
    </cfRule>
  </conditionalFormatting>
  <conditionalFormatting sqref="Y289:Y291">
    <cfRule type="cellIs" dxfId="565" priority="3313" operator="equal">
      <formula>"NÃO"</formula>
    </cfRule>
    <cfRule type="cellIs" dxfId="564" priority="3314" operator="equal">
      <formula>"SIM"</formula>
    </cfRule>
  </conditionalFormatting>
  <conditionalFormatting sqref="Y289:Y291">
    <cfRule type="cellIs" dxfId="563" priority="3312" operator="equal">
      <formula>"OPORTUNIDADE"</formula>
    </cfRule>
  </conditionalFormatting>
  <conditionalFormatting sqref="Y289:Y291">
    <cfRule type="cellIs" dxfId="562" priority="3310" operator="equal">
      <formula>"NÃO"</formula>
    </cfRule>
    <cfRule type="cellIs" dxfId="561" priority="3311" operator="equal">
      <formula>"SIM"</formula>
    </cfRule>
  </conditionalFormatting>
  <conditionalFormatting sqref="Y289:Y291">
    <cfRule type="cellIs" dxfId="560" priority="3309" operator="equal">
      <formula>"OPORTUNIDADE"</formula>
    </cfRule>
  </conditionalFormatting>
  <conditionalFormatting sqref="Y289:Y291">
    <cfRule type="cellIs" dxfId="559" priority="3307" operator="equal">
      <formula>"NÃO"</formula>
    </cfRule>
    <cfRule type="cellIs" dxfId="558" priority="3308" operator="equal">
      <formula>"SIM"</formula>
    </cfRule>
  </conditionalFormatting>
  <conditionalFormatting sqref="Y289:Y291">
    <cfRule type="cellIs" dxfId="557" priority="3306" operator="equal">
      <formula>"OPORTUNIDADE"</formula>
    </cfRule>
  </conditionalFormatting>
  <conditionalFormatting sqref="Y289:Y291">
    <cfRule type="cellIs" dxfId="556" priority="3304" operator="equal">
      <formula>"NÃO"</formula>
    </cfRule>
    <cfRule type="cellIs" dxfId="555" priority="3305" operator="equal">
      <formula>"SIM"</formula>
    </cfRule>
  </conditionalFormatting>
  <conditionalFormatting sqref="Y289:Y291">
    <cfRule type="cellIs" dxfId="554" priority="3303" operator="equal">
      <formula>"OPORTUNIDADE"</formula>
    </cfRule>
  </conditionalFormatting>
  <conditionalFormatting sqref="Y289:Y291">
    <cfRule type="cellIs" dxfId="553" priority="3301" operator="equal">
      <formula>"NÃO"</formula>
    </cfRule>
    <cfRule type="cellIs" dxfId="552" priority="3302" operator="equal">
      <formula>"SIM"</formula>
    </cfRule>
  </conditionalFormatting>
  <conditionalFormatting sqref="Y289:Y291">
    <cfRule type="cellIs" dxfId="551" priority="3300" operator="equal">
      <formula>"OPORTUNIDADE"</formula>
    </cfRule>
  </conditionalFormatting>
  <conditionalFormatting sqref="Y289:Y291">
    <cfRule type="cellIs" dxfId="550" priority="3298" operator="equal">
      <formula>"NÃO"</formula>
    </cfRule>
    <cfRule type="cellIs" dxfId="549" priority="3299" operator="equal">
      <formula>"SIM"</formula>
    </cfRule>
  </conditionalFormatting>
  <conditionalFormatting sqref="Y289:Y291">
    <cfRule type="cellIs" dxfId="548" priority="3297" operator="equal">
      <formula>"OPORTUNIDADE"</formula>
    </cfRule>
  </conditionalFormatting>
  <conditionalFormatting sqref="Y289:Y291">
    <cfRule type="cellIs" dxfId="547" priority="3295" operator="equal">
      <formula>"NÃO"</formula>
    </cfRule>
    <cfRule type="cellIs" dxfId="546" priority="3296" operator="equal">
      <formula>"SIM"</formula>
    </cfRule>
  </conditionalFormatting>
  <conditionalFormatting sqref="Z289">
    <cfRule type="cellIs" dxfId="545" priority="3294" operator="equal">
      <formula>"OPORTUNIDADE"</formula>
    </cfRule>
  </conditionalFormatting>
  <conditionalFormatting sqref="Z289">
    <cfRule type="cellIs" dxfId="544" priority="3292" operator="equal">
      <formula>"NÃO"</formula>
    </cfRule>
    <cfRule type="cellIs" dxfId="543" priority="3293" operator="equal">
      <formula>"SIM"</formula>
    </cfRule>
  </conditionalFormatting>
  <conditionalFormatting sqref="BP265">
    <cfRule type="iconSet" priority="3291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288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287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286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285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283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542" priority="3282" operator="equal">
      <formula>"OPORTUNIDADE"</formula>
    </cfRule>
  </conditionalFormatting>
  <conditionalFormatting sqref="Z295">
    <cfRule type="cellIs" dxfId="541" priority="3280" operator="equal">
      <formula>"NÃO"</formula>
    </cfRule>
    <cfRule type="cellIs" dxfId="540" priority="3281" operator="equal">
      <formula>"SIM"</formula>
    </cfRule>
  </conditionalFormatting>
  <conditionalFormatting sqref="Y295:Y297">
    <cfRule type="cellIs" dxfId="539" priority="3279" operator="equal">
      <formula>"OPORTUNIDADE"</formula>
    </cfRule>
  </conditionalFormatting>
  <conditionalFormatting sqref="Y295:Y297">
    <cfRule type="cellIs" dxfId="538" priority="3277" operator="equal">
      <formula>"NÃO"</formula>
    </cfRule>
    <cfRule type="cellIs" dxfId="537" priority="3278" operator="equal">
      <formula>"SIM"</formula>
    </cfRule>
  </conditionalFormatting>
  <conditionalFormatting sqref="Z296">
    <cfRule type="cellIs" dxfId="536" priority="3273" operator="equal">
      <formula>"OPORTUNIDADE"</formula>
    </cfRule>
  </conditionalFormatting>
  <conditionalFormatting sqref="Z296">
    <cfRule type="cellIs" dxfId="535" priority="3271" operator="equal">
      <formula>"NÃO"</formula>
    </cfRule>
    <cfRule type="cellIs" dxfId="534" priority="3272" operator="equal">
      <formula>"SIM"</formula>
    </cfRule>
  </conditionalFormatting>
  <conditionalFormatting sqref="Z296">
    <cfRule type="cellIs" dxfId="533" priority="3270" operator="equal">
      <formula>"OPORTUNIDADE"</formula>
    </cfRule>
  </conditionalFormatting>
  <conditionalFormatting sqref="Z296">
    <cfRule type="cellIs" dxfId="532" priority="3268" operator="equal">
      <formula>"NÃO"</formula>
    </cfRule>
    <cfRule type="cellIs" dxfId="531" priority="3269" operator="equal">
      <formula>"SIM"</formula>
    </cfRule>
  </conditionalFormatting>
  <conditionalFormatting sqref="Z296">
    <cfRule type="cellIs" dxfId="530" priority="3267" operator="equal">
      <formula>"OPORTUNIDADE"</formula>
    </cfRule>
  </conditionalFormatting>
  <conditionalFormatting sqref="Z296">
    <cfRule type="cellIs" dxfId="529" priority="3265" operator="equal">
      <formula>"NÃO"</formula>
    </cfRule>
    <cfRule type="cellIs" dxfId="528" priority="3266" operator="equal">
      <formula>"SIM"</formula>
    </cfRule>
  </conditionalFormatting>
  <conditionalFormatting sqref="Z296">
    <cfRule type="cellIs" dxfId="527" priority="3264" operator="equal">
      <formula>"OPORTUNIDADE"</formula>
    </cfRule>
  </conditionalFormatting>
  <conditionalFormatting sqref="Z296">
    <cfRule type="cellIs" dxfId="526" priority="3262" operator="equal">
      <formula>"NÃO"</formula>
    </cfRule>
    <cfRule type="cellIs" dxfId="525" priority="3263" operator="equal">
      <formula>"SIM"</formula>
    </cfRule>
  </conditionalFormatting>
  <conditionalFormatting sqref="Z296">
    <cfRule type="cellIs" dxfId="524" priority="3261" operator="equal">
      <formula>"OPORTUNIDADE"</formula>
    </cfRule>
  </conditionalFormatting>
  <conditionalFormatting sqref="Z296">
    <cfRule type="cellIs" dxfId="523" priority="3259" operator="equal">
      <formula>"NÃO"</formula>
    </cfRule>
    <cfRule type="cellIs" dxfId="522" priority="3260" operator="equal">
      <formula>"SIM"</formula>
    </cfRule>
  </conditionalFormatting>
  <conditionalFormatting sqref="Z296">
    <cfRule type="cellIs" dxfId="521" priority="3258" operator="equal">
      <formula>"OPORTUNIDADE"</formula>
    </cfRule>
  </conditionalFormatting>
  <conditionalFormatting sqref="Z296">
    <cfRule type="cellIs" dxfId="520" priority="3256" operator="equal">
      <formula>"NÃO"</formula>
    </cfRule>
    <cfRule type="cellIs" dxfId="519" priority="3257" operator="equal">
      <formula>"SIM"</formula>
    </cfRule>
  </conditionalFormatting>
  <conditionalFormatting sqref="Z296">
    <cfRule type="cellIs" dxfId="518" priority="3255" operator="equal">
      <formula>"OPORTUNIDADE"</formula>
    </cfRule>
  </conditionalFormatting>
  <conditionalFormatting sqref="Z296">
    <cfRule type="cellIs" dxfId="517" priority="3253" operator="equal">
      <formula>"NÃO"</formula>
    </cfRule>
    <cfRule type="cellIs" dxfId="516" priority="3254" operator="equal">
      <formula>"SIM"</formula>
    </cfRule>
  </conditionalFormatting>
  <conditionalFormatting sqref="Z296">
    <cfRule type="cellIs" dxfId="515" priority="3252" operator="equal">
      <formula>"OPORTUNIDADE"</formula>
    </cfRule>
  </conditionalFormatting>
  <conditionalFormatting sqref="Z296">
    <cfRule type="cellIs" dxfId="514" priority="3250" operator="equal">
      <formula>"NÃO"</formula>
    </cfRule>
    <cfRule type="cellIs" dxfId="513" priority="3251" operator="equal">
      <formula>"SIM"</formula>
    </cfRule>
  </conditionalFormatting>
  <conditionalFormatting sqref="Z296">
    <cfRule type="cellIs" dxfId="512" priority="3249" operator="equal">
      <formula>"OPORTUNIDADE"</formula>
    </cfRule>
  </conditionalFormatting>
  <conditionalFormatting sqref="Z296">
    <cfRule type="cellIs" dxfId="511" priority="3247" operator="equal">
      <formula>"NÃO"</formula>
    </cfRule>
    <cfRule type="cellIs" dxfId="510" priority="3248" operator="equal">
      <formula>"SIM"</formula>
    </cfRule>
  </conditionalFormatting>
  <conditionalFormatting sqref="Z299">
    <cfRule type="cellIs" dxfId="509" priority="3243" operator="equal">
      <formula>"OPORTUNIDADE"</formula>
    </cfRule>
  </conditionalFormatting>
  <conditionalFormatting sqref="Z299">
    <cfRule type="cellIs" dxfId="508" priority="3241" operator="equal">
      <formula>"NÃO"</formula>
    </cfRule>
    <cfRule type="cellIs" dxfId="507" priority="3242" operator="equal">
      <formula>"SIM"</formula>
    </cfRule>
  </conditionalFormatting>
  <conditionalFormatting sqref="Z299">
    <cfRule type="cellIs" dxfId="506" priority="3240" operator="equal">
      <formula>"OPORTUNIDADE"</formula>
    </cfRule>
  </conditionalFormatting>
  <conditionalFormatting sqref="Z299">
    <cfRule type="cellIs" dxfId="505" priority="3238" operator="equal">
      <formula>"NÃO"</formula>
    </cfRule>
    <cfRule type="cellIs" dxfId="504" priority="3239" operator="equal">
      <formula>"SIM"</formula>
    </cfRule>
  </conditionalFormatting>
  <conditionalFormatting sqref="Z299">
    <cfRule type="cellIs" dxfId="503" priority="3237" operator="equal">
      <formula>"OPORTUNIDADE"</formula>
    </cfRule>
  </conditionalFormatting>
  <conditionalFormatting sqref="Z299">
    <cfRule type="cellIs" dxfId="502" priority="3235" operator="equal">
      <formula>"NÃO"</formula>
    </cfRule>
    <cfRule type="cellIs" dxfId="501" priority="3236" operator="equal">
      <formula>"SIM"</formula>
    </cfRule>
  </conditionalFormatting>
  <conditionalFormatting sqref="Z299">
    <cfRule type="cellIs" dxfId="500" priority="3234" operator="equal">
      <formula>"OPORTUNIDADE"</formula>
    </cfRule>
  </conditionalFormatting>
  <conditionalFormatting sqref="Z299">
    <cfRule type="cellIs" dxfId="499" priority="3232" operator="equal">
      <formula>"NÃO"</formula>
    </cfRule>
    <cfRule type="cellIs" dxfId="498" priority="3233" operator="equal">
      <formula>"SIM"</formula>
    </cfRule>
  </conditionalFormatting>
  <conditionalFormatting sqref="Z299">
    <cfRule type="cellIs" dxfId="497" priority="3231" operator="equal">
      <formula>"OPORTUNIDADE"</formula>
    </cfRule>
  </conditionalFormatting>
  <conditionalFormatting sqref="Z299">
    <cfRule type="cellIs" dxfId="496" priority="3229" operator="equal">
      <formula>"NÃO"</formula>
    </cfRule>
    <cfRule type="cellIs" dxfId="495" priority="3230" operator="equal">
      <formula>"SIM"</formula>
    </cfRule>
  </conditionalFormatting>
  <conditionalFormatting sqref="Z299">
    <cfRule type="cellIs" dxfId="494" priority="3228" operator="equal">
      <formula>"OPORTUNIDADE"</formula>
    </cfRule>
  </conditionalFormatting>
  <conditionalFormatting sqref="Z299">
    <cfRule type="cellIs" dxfId="493" priority="3226" operator="equal">
      <formula>"NÃO"</formula>
    </cfRule>
    <cfRule type="cellIs" dxfId="492" priority="3227" operator="equal">
      <formula>"SIM"</formula>
    </cfRule>
  </conditionalFormatting>
  <conditionalFormatting sqref="Z302">
    <cfRule type="cellIs" dxfId="491" priority="3216" operator="equal">
      <formula>"OPORTUNIDADE"</formula>
    </cfRule>
  </conditionalFormatting>
  <conditionalFormatting sqref="Z302">
    <cfRule type="cellIs" dxfId="490" priority="3214" operator="equal">
      <formula>"NÃO"</formula>
    </cfRule>
    <cfRule type="cellIs" dxfId="489" priority="3215" operator="equal">
      <formula>"SIM"</formula>
    </cfRule>
  </conditionalFormatting>
  <conditionalFormatting sqref="Z303">
    <cfRule type="cellIs" dxfId="488" priority="2508" operator="equal">
      <formula>"OPORTUNIDADE"</formula>
    </cfRule>
  </conditionalFormatting>
  <conditionalFormatting sqref="Z303">
    <cfRule type="cellIs" dxfId="487" priority="2506" operator="equal">
      <formula>"NÃO"</formula>
    </cfRule>
    <cfRule type="cellIs" dxfId="486" priority="2507" operator="equal">
      <formula>"SIM"</formula>
    </cfRule>
  </conditionalFormatting>
  <conditionalFormatting sqref="Z306">
    <cfRule type="cellIs" dxfId="485" priority="399" operator="equal">
      <formula>"OPORTUNIDADE"</formula>
    </cfRule>
  </conditionalFormatting>
  <conditionalFormatting sqref="Z306">
    <cfRule type="cellIs" dxfId="484" priority="397" operator="equal">
      <formula>"NÃO"</formula>
    </cfRule>
    <cfRule type="cellIs" dxfId="483" priority="398" operator="equal">
      <formula>"SIM"</formula>
    </cfRule>
  </conditionalFormatting>
  <conditionalFormatting sqref="BP286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Z316">
    <cfRule type="cellIs" dxfId="482" priority="383" operator="equal">
      <formula>"OPORTUNIDADE"</formula>
    </cfRule>
  </conditionalFormatting>
  <conditionalFormatting sqref="Z316">
    <cfRule type="cellIs" dxfId="481" priority="381" operator="equal">
      <formula>"NÃO"</formula>
    </cfRule>
    <cfRule type="cellIs" dxfId="480" priority="382" operator="equal">
      <formula>"SIM"</formula>
    </cfRule>
  </conditionalFormatting>
  <conditionalFormatting sqref="Z325">
    <cfRule type="cellIs" dxfId="479" priority="380" operator="equal">
      <formula>"OPORTUNIDADE"</formula>
    </cfRule>
  </conditionalFormatting>
  <conditionalFormatting sqref="Z325">
    <cfRule type="cellIs" dxfId="478" priority="378" operator="equal">
      <formula>"NÃO"</formula>
    </cfRule>
    <cfRule type="cellIs" dxfId="477" priority="379" operator="equal">
      <formula>"SIM"</formula>
    </cfRule>
  </conditionalFormatting>
  <conditionalFormatting sqref="Z315">
    <cfRule type="cellIs" dxfId="476" priority="377" operator="equal">
      <formula>"OPORTUNIDADE"</formula>
    </cfRule>
  </conditionalFormatting>
  <conditionalFormatting sqref="Z315">
    <cfRule type="cellIs" dxfId="475" priority="375" operator="equal">
      <formula>"NÃO"</formula>
    </cfRule>
    <cfRule type="cellIs" dxfId="474" priority="376" operator="equal">
      <formula>"SIM"</formula>
    </cfRule>
  </conditionalFormatting>
  <conditionalFormatting sqref="Z324">
    <cfRule type="cellIs" dxfId="473" priority="374" operator="equal">
      <formula>"OPORTUNIDADE"</formula>
    </cfRule>
  </conditionalFormatting>
  <conditionalFormatting sqref="Z324">
    <cfRule type="cellIs" dxfId="472" priority="372" operator="equal">
      <formula>"NÃO"</formula>
    </cfRule>
    <cfRule type="cellIs" dxfId="471" priority="373" operator="equal">
      <formula>"SIM"</formula>
    </cfRule>
  </conditionalFormatting>
  <conditionalFormatting sqref="Z334">
    <cfRule type="cellIs" dxfId="470" priority="371" operator="equal">
      <formula>"OPORTUNIDADE"</formula>
    </cfRule>
  </conditionalFormatting>
  <conditionalFormatting sqref="Z334">
    <cfRule type="cellIs" dxfId="469" priority="369" operator="equal">
      <formula>"NÃO"</formula>
    </cfRule>
    <cfRule type="cellIs" dxfId="468" priority="370" operator="equal">
      <formula>"SIM"</formula>
    </cfRule>
  </conditionalFormatting>
  <conditionalFormatting sqref="Z335">
    <cfRule type="cellIs" dxfId="467" priority="368" operator="equal">
      <formula>"OPORTUNIDADE"</formula>
    </cfRule>
  </conditionalFormatting>
  <conditionalFormatting sqref="Z335">
    <cfRule type="cellIs" dxfId="466" priority="366" operator="equal">
      <formula>"NÃO"</formula>
    </cfRule>
    <cfRule type="cellIs" dxfId="465" priority="367" operator="equal">
      <formula>"SIM"</formula>
    </cfRule>
  </conditionalFormatting>
  <conditionalFormatting sqref="BK29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Z331">
    <cfRule type="cellIs" dxfId="464" priority="364" operator="equal">
      <formula>"OPORTUNIDADE"</formula>
    </cfRule>
  </conditionalFormatting>
  <conditionalFormatting sqref="Z331">
    <cfRule type="cellIs" dxfId="463" priority="362" operator="equal">
      <formula>"NÃO"</formula>
    </cfRule>
    <cfRule type="cellIs" dxfId="462" priority="363" operator="equal">
      <formula>"SIM"</formula>
    </cfRule>
  </conditionalFormatting>
  <conditionalFormatting sqref="Z331">
    <cfRule type="cellIs" dxfId="461" priority="358" operator="equal">
      <formula>"OPORTUNIDADE"</formula>
    </cfRule>
  </conditionalFormatting>
  <conditionalFormatting sqref="Z331">
    <cfRule type="cellIs" dxfId="460" priority="356" operator="equal">
      <formula>"NÃO"</formula>
    </cfRule>
    <cfRule type="cellIs" dxfId="459" priority="357" operator="equal">
      <formula>"SIM"</formula>
    </cfRule>
  </conditionalFormatting>
  <conditionalFormatting sqref="Y331">
    <cfRule type="cellIs" dxfId="458" priority="355" operator="equal">
      <formula>"OPORTUNIDADE"</formula>
    </cfRule>
  </conditionalFormatting>
  <conditionalFormatting sqref="Y331">
    <cfRule type="cellIs" dxfId="457" priority="353" operator="equal">
      <formula>"NÃO"</formula>
    </cfRule>
    <cfRule type="cellIs" dxfId="456" priority="354" operator="equal">
      <formula>"SIM"</formula>
    </cfRule>
  </conditionalFormatting>
  <conditionalFormatting sqref="Y338">
    <cfRule type="cellIs" dxfId="455" priority="352" operator="equal">
      <formula>"OPORTUNIDADE"</formula>
    </cfRule>
  </conditionalFormatting>
  <conditionalFormatting sqref="Y338">
    <cfRule type="cellIs" dxfId="454" priority="350" operator="equal">
      <formula>"NÃO"</formula>
    </cfRule>
    <cfRule type="cellIs" dxfId="453" priority="351" operator="equal">
      <formula>"SIM"</formula>
    </cfRule>
  </conditionalFormatting>
  <conditionalFormatting sqref="Y338">
    <cfRule type="cellIs" dxfId="452" priority="349" operator="equal">
      <formula>"OPORTUNIDADE"</formula>
    </cfRule>
  </conditionalFormatting>
  <conditionalFormatting sqref="Y338">
    <cfRule type="cellIs" dxfId="451" priority="347" operator="equal">
      <formula>"NÃO"</formula>
    </cfRule>
    <cfRule type="cellIs" dxfId="450" priority="348" operator="equal">
      <formula>"SIM"</formula>
    </cfRule>
  </conditionalFormatting>
  <conditionalFormatting sqref="Y338">
    <cfRule type="cellIs" dxfId="449" priority="346" operator="equal">
      <formula>"OPORTUNIDADE"</formula>
    </cfRule>
  </conditionalFormatting>
  <conditionalFormatting sqref="Y338">
    <cfRule type="cellIs" dxfId="448" priority="344" operator="equal">
      <formula>"NÃO"</formula>
    </cfRule>
    <cfRule type="cellIs" dxfId="447" priority="345" operator="equal">
      <formula>"SIM"</formula>
    </cfRule>
  </conditionalFormatting>
  <conditionalFormatting sqref="Y338">
    <cfRule type="cellIs" dxfId="446" priority="343" operator="equal">
      <formula>"OPORTUNIDADE"</formula>
    </cfRule>
  </conditionalFormatting>
  <conditionalFormatting sqref="Y338">
    <cfRule type="cellIs" dxfId="445" priority="341" operator="equal">
      <formula>"NÃO"</formula>
    </cfRule>
    <cfRule type="cellIs" dxfId="444" priority="342" operator="equal">
      <formula>"SIM"</formula>
    </cfRule>
  </conditionalFormatting>
  <conditionalFormatting sqref="Y338">
    <cfRule type="cellIs" dxfId="443" priority="340" operator="equal">
      <formula>"OPORTUNIDADE"</formula>
    </cfRule>
  </conditionalFormatting>
  <conditionalFormatting sqref="Y338">
    <cfRule type="cellIs" dxfId="442" priority="338" operator="equal">
      <formula>"NÃO"</formula>
    </cfRule>
    <cfRule type="cellIs" dxfId="441" priority="339" operator="equal">
      <formula>"SIM"</formula>
    </cfRule>
  </conditionalFormatting>
  <conditionalFormatting sqref="Y338">
    <cfRule type="cellIs" dxfId="440" priority="337" operator="equal">
      <formula>"OPORTUNIDADE"</formula>
    </cfRule>
  </conditionalFormatting>
  <conditionalFormatting sqref="Y338">
    <cfRule type="cellIs" dxfId="439" priority="335" operator="equal">
      <formula>"NÃO"</formula>
    </cfRule>
    <cfRule type="cellIs" dxfId="438" priority="336" operator="equal">
      <formula>"SIM"</formula>
    </cfRule>
  </conditionalFormatting>
  <conditionalFormatting sqref="Y338">
    <cfRule type="cellIs" dxfId="437" priority="334" operator="equal">
      <formula>"OPORTUNIDADE"</formula>
    </cfRule>
  </conditionalFormatting>
  <conditionalFormatting sqref="Y338">
    <cfRule type="cellIs" dxfId="436" priority="332" operator="equal">
      <formula>"NÃO"</formula>
    </cfRule>
    <cfRule type="cellIs" dxfId="435" priority="333" operator="equal">
      <formula>"SIM"</formula>
    </cfRule>
  </conditionalFormatting>
  <conditionalFormatting sqref="Y338">
    <cfRule type="cellIs" dxfId="434" priority="331" operator="equal">
      <formula>"OPORTUNIDADE"</formula>
    </cfRule>
  </conditionalFormatting>
  <conditionalFormatting sqref="Y338">
    <cfRule type="cellIs" dxfId="433" priority="329" operator="equal">
      <formula>"NÃO"</formula>
    </cfRule>
    <cfRule type="cellIs" dxfId="432" priority="330" operator="equal">
      <formula>"SIM"</formula>
    </cfRule>
  </conditionalFormatting>
  <conditionalFormatting sqref="Y338">
    <cfRule type="cellIs" dxfId="431" priority="328" operator="equal">
      <formula>"OPORTUNIDADE"</formula>
    </cfRule>
  </conditionalFormatting>
  <conditionalFormatting sqref="Y338">
    <cfRule type="cellIs" dxfId="430" priority="326" operator="equal">
      <formula>"NÃO"</formula>
    </cfRule>
    <cfRule type="cellIs" dxfId="429" priority="327" operator="equal">
      <formula>"SIM"</formula>
    </cfRule>
  </conditionalFormatting>
  <conditionalFormatting sqref="Y338">
    <cfRule type="cellIs" dxfId="428" priority="325" operator="equal">
      <formula>"OPORTUNIDADE"</formula>
    </cfRule>
  </conditionalFormatting>
  <conditionalFormatting sqref="Y338">
    <cfRule type="cellIs" dxfId="427" priority="323" operator="equal">
      <formula>"NÃO"</formula>
    </cfRule>
    <cfRule type="cellIs" dxfId="426" priority="324" operator="equal">
      <formula>"SIM"</formula>
    </cfRule>
  </conditionalFormatting>
  <conditionalFormatting sqref="Y338">
    <cfRule type="cellIs" dxfId="425" priority="322" operator="equal">
      <formula>"OPORTUNIDADE"</formula>
    </cfRule>
  </conditionalFormatting>
  <conditionalFormatting sqref="Y338">
    <cfRule type="cellIs" dxfId="424" priority="320" operator="equal">
      <formula>"NÃO"</formula>
    </cfRule>
    <cfRule type="cellIs" dxfId="423" priority="321" operator="equal">
      <formula>"SIM"</formula>
    </cfRule>
  </conditionalFormatting>
  <conditionalFormatting sqref="Y338">
    <cfRule type="cellIs" dxfId="422" priority="319" operator="equal">
      <formula>"OPORTUNIDADE"</formula>
    </cfRule>
  </conditionalFormatting>
  <conditionalFormatting sqref="Y338">
    <cfRule type="cellIs" dxfId="421" priority="317" operator="equal">
      <formula>"NÃO"</formula>
    </cfRule>
    <cfRule type="cellIs" dxfId="420" priority="318" operator="equal">
      <formula>"SIM"</formula>
    </cfRule>
  </conditionalFormatting>
  <conditionalFormatting sqref="Y338">
    <cfRule type="cellIs" dxfId="419" priority="316" operator="equal">
      <formula>"OPORTUNIDADE"</formula>
    </cfRule>
  </conditionalFormatting>
  <conditionalFormatting sqref="Y338">
    <cfRule type="cellIs" dxfId="418" priority="314" operator="equal">
      <formula>"NÃO"</formula>
    </cfRule>
    <cfRule type="cellIs" dxfId="417" priority="315" operator="equal">
      <formula>"SIM"</formula>
    </cfRule>
  </conditionalFormatting>
  <conditionalFormatting sqref="Y338">
    <cfRule type="cellIs" dxfId="416" priority="313" operator="equal">
      <formula>"OPORTUNIDADE"</formula>
    </cfRule>
  </conditionalFormatting>
  <conditionalFormatting sqref="Y338">
    <cfRule type="cellIs" dxfId="415" priority="311" operator="equal">
      <formula>"NÃO"</formula>
    </cfRule>
    <cfRule type="cellIs" dxfId="414" priority="312" operator="equal">
      <formula>"SIM"</formula>
    </cfRule>
  </conditionalFormatting>
  <conditionalFormatting sqref="Y338">
    <cfRule type="cellIs" dxfId="413" priority="310" operator="equal">
      <formula>"OPORTUNIDADE"</formula>
    </cfRule>
  </conditionalFormatting>
  <conditionalFormatting sqref="Y338">
    <cfRule type="cellIs" dxfId="412" priority="308" operator="equal">
      <formula>"NÃO"</formula>
    </cfRule>
    <cfRule type="cellIs" dxfId="411" priority="309" operator="equal">
      <formula>"SIM"</formula>
    </cfRule>
  </conditionalFormatting>
  <conditionalFormatting sqref="Y338">
    <cfRule type="cellIs" dxfId="410" priority="307" operator="equal">
      <formula>"OPORTUNIDADE"</formula>
    </cfRule>
  </conditionalFormatting>
  <conditionalFormatting sqref="Y338">
    <cfRule type="cellIs" dxfId="409" priority="305" operator="equal">
      <formula>"NÃO"</formula>
    </cfRule>
    <cfRule type="cellIs" dxfId="408" priority="306" operator="equal">
      <formula>"SIM"</formula>
    </cfRule>
  </conditionalFormatting>
  <conditionalFormatting sqref="Y338">
    <cfRule type="cellIs" dxfId="407" priority="304" operator="equal">
      <formula>"OPORTUNIDADE"</formula>
    </cfRule>
  </conditionalFormatting>
  <conditionalFormatting sqref="Y338">
    <cfRule type="cellIs" dxfId="406" priority="302" operator="equal">
      <formula>"NÃO"</formula>
    </cfRule>
    <cfRule type="cellIs" dxfId="405" priority="303" operator="equal">
      <formula>"SIM"</formula>
    </cfRule>
  </conditionalFormatting>
  <conditionalFormatting sqref="Y338">
    <cfRule type="cellIs" dxfId="404" priority="301" operator="equal">
      <formula>"OPORTUNIDADE"</formula>
    </cfRule>
  </conditionalFormatting>
  <conditionalFormatting sqref="Y338">
    <cfRule type="cellIs" dxfId="403" priority="299" operator="equal">
      <formula>"NÃO"</formula>
    </cfRule>
    <cfRule type="cellIs" dxfId="402" priority="300" operator="equal">
      <formula>"SIM"</formula>
    </cfRule>
  </conditionalFormatting>
  <conditionalFormatting sqref="Y338">
    <cfRule type="cellIs" dxfId="401" priority="298" operator="equal">
      <formula>"OPORTUNIDADE"</formula>
    </cfRule>
  </conditionalFormatting>
  <conditionalFormatting sqref="Y338">
    <cfRule type="cellIs" dxfId="400" priority="296" operator="equal">
      <formula>"NÃO"</formula>
    </cfRule>
    <cfRule type="cellIs" dxfId="399" priority="297" operator="equal">
      <formula>"SIM"</formula>
    </cfRule>
  </conditionalFormatting>
  <conditionalFormatting sqref="Y338">
    <cfRule type="cellIs" dxfId="398" priority="295" operator="equal">
      <formula>"OPORTUNIDADE"</formula>
    </cfRule>
  </conditionalFormatting>
  <conditionalFormatting sqref="Y338">
    <cfRule type="cellIs" dxfId="397" priority="293" operator="equal">
      <formula>"NÃO"</formula>
    </cfRule>
    <cfRule type="cellIs" dxfId="396" priority="294" operator="equal">
      <formula>"SIM"</formula>
    </cfRule>
  </conditionalFormatting>
  <conditionalFormatting sqref="Y338">
    <cfRule type="cellIs" dxfId="395" priority="292" operator="equal">
      <formula>"OPORTUNIDADE"</formula>
    </cfRule>
  </conditionalFormatting>
  <conditionalFormatting sqref="Y338">
    <cfRule type="cellIs" dxfId="394" priority="290" operator="equal">
      <formula>"NÃO"</formula>
    </cfRule>
    <cfRule type="cellIs" dxfId="393" priority="291" operator="equal">
      <formula>"SIM"</formula>
    </cfRule>
  </conditionalFormatting>
  <conditionalFormatting sqref="Y338">
    <cfRule type="cellIs" dxfId="392" priority="289" operator="equal">
      <formula>"OPORTUNIDADE"</formula>
    </cfRule>
  </conditionalFormatting>
  <conditionalFormatting sqref="Y338">
    <cfRule type="cellIs" dxfId="391" priority="287" operator="equal">
      <formula>"NÃO"</formula>
    </cfRule>
    <cfRule type="cellIs" dxfId="390" priority="288" operator="equal">
      <formula>"SIM"</formula>
    </cfRule>
  </conditionalFormatting>
  <conditionalFormatting sqref="Y338">
    <cfRule type="cellIs" dxfId="389" priority="286" operator="equal">
      <formula>"OPORTUNIDADE"</formula>
    </cfRule>
  </conditionalFormatting>
  <conditionalFormatting sqref="Y338">
    <cfRule type="cellIs" dxfId="388" priority="284" operator="equal">
      <formula>"NÃO"</formula>
    </cfRule>
    <cfRule type="cellIs" dxfId="387" priority="285" operator="equal">
      <formula>"SIM"</formula>
    </cfRule>
  </conditionalFormatting>
  <conditionalFormatting sqref="Y338">
    <cfRule type="cellIs" dxfId="386" priority="283" operator="equal">
      <formula>"OPORTUNIDADE"</formula>
    </cfRule>
  </conditionalFormatting>
  <conditionalFormatting sqref="Y338">
    <cfRule type="cellIs" dxfId="385" priority="281" operator="equal">
      <formula>"NÃO"</formula>
    </cfRule>
    <cfRule type="cellIs" dxfId="384" priority="282" operator="equal">
      <formula>"SIM"</formula>
    </cfRule>
  </conditionalFormatting>
  <conditionalFormatting sqref="Y338">
    <cfRule type="cellIs" dxfId="383" priority="280" operator="equal">
      <formula>"OPORTUNIDADE"</formula>
    </cfRule>
  </conditionalFormatting>
  <conditionalFormatting sqref="Y338">
    <cfRule type="cellIs" dxfId="382" priority="278" operator="equal">
      <formula>"NÃO"</formula>
    </cfRule>
    <cfRule type="cellIs" dxfId="381" priority="279" operator="equal">
      <formula>"SIM"</formula>
    </cfRule>
  </conditionalFormatting>
  <conditionalFormatting sqref="Y338">
    <cfRule type="cellIs" dxfId="380" priority="277" operator="equal">
      <formula>"OPORTUNIDADE"</formula>
    </cfRule>
  </conditionalFormatting>
  <conditionalFormatting sqref="Y338">
    <cfRule type="cellIs" dxfId="379" priority="275" operator="equal">
      <formula>"NÃO"</formula>
    </cfRule>
    <cfRule type="cellIs" dxfId="378" priority="276" operator="equal">
      <formula>"SIM"</formula>
    </cfRule>
  </conditionalFormatting>
  <conditionalFormatting sqref="Y338">
    <cfRule type="cellIs" dxfId="377" priority="274" operator="equal">
      <formula>"OPORTUNIDADE"</formula>
    </cfRule>
  </conditionalFormatting>
  <conditionalFormatting sqref="Y338">
    <cfRule type="cellIs" dxfId="376" priority="272" operator="equal">
      <formula>"NÃO"</formula>
    </cfRule>
    <cfRule type="cellIs" dxfId="375" priority="273" operator="equal">
      <formula>"SIM"</formula>
    </cfRule>
  </conditionalFormatting>
  <conditionalFormatting sqref="Y338">
    <cfRule type="cellIs" dxfId="374" priority="271" operator="equal">
      <formula>"OPORTUNIDADE"</formula>
    </cfRule>
  </conditionalFormatting>
  <conditionalFormatting sqref="Y338">
    <cfRule type="cellIs" dxfId="373" priority="269" operator="equal">
      <formula>"NÃO"</formula>
    </cfRule>
    <cfRule type="cellIs" dxfId="372" priority="270" operator="equal">
      <formula>"SIM"</formula>
    </cfRule>
  </conditionalFormatting>
  <conditionalFormatting sqref="Y338">
    <cfRule type="cellIs" dxfId="371" priority="268" operator="equal">
      <formula>"OPORTUNIDADE"</formula>
    </cfRule>
  </conditionalFormatting>
  <conditionalFormatting sqref="Y338">
    <cfRule type="cellIs" dxfId="370" priority="266" operator="equal">
      <formula>"NÃO"</formula>
    </cfRule>
    <cfRule type="cellIs" dxfId="369" priority="267" operator="equal">
      <formula>"SIM"</formula>
    </cfRule>
  </conditionalFormatting>
  <conditionalFormatting sqref="Y338">
    <cfRule type="cellIs" dxfId="368" priority="265" operator="equal">
      <formula>"OPORTUNIDADE"</formula>
    </cfRule>
  </conditionalFormatting>
  <conditionalFormatting sqref="Y338">
    <cfRule type="cellIs" dxfId="367" priority="263" operator="equal">
      <formula>"NÃO"</formula>
    </cfRule>
    <cfRule type="cellIs" dxfId="366" priority="264" operator="equal">
      <formula>"SIM"</formula>
    </cfRule>
  </conditionalFormatting>
  <conditionalFormatting sqref="Y338">
    <cfRule type="cellIs" dxfId="365" priority="262" operator="equal">
      <formula>"OPORTUNIDADE"</formula>
    </cfRule>
  </conditionalFormatting>
  <conditionalFormatting sqref="Y338">
    <cfRule type="cellIs" dxfId="364" priority="260" operator="equal">
      <formula>"NÃO"</formula>
    </cfRule>
    <cfRule type="cellIs" dxfId="363" priority="261" operator="equal">
      <formula>"SIM"</formula>
    </cfRule>
  </conditionalFormatting>
  <conditionalFormatting sqref="Y338">
    <cfRule type="cellIs" dxfId="362" priority="259" operator="equal">
      <formula>"OPORTUNIDADE"</formula>
    </cfRule>
  </conditionalFormatting>
  <conditionalFormatting sqref="Y338">
    <cfRule type="cellIs" dxfId="361" priority="257" operator="equal">
      <formula>"NÃO"</formula>
    </cfRule>
    <cfRule type="cellIs" dxfId="360" priority="258" operator="equal">
      <formula>"SIM"</formula>
    </cfRule>
  </conditionalFormatting>
  <conditionalFormatting sqref="Y338">
    <cfRule type="cellIs" dxfId="359" priority="256" operator="equal">
      <formula>"OPORTUNIDADE"</formula>
    </cfRule>
  </conditionalFormatting>
  <conditionalFormatting sqref="Y338">
    <cfRule type="cellIs" dxfId="358" priority="254" operator="equal">
      <formula>"NÃO"</formula>
    </cfRule>
    <cfRule type="cellIs" dxfId="357" priority="255" operator="equal">
      <formula>"SIM"</formula>
    </cfRule>
  </conditionalFormatting>
  <conditionalFormatting sqref="Y338">
    <cfRule type="cellIs" dxfId="356" priority="253" operator="equal">
      <formula>"OPORTUNIDADE"</formula>
    </cfRule>
  </conditionalFormatting>
  <conditionalFormatting sqref="Y338">
    <cfRule type="cellIs" dxfId="355" priority="251" operator="equal">
      <formula>"NÃO"</formula>
    </cfRule>
    <cfRule type="cellIs" dxfId="354" priority="252" operator="equal">
      <formula>"SIM"</formula>
    </cfRule>
  </conditionalFormatting>
  <conditionalFormatting sqref="Y338">
    <cfRule type="cellIs" dxfId="353" priority="250" operator="equal">
      <formula>"OPORTUNIDADE"</formula>
    </cfRule>
  </conditionalFormatting>
  <conditionalFormatting sqref="Y338">
    <cfRule type="cellIs" dxfId="352" priority="248" operator="equal">
      <formula>"NÃO"</formula>
    </cfRule>
    <cfRule type="cellIs" dxfId="351" priority="249" operator="equal">
      <formula>"SIM"</formula>
    </cfRule>
  </conditionalFormatting>
  <conditionalFormatting sqref="Y338">
    <cfRule type="cellIs" dxfId="350" priority="247" operator="equal">
      <formula>"OPORTUNIDADE"</formula>
    </cfRule>
  </conditionalFormatting>
  <conditionalFormatting sqref="Y338">
    <cfRule type="cellIs" dxfId="349" priority="245" operator="equal">
      <formula>"NÃO"</formula>
    </cfRule>
    <cfRule type="cellIs" dxfId="348" priority="246" operator="equal">
      <formula>"SIM"</formula>
    </cfRule>
  </conditionalFormatting>
  <conditionalFormatting sqref="Y338">
    <cfRule type="cellIs" dxfId="347" priority="244" operator="equal">
      <formula>"OPORTUNIDADE"</formula>
    </cfRule>
  </conditionalFormatting>
  <conditionalFormatting sqref="Y338">
    <cfRule type="cellIs" dxfId="346" priority="242" operator="equal">
      <formula>"NÃO"</formula>
    </cfRule>
    <cfRule type="cellIs" dxfId="345" priority="243" operator="equal">
      <formula>"SIM"</formula>
    </cfRule>
  </conditionalFormatting>
  <conditionalFormatting sqref="Y338">
    <cfRule type="cellIs" dxfId="344" priority="241" operator="equal">
      <formula>"OPORTUNIDADE"</formula>
    </cfRule>
  </conditionalFormatting>
  <conditionalFormatting sqref="Y338">
    <cfRule type="cellIs" dxfId="343" priority="239" operator="equal">
      <formula>"NÃO"</formula>
    </cfRule>
    <cfRule type="cellIs" dxfId="342" priority="240" operator="equal">
      <formula>"SIM"</formula>
    </cfRule>
  </conditionalFormatting>
  <conditionalFormatting sqref="Y338">
    <cfRule type="cellIs" dxfId="341" priority="238" operator="equal">
      <formula>"OPORTUNIDADE"</formula>
    </cfRule>
  </conditionalFormatting>
  <conditionalFormatting sqref="Y338">
    <cfRule type="cellIs" dxfId="340" priority="236" operator="equal">
      <formula>"NÃO"</formula>
    </cfRule>
    <cfRule type="cellIs" dxfId="339" priority="237" operator="equal">
      <formula>"SIM"</formula>
    </cfRule>
  </conditionalFormatting>
  <conditionalFormatting sqref="Y338">
    <cfRule type="cellIs" dxfId="338" priority="235" operator="equal">
      <formula>"OPORTUNIDADE"</formula>
    </cfRule>
  </conditionalFormatting>
  <conditionalFormatting sqref="Y338">
    <cfRule type="cellIs" dxfId="337" priority="233" operator="equal">
      <formula>"NÃO"</formula>
    </cfRule>
    <cfRule type="cellIs" dxfId="336" priority="234" operator="equal">
      <formula>"SIM"</formula>
    </cfRule>
  </conditionalFormatting>
  <conditionalFormatting sqref="Y338">
    <cfRule type="cellIs" dxfId="335" priority="232" operator="equal">
      <formula>"OPORTUNIDADE"</formula>
    </cfRule>
  </conditionalFormatting>
  <conditionalFormatting sqref="Y338">
    <cfRule type="cellIs" dxfId="334" priority="230" operator="equal">
      <formula>"NÃO"</formula>
    </cfRule>
    <cfRule type="cellIs" dxfId="333" priority="231" operator="equal">
      <formula>"SIM"</formula>
    </cfRule>
  </conditionalFormatting>
  <conditionalFormatting sqref="Y338">
    <cfRule type="cellIs" dxfId="332" priority="229" operator="equal">
      <formula>"OPORTUNIDADE"</formula>
    </cfRule>
  </conditionalFormatting>
  <conditionalFormatting sqref="Y338">
    <cfRule type="cellIs" dxfId="331" priority="227" operator="equal">
      <formula>"NÃO"</formula>
    </cfRule>
    <cfRule type="cellIs" dxfId="330" priority="228" operator="equal">
      <formula>"SIM"</formula>
    </cfRule>
  </conditionalFormatting>
  <conditionalFormatting sqref="Y338">
    <cfRule type="cellIs" dxfId="329" priority="226" operator="equal">
      <formula>"OPORTUNIDADE"</formula>
    </cfRule>
  </conditionalFormatting>
  <conditionalFormatting sqref="Y338">
    <cfRule type="cellIs" dxfId="328" priority="224" operator="equal">
      <formula>"NÃO"</formula>
    </cfRule>
    <cfRule type="cellIs" dxfId="327" priority="225" operator="equal">
      <formula>"SIM"</formula>
    </cfRule>
  </conditionalFormatting>
  <conditionalFormatting sqref="Y338">
    <cfRule type="cellIs" dxfId="326" priority="223" operator="equal">
      <formula>"OPORTUNIDADE"</formula>
    </cfRule>
  </conditionalFormatting>
  <conditionalFormatting sqref="Y338">
    <cfRule type="cellIs" dxfId="325" priority="221" operator="equal">
      <formula>"NÃO"</formula>
    </cfRule>
    <cfRule type="cellIs" dxfId="324" priority="222" operator="equal">
      <formula>"SIM"</formula>
    </cfRule>
  </conditionalFormatting>
  <conditionalFormatting sqref="Y338">
    <cfRule type="cellIs" dxfId="323" priority="220" operator="equal">
      <formula>"OPORTUNIDADE"</formula>
    </cfRule>
  </conditionalFormatting>
  <conditionalFormatting sqref="Y338">
    <cfRule type="cellIs" dxfId="322" priority="218" operator="equal">
      <formula>"NÃO"</formula>
    </cfRule>
    <cfRule type="cellIs" dxfId="321" priority="219" operator="equal">
      <formula>"SIM"</formula>
    </cfRule>
  </conditionalFormatting>
  <conditionalFormatting sqref="Y338">
    <cfRule type="cellIs" dxfId="320" priority="217" operator="equal">
      <formula>"OPORTUNIDADE"</formula>
    </cfRule>
  </conditionalFormatting>
  <conditionalFormatting sqref="Y338">
    <cfRule type="cellIs" dxfId="319" priority="215" operator="equal">
      <formula>"NÃO"</formula>
    </cfRule>
    <cfRule type="cellIs" dxfId="318" priority="216" operator="equal">
      <formula>"SIM"</formula>
    </cfRule>
  </conditionalFormatting>
  <conditionalFormatting sqref="Y338">
    <cfRule type="cellIs" dxfId="317" priority="214" operator="equal">
      <formula>"OPORTUNIDADE"</formula>
    </cfRule>
  </conditionalFormatting>
  <conditionalFormatting sqref="Y338">
    <cfRule type="cellIs" dxfId="316" priority="212" operator="equal">
      <formula>"NÃO"</formula>
    </cfRule>
    <cfRule type="cellIs" dxfId="315" priority="213" operator="equal">
      <formula>"SIM"</formula>
    </cfRule>
  </conditionalFormatting>
  <conditionalFormatting sqref="Y338">
    <cfRule type="cellIs" dxfId="314" priority="211" operator="equal">
      <formula>"OPORTUNIDADE"</formula>
    </cfRule>
  </conditionalFormatting>
  <conditionalFormatting sqref="Y338">
    <cfRule type="cellIs" dxfId="313" priority="209" operator="equal">
      <formula>"NÃO"</formula>
    </cfRule>
    <cfRule type="cellIs" dxfId="312" priority="210" operator="equal">
      <formula>"SIM"</formula>
    </cfRule>
  </conditionalFormatting>
  <conditionalFormatting sqref="Y338">
    <cfRule type="cellIs" dxfId="311" priority="208" operator="equal">
      <formula>"OPORTUNIDADE"</formula>
    </cfRule>
  </conditionalFormatting>
  <conditionalFormatting sqref="Y338">
    <cfRule type="cellIs" dxfId="310" priority="206" operator="equal">
      <formula>"NÃO"</formula>
    </cfRule>
    <cfRule type="cellIs" dxfId="309" priority="207" operator="equal">
      <formula>"SIM"</formula>
    </cfRule>
  </conditionalFormatting>
  <conditionalFormatting sqref="Y338">
    <cfRule type="cellIs" dxfId="308" priority="205" operator="equal">
      <formula>"OPORTUNIDADE"</formula>
    </cfRule>
  </conditionalFormatting>
  <conditionalFormatting sqref="Y338">
    <cfRule type="cellIs" dxfId="307" priority="203" operator="equal">
      <formula>"NÃO"</formula>
    </cfRule>
    <cfRule type="cellIs" dxfId="306" priority="204" operator="equal">
      <formula>"SIM"</formula>
    </cfRule>
  </conditionalFormatting>
  <conditionalFormatting sqref="Y338">
    <cfRule type="cellIs" dxfId="305" priority="202" operator="equal">
      <formula>"OPORTUNIDADE"</formula>
    </cfRule>
  </conditionalFormatting>
  <conditionalFormatting sqref="Y338">
    <cfRule type="cellIs" dxfId="304" priority="200" operator="equal">
      <formula>"NÃO"</formula>
    </cfRule>
    <cfRule type="cellIs" dxfId="303" priority="201" operator="equal">
      <formula>"SIM"</formula>
    </cfRule>
  </conditionalFormatting>
  <conditionalFormatting sqref="Y338">
    <cfRule type="cellIs" dxfId="302" priority="199" operator="equal">
      <formula>"OPORTUNIDADE"</formula>
    </cfRule>
  </conditionalFormatting>
  <conditionalFormatting sqref="Y338">
    <cfRule type="cellIs" dxfId="301" priority="197" operator="equal">
      <formula>"NÃO"</formula>
    </cfRule>
    <cfRule type="cellIs" dxfId="300" priority="198" operator="equal">
      <formula>"SIM"</formula>
    </cfRule>
  </conditionalFormatting>
  <conditionalFormatting sqref="Y338">
    <cfRule type="cellIs" dxfId="299" priority="196" operator="equal">
      <formula>"OPORTUNIDADE"</formula>
    </cfRule>
  </conditionalFormatting>
  <conditionalFormatting sqref="Y338">
    <cfRule type="cellIs" dxfId="298" priority="194" operator="equal">
      <formula>"NÃO"</formula>
    </cfRule>
    <cfRule type="cellIs" dxfId="297" priority="195" operator="equal">
      <formula>"SIM"</formula>
    </cfRule>
  </conditionalFormatting>
  <conditionalFormatting sqref="Y338">
    <cfRule type="cellIs" dxfId="296" priority="193" operator="equal">
      <formula>"OPORTUNIDADE"</formula>
    </cfRule>
  </conditionalFormatting>
  <conditionalFormatting sqref="Y338">
    <cfRule type="cellIs" dxfId="295" priority="191" operator="equal">
      <formula>"NÃO"</formula>
    </cfRule>
    <cfRule type="cellIs" dxfId="294" priority="192" operator="equal">
      <formula>"SIM"</formula>
    </cfRule>
  </conditionalFormatting>
  <conditionalFormatting sqref="Y338">
    <cfRule type="cellIs" dxfId="293" priority="190" operator="equal">
      <formula>"OPORTUNIDADE"</formula>
    </cfRule>
  </conditionalFormatting>
  <conditionalFormatting sqref="Y338">
    <cfRule type="cellIs" dxfId="292" priority="188" operator="equal">
      <formula>"NÃO"</formula>
    </cfRule>
    <cfRule type="cellIs" dxfId="291" priority="189" operator="equal">
      <formula>"SIM"</formula>
    </cfRule>
  </conditionalFormatting>
  <conditionalFormatting sqref="Y338">
    <cfRule type="cellIs" dxfId="290" priority="187" operator="equal">
      <formula>"OPORTUNIDADE"</formula>
    </cfRule>
  </conditionalFormatting>
  <conditionalFormatting sqref="Y338">
    <cfRule type="cellIs" dxfId="289" priority="185" operator="equal">
      <formula>"NÃO"</formula>
    </cfRule>
    <cfRule type="cellIs" dxfId="288" priority="186" operator="equal">
      <formula>"SIM"</formula>
    </cfRule>
  </conditionalFormatting>
  <conditionalFormatting sqref="Y338">
    <cfRule type="cellIs" dxfId="287" priority="184" operator="equal">
      <formula>"OPORTUNIDADE"</formula>
    </cfRule>
  </conditionalFormatting>
  <conditionalFormatting sqref="Y338">
    <cfRule type="cellIs" dxfId="286" priority="182" operator="equal">
      <formula>"NÃO"</formula>
    </cfRule>
    <cfRule type="cellIs" dxfId="285" priority="183" operator="equal">
      <formula>"SIM"</formula>
    </cfRule>
  </conditionalFormatting>
  <conditionalFormatting sqref="Y338">
    <cfRule type="cellIs" dxfId="284" priority="181" operator="equal">
      <formula>"OPORTUNIDADE"</formula>
    </cfRule>
  </conditionalFormatting>
  <conditionalFormatting sqref="Y338">
    <cfRule type="cellIs" dxfId="283" priority="179" operator="equal">
      <formula>"NÃO"</formula>
    </cfRule>
    <cfRule type="cellIs" dxfId="282" priority="180" operator="equal">
      <formula>"SIM"</formula>
    </cfRule>
  </conditionalFormatting>
  <conditionalFormatting sqref="Y338">
    <cfRule type="cellIs" dxfId="281" priority="178" operator="equal">
      <formula>"OPORTUNIDADE"</formula>
    </cfRule>
  </conditionalFormatting>
  <conditionalFormatting sqref="Y338">
    <cfRule type="cellIs" dxfId="280" priority="176" operator="equal">
      <formula>"NÃO"</formula>
    </cfRule>
    <cfRule type="cellIs" dxfId="279" priority="177" operator="equal">
      <formula>"SIM"</formula>
    </cfRule>
  </conditionalFormatting>
  <conditionalFormatting sqref="Y338">
    <cfRule type="cellIs" dxfId="278" priority="175" operator="equal">
      <formula>"OPORTUNIDADE"</formula>
    </cfRule>
  </conditionalFormatting>
  <conditionalFormatting sqref="Y338">
    <cfRule type="cellIs" dxfId="277" priority="173" operator="equal">
      <formula>"NÃO"</formula>
    </cfRule>
    <cfRule type="cellIs" dxfId="276" priority="174" operator="equal">
      <formula>"SIM"</formula>
    </cfRule>
  </conditionalFormatting>
  <conditionalFormatting sqref="Y338">
    <cfRule type="cellIs" dxfId="275" priority="172" operator="equal">
      <formula>"OPORTUNIDADE"</formula>
    </cfRule>
  </conditionalFormatting>
  <conditionalFormatting sqref="Y338">
    <cfRule type="cellIs" dxfId="274" priority="170" operator="equal">
      <formula>"NÃO"</formula>
    </cfRule>
    <cfRule type="cellIs" dxfId="273" priority="171" operator="equal">
      <formula>"SIM"</formula>
    </cfRule>
  </conditionalFormatting>
  <conditionalFormatting sqref="Y338">
    <cfRule type="cellIs" dxfId="272" priority="169" operator="equal">
      <formula>"OPORTUNIDADE"</formula>
    </cfRule>
  </conditionalFormatting>
  <conditionalFormatting sqref="Y338">
    <cfRule type="cellIs" dxfId="271" priority="167" operator="equal">
      <formula>"NÃO"</formula>
    </cfRule>
    <cfRule type="cellIs" dxfId="270" priority="168" operator="equal">
      <formula>"SIM"</formula>
    </cfRule>
  </conditionalFormatting>
  <conditionalFormatting sqref="Y338">
    <cfRule type="cellIs" dxfId="269" priority="166" operator="equal">
      <formula>"OPORTUNIDADE"</formula>
    </cfRule>
  </conditionalFormatting>
  <conditionalFormatting sqref="Y338">
    <cfRule type="cellIs" dxfId="268" priority="164" operator="equal">
      <formula>"NÃO"</formula>
    </cfRule>
    <cfRule type="cellIs" dxfId="267" priority="165" operator="equal">
      <formula>"SIM"</formula>
    </cfRule>
  </conditionalFormatting>
  <conditionalFormatting sqref="Y338">
    <cfRule type="cellIs" dxfId="266" priority="163" operator="equal">
      <formula>"OPORTUNIDADE"</formula>
    </cfRule>
  </conditionalFormatting>
  <conditionalFormatting sqref="Y338">
    <cfRule type="cellIs" dxfId="265" priority="161" operator="equal">
      <formula>"NÃO"</formula>
    </cfRule>
    <cfRule type="cellIs" dxfId="264" priority="162" operator="equal">
      <formula>"SIM"</formula>
    </cfRule>
  </conditionalFormatting>
  <conditionalFormatting sqref="Y338">
    <cfRule type="cellIs" dxfId="263" priority="160" operator="equal">
      <formula>"OPORTUNIDADE"</formula>
    </cfRule>
  </conditionalFormatting>
  <conditionalFormatting sqref="Y338">
    <cfRule type="cellIs" dxfId="262" priority="158" operator="equal">
      <formula>"NÃO"</formula>
    </cfRule>
    <cfRule type="cellIs" dxfId="261" priority="159" operator="equal">
      <formula>"SIM"</formula>
    </cfRule>
  </conditionalFormatting>
  <conditionalFormatting sqref="Y338">
    <cfRule type="cellIs" dxfId="260" priority="157" operator="equal">
      <formula>"OPORTUNIDADE"</formula>
    </cfRule>
  </conditionalFormatting>
  <conditionalFormatting sqref="Y338">
    <cfRule type="cellIs" dxfId="259" priority="155" operator="equal">
      <formula>"NÃO"</formula>
    </cfRule>
    <cfRule type="cellIs" dxfId="258" priority="156" operator="equal">
      <formula>"SIM"</formula>
    </cfRule>
  </conditionalFormatting>
  <conditionalFormatting sqref="Y338">
    <cfRule type="cellIs" dxfId="257" priority="154" operator="equal">
      <formula>"OPORTUNIDADE"</formula>
    </cfRule>
  </conditionalFormatting>
  <conditionalFormatting sqref="Y338">
    <cfRule type="cellIs" dxfId="256" priority="152" operator="equal">
      <formula>"NÃO"</formula>
    </cfRule>
    <cfRule type="cellIs" dxfId="255" priority="153" operator="equal">
      <formula>"SIM"</formula>
    </cfRule>
  </conditionalFormatting>
  <conditionalFormatting sqref="Y338">
    <cfRule type="cellIs" dxfId="254" priority="151" operator="equal">
      <formula>"OPORTUNIDADE"</formula>
    </cfRule>
  </conditionalFormatting>
  <conditionalFormatting sqref="Y338">
    <cfRule type="cellIs" dxfId="253" priority="149" operator="equal">
      <formula>"NÃO"</formula>
    </cfRule>
    <cfRule type="cellIs" dxfId="252" priority="150" operator="equal">
      <formula>"SIM"</formula>
    </cfRule>
  </conditionalFormatting>
  <conditionalFormatting sqref="Y338">
    <cfRule type="cellIs" dxfId="251" priority="148" operator="equal">
      <formula>"OPORTUNIDADE"</formula>
    </cfRule>
  </conditionalFormatting>
  <conditionalFormatting sqref="Y338">
    <cfRule type="cellIs" dxfId="250" priority="146" operator="equal">
      <formula>"NÃO"</formula>
    </cfRule>
    <cfRule type="cellIs" dxfId="249" priority="147" operator="equal">
      <formula>"SIM"</formula>
    </cfRule>
  </conditionalFormatting>
  <conditionalFormatting sqref="Y338">
    <cfRule type="cellIs" dxfId="248" priority="145" operator="equal">
      <formula>"OPORTUNIDADE"</formula>
    </cfRule>
  </conditionalFormatting>
  <conditionalFormatting sqref="Y338">
    <cfRule type="cellIs" dxfId="247" priority="143" operator="equal">
      <formula>"NÃO"</formula>
    </cfRule>
    <cfRule type="cellIs" dxfId="246" priority="144" operator="equal">
      <formula>"SIM"</formula>
    </cfRule>
  </conditionalFormatting>
  <conditionalFormatting sqref="Y338">
    <cfRule type="cellIs" dxfId="245" priority="142" operator="equal">
      <formula>"OPORTUNIDADE"</formula>
    </cfRule>
  </conditionalFormatting>
  <conditionalFormatting sqref="Y338">
    <cfRule type="cellIs" dxfId="244" priority="140" operator="equal">
      <formula>"NÃO"</formula>
    </cfRule>
    <cfRule type="cellIs" dxfId="243" priority="141" operator="equal">
      <formula>"SIM"</formula>
    </cfRule>
  </conditionalFormatting>
  <conditionalFormatting sqref="Y338">
    <cfRule type="cellIs" dxfId="242" priority="139" operator="equal">
      <formula>"OPORTUNIDADE"</formula>
    </cfRule>
  </conditionalFormatting>
  <conditionalFormatting sqref="Y338">
    <cfRule type="cellIs" dxfId="241" priority="137" operator="equal">
      <formula>"NÃO"</formula>
    </cfRule>
    <cfRule type="cellIs" dxfId="240" priority="138" operator="equal">
      <formula>"SIM"</formula>
    </cfRule>
  </conditionalFormatting>
  <conditionalFormatting sqref="Y338">
    <cfRule type="cellIs" dxfId="239" priority="136" operator="equal">
      <formula>"OPORTUNIDADE"</formula>
    </cfRule>
  </conditionalFormatting>
  <conditionalFormatting sqref="Y338">
    <cfRule type="cellIs" dxfId="238" priority="134" operator="equal">
      <formula>"NÃO"</formula>
    </cfRule>
    <cfRule type="cellIs" dxfId="237" priority="135" operator="equal">
      <formula>"SIM"</formula>
    </cfRule>
  </conditionalFormatting>
  <conditionalFormatting sqref="Y338">
    <cfRule type="cellIs" dxfId="236" priority="133" operator="equal">
      <formula>"OPORTUNIDADE"</formula>
    </cfRule>
  </conditionalFormatting>
  <conditionalFormatting sqref="Y338">
    <cfRule type="cellIs" dxfId="235" priority="131" operator="equal">
      <formula>"NÃO"</formula>
    </cfRule>
    <cfRule type="cellIs" dxfId="234" priority="132" operator="equal">
      <formula>"SIM"</formula>
    </cfRule>
  </conditionalFormatting>
  <conditionalFormatting sqref="Y338">
    <cfRule type="cellIs" dxfId="233" priority="130" operator="equal">
      <formula>"OPORTUNIDADE"</formula>
    </cfRule>
  </conditionalFormatting>
  <conditionalFormatting sqref="Y338">
    <cfRule type="cellIs" dxfId="232" priority="128" operator="equal">
      <formula>"NÃO"</formula>
    </cfRule>
    <cfRule type="cellIs" dxfId="231" priority="129" operator="equal">
      <formula>"SIM"</formula>
    </cfRule>
  </conditionalFormatting>
  <conditionalFormatting sqref="Y338">
    <cfRule type="cellIs" dxfId="230" priority="127" operator="equal">
      <formula>"OPORTUNIDADE"</formula>
    </cfRule>
  </conditionalFormatting>
  <conditionalFormatting sqref="Y338">
    <cfRule type="cellIs" dxfId="229" priority="125" operator="equal">
      <formula>"NÃO"</formula>
    </cfRule>
    <cfRule type="cellIs" dxfId="228" priority="126" operator="equal">
      <formula>"SIM"</formula>
    </cfRule>
  </conditionalFormatting>
  <conditionalFormatting sqref="Y338">
    <cfRule type="cellIs" dxfId="227" priority="124" operator="equal">
      <formula>"OPORTUNIDADE"</formula>
    </cfRule>
  </conditionalFormatting>
  <conditionalFormatting sqref="Y338">
    <cfRule type="cellIs" dxfId="226" priority="122" operator="equal">
      <formula>"NÃO"</formula>
    </cfRule>
    <cfRule type="cellIs" dxfId="225" priority="123" operator="equal">
      <formula>"SIM"</formula>
    </cfRule>
  </conditionalFormatting>
  <conditionalFormatting sqref="Y338">
    <cfRule type="cellIs" dxfId="224" priority="121" operator="equal">
      <formula>"OPORTUNIDADE"</formula>
    </cfRule>
  </conditionalFormatting>
  <conditionalFormatting sqref="Y338">
    <cfRule type="cellIs" dxfId="223" priority="119" operator="equal">
      <formula>"NÃO"</formula>
    </cfRule>
    <cfRule type="cellIs" dxfId="222" priority="120" operator="equal">
      <formula>"SIM"</formula>
    </cfRule>
  </conditionalFormatting>
  <conditionalFormatting sqref="Y338">
    <cfRule type="cellIs" dxfId="221" priority="118" operator="equal">
      <formula>"OPORTUNIDADE"</formula>
    </cfRule>
  </conditionalFormatting>
  <conditionalFormatting sqref="Y338">
    <cfRule type="cellIs" dxfId="220" priority="116" operator="equal">
      <formula>"NÃO"</formula>
    </cfRule>
    <cfRule type="cellIs" dxfId="219" priority="117" operator="equal">
      <formula>"SIM"</formula>
    </cfRule>
  </conditionalFormatting>
  <conditionalFormatting sqref="Y338">
    <cfRule type="cellIs" dxfId="218" priority="115" operator="equal">
      <formula>"OPORTUNIDADE"</formula>
    </cfRule>
  </conditionalFormatting>
  <conditionalFormatting sqref="Y338">
    <cfRule type="cellIs" dxfId="217" priority="113" operator="equal">
      <formula>"NÃO"</formula>
    </cfRule>
    <cfRule type="cellIs" dxfId="216" priority="114" operator="equal">
      <formula>"SIM"</formula>
    </cfRule>
  </conditionalFormatting>
  <conditionalFormatting sqref="Y338">
    <cfRule type="cellIs" dxfId="215" priority="112" operator="equal">
      <formula>"OPORTUNIDADE"</formula>
    </cfRule>
  </conditionalFormatting>
  <conditionalFormatting sqref="Y338">
    <cfRule type="cellIs" dxfId="214" priority="110" operator="equal">
      <formula>"NÃO"</formula>
    </cfRule>
    <cfRule type="cellIs" dxfId="213" priority="111" operator="equal">
      <formula>"SIM"</formula>
    </cfRule>
  </conditionalFormatting>
  <conditionalFormatting sqref="Y338">
    <cfRule type="cellIs" dxfId="212" priority="109" operator="equal">
      <formula>"OPORTUNIDADE"</formula>
    </cfRule>
  </conditionalFormatting>
  <conditionalFormatting sqref="Y338">
    <cfRule type="cellIs" dxfId="211" priority="107" operator="equal">
      <formula>"NÃO"</formula>
    </cfRule>
    <cfRule type="cellIs" dxfId="210" priority="108" operator="equal">
      <formula>"SIM"</formula>
    </cfRule>
  </conditionalFormatting>
  <conditionalFormatting sqref="Y338">
    <cfRule type="cellIs" dxfId="209" priority="106" operator="equal">
      <formula>"OPORTUNIDADE"</formula>
    </cfRule>
  </conditionalFormatting>
  <conditionalFormatting sqref="Y338">
    <cfRule type="cellIs" dxfId="208" priority="104" operator="equal">
      <formula>"NÃO"</formula>
    </cfRule>
    <cfRule type="cellIs" dxfId="207" priority="105" operator="equal">
      <formula>"SIM"</formula>
    </cfRule>
  </conditionalFormatting>
  <conditionalFormatting sqref="Y338">
    <cfRule type="cellIs" dxfId="206" priority="103" operator="equal">
      <formula>"OPORTUNIDADE"</formula>
    </cfRule>
  </conditionalFormatting>
  <conditionalFormatting sqref="Y338">
    <cfRule type="cellIs" dxfId="205" priority="101" operator="equal">
      <formula>"NÃO"</formula>
    </cfRule>
    <cfRule type="cellIs" dxfId="204" priority="102" operator="equal">
      <formula>"SIM"</formula>
    </cfRule>
  </conditionalFormatting>
  <conditionalFormatting sqref="Y338">
    <cfRule type="cellIs" dxfId="203" priority="100" operator="equal">
      <formula>"OPORTUNIDADE"</formula>
    </cfRule>
  </conditionalFormatting>
  <conditionalFormatting sqref="Y338">
    <cfRule type="cellIs" dxfId="202" priority="98" operator="equal">
      <formula>"NÃO"</formula>
    </cfRule>
    <cfRule type="cellIs" dxfId="201" priority="99" operator="equal">
      <formula>"SIM"</formula>
    </cfRule>
  </conditionalFormatting>
  <conditionalFormatting sqref="Y338">
    <cfRule type="cellIs" dxfId="200" priority="97" operator="equal">
      <formula>"OPORTUNIDADE"</formula>
    </cfRule>
  </conditionalFormatting>
  <conditionalFormatting sqref="Y338">
    <cfRule type="cellIs" dxfId="199" priority="95" operator="equal">
      <formula>"NÃO"</formula>
    </cfRule>
    <cfRule type="cellIs" dxfId="198" priority="96" operator="equal">
      <formula>"SIM"</formula>
    </cfRule>
  </conditionalFormatting>
  <conditionalFormatting sqref="Y338">
    <cfRule type="cellIs" dxfId="197" priority="94" operator="equal">
      <formula>"OPORTUNIDADE"</formula>
    </cfRule>
  </conditionalFormatting>
  <conditionalFormatting sqref="Y338">
    <cfRule type="cellIs" dxfId="196" priority="92" operator="equal">
      <formula>"NÃO"</formula>
    </cfRule>
    <cfRule type="cellIs" dxfId="195" priority="93" operator="equal">
      <formula>"SIM"</formula>
    </cfRule>
  </conditionalFormatting>
  <conditionalFormatting sqref="Y338">
    <cfRule type="cellIs" dxfId="194" priority="91" operator="equal">
      <formula>"OPORTUNIDADE"</formula>
    </cfRule>
  </conditionalFormatting>
  <conditionalFormatting sqref="Y338">
    <cfRule type="cellIs" dxfId="193" priority="89" operator="equal">
      <formula>"NÃO"</formula>
    </cfRule>
    <cfRule type="cellIs" dxfId="192" priority="90" operator="equal">
      <formula>"SIM"</formula>
    </cfRule>
  </conditionalFormatting>
  <conditionalFormatting sqref="Y338">
    <cfRule type="cellIs" dxfId="191" priority="88" operator="equal">
      <formula>"OPORTUNIDADE"</formula>
    </cfRule>
  </conditionalFormatting>
  <conditionalFormatting sqref="Y338">
    <cfRule type="cellIs" dxfId="190" priority="86" operator="equal">
      <formula>"NÃO"</formula>
    </cfRule>
    <cfRule type="cellIs" dxfId="189" priority="87" operator="equal">
      <formula>"SIM"</formula>
    </cfRule>
  </conditionalFormatting>
  <conditionalFormatting sqref="Y338">
    <cfRule type="cellIs" dxfId="188" priority="85" operator="equal">
      <formula>"OPORTUNIDADE"</formula>
    </cfRule>
  </conditionalFormatting>
  <conditionalFormatting sqref="Y338">
    <cfRule type="cellIs" dxfId="187" priority="83" operator="equal">
      <formula>"NÃO"</formula>
    </cfRule>
    <cfRule type="cellIs" dxfId="186" priority="84" operator="equal">
      <formula>"SIM"</formula>
    </cfRule>
  </conditionalFormatting>
  <conditionalFormatting sqref="Y338">
    <cfRule type="cellIs" dxfId="185" priority="82" operator="equal">
      <formula>"OPORTUNIDADE"</formula>
    </cfRule>
  </conditionalFormatting>
  <conditionalFormatting sqref="Y338">
    <cfRule type="cellIs" dxfId="184" priority="80" operator="equal">
      <formula>"NÃO"</formula>
    </cfRule>
    <cfRule type="cellIs" dxfId="183" priority="81" operator="equal">
      <formula>"SIM"</formula>
    </cfRule>
  </conditionalFormatting>
  <conditionalFormatting sqref="Y338">
    <cfRule type="cellIs" dxfId="182" priority="79" operator="equal">
      <formula>"OPORTUNIDADE"</formula>
    </cfRule>
  </conditionalFormatting>
  <conditionalFormatting sqref="Y338">
    <cfRule type="cellIs" dxfId="181" priority="77" operator="equal">
      <formula>"NÃO"</formula>
    </cfRule>
    <cfRule type="cellIs" dxfId="180" priority="78" operator="equal">
      <formula>"SIM"</formula>
    </cfRule>
  </conditionalFormatting>
  <conditionalFormatting sqref="Y338">
    <cfRule type="cellIs" dxfId="179" priority="76" operator="equal">
      <formula>"OPORTUNIDADE"</formula>
    </cfRule>
  </conditionalFormatting>
  <conditionalFormatting sqref="Y338">
    <cfRule type="cellIs" dxfId="178" priority="74" operator="equal">
      <formula>"NÃO"</formula>
    </cfRule>
    <cfRule type="cellIs" dxfId="177" priority="75" operator="equal">
      <formula>"SIM"</formula>
    </cfRule>
  </conditionalFormatting>
  <conditionalFormatting sqref="Y338">
    <cfRule type="cellIs" dxfId="176" priority="73" operator="equal">
      <formula>"OPORTUNIDADE"</formula>
    </cfRule>
  </conditionalFormatting>
  <conditionalFormatting sqref="Y338">
    <cfRule type="cellIs" dxfId="175" priority="71" operator="equal">
      <formula>"NÃO"</formula>
    </cfRule>
    <cfRule type="cellIs" dxfId="174" priority="72" operator="equal">
      <formula>"SIM"</formula>
    </cfRule>
  </conditionalFormatting>
  <conditionalFormatting sqref="Y338">
    <cfRule type="cellIs" dxfId="173" priority="70" operator="equal">
      <formula>"OPORTUNIDADE"</formula>
    </cfRule>
  </conditionalFormatting>
  <conditionalFormatting sqref="Y338">
    <cfRule type="cellIs" dxfId="172" priority="68" operator="equal">
      <formula>"NÃO"</formula>
    </cfRule>
    <cfRule type="cellIs" dxfId="171" priority="69" operator="equal">
      <formula>"SIM"</formula>
    </cfRule>
  </conditionalFormatting>
  <conditionalFormatting sqref="Y338">
    <cfRule type="cellIs" dxfId="170" priority="67" operator="equal">
      <formula>"OPORTUNIDADE"</formula>
    </cfRule>
  </conditionalFormatting>
  <conditionalFormatting sqref="Y338">
    <cfRule type="cellIs" dxfId="169" priority="65" operator="equal">
      <formula>"NÃO"</formula>
    </cfRule>
    <cfRule type="cellIs" dxfId="168" priority="66" operator="equal">
      <formula>"SIM"</formula>
    </cfRule>
  </conditionalFormatting>
  <conditionalFormatting sqref="Y338">
    <cfRule type="cellIs" dxfId="167" priority="64" operator="equal">
      <formula>"OPORTUNIDADE"</formula>
    </cfRule>
  </conditionalFormatting>
  <conditionalFormatting sqref="Y338">
    <cfRule type="cellIs" dxfId="166" priority="62" operator="equal">
      <formula>"NÃO"</formula>
    </cfRule>
    <cfRule type="cellIs" dxfId="165" priority="63" operator="equal">
      <formula>"SIM"</formula>
    </cfRule>
  </conditionalFormatting>
  <conditionalFormatting sqref="Y338">
    <cfRule type="cellIs" dxfId="164" priority="61" operator="equal">
      <formula>"OPORTUNIDADE"</formula>
    </cfRule>
  </conditionalFormatting>
  <conditionalFormatting sqref="Y338">
    <cfRule type="cellIs" dxfId="163" priority="59" operator="equal">
      <formula>"NÃO"</formula>
    </cfRule>
    <cfRule type="cellIs" dxfId="162" priority="60" operator="equal">
      <formula>"SIM"</formula>
    </cfRule>
  </conditionalFormatting>
  <conditionalFormatting sqref="Y338">
    <cfRule type="cellIs" dxfId="161" priority="58" operator="equal">
      <formula>"OPORTUNIDADE"</formula>
    </cfRule>
  </conditionalFormatting>
  <conditionalFormatting sqref="Y338">
    <cfRule type="cellIs" dxfId="160" priority="56" operator="equal">
      <formula>"NÃO"</formula>
    </cfRule>
    <cfRule type="cellIs" dxfId="159" priority="57" operator="equal">
      <formula>"SIM"</formula>
    </cfRule>
  </conditionalFormatting>
  <conditionalFormatting sqref="Y338">
    <cfRule type="cellIs" dxfId="158" priority="55" operator="equal">
      <formula>"OPORTUNIDADE"</formula>
    </cfRule>
  </conditionalFormatting>
  <conditionalFormatting sqref="Y338">
    <cfRule type="cellIs" dxfId="157" priority="53" operator="equal">
      <formula>"NÃO"</formula>
    </cfRule>
    <cfRule type="cellIs" dxfId="156" priority="54" operator="equal">
      <formula>"SIM"</formula>
    </cfRule>
  </conditionalFormatting>
  <conditionalFormatting sqref="Y338">
    <cfRule type="cellIs" dxfId="155" priority="52" operator="equal">
      <formula>"OPORTUNIDADE"</formula>
    </cfRule>
  </conditionalFormatting>
  <conditionalFormatting sqref="Y338">
    <cfRule type="cellIs" dxfId="154" priority="50" operator="equal">
      <formula>"NÃO"</formula>
    </cfRule>
    <cfRule type="cellIs" dxfId="153" priority="51" operator="equal">
      <formula>"SIM"</formula>
    </cfRule>
  </conditionalFormatting>
  <conditionalFormatting sqref="Y338">
    <cfRule type="cellIs" dxfId="152" priority="49" operator="equal">
      <formula>"OPORTUNIDADE"</formula>
    </cfRule>
  </conditionalFormatting>
  <conditionalFormatting sqref="Y338">
    <cfRule type="cellIs" dxfId="151" priority="47" operator="equal">
      <formula>"NÃO"</formula>
    </cfRule>
    <cfRule type="cellIs" dxfId="150" priority="48" operator="equal">
      <formula>"SIM"</formula>
    </cfRule>
  </conditionalFormatting>
  <conditionalFormatting sqref="Y338">
    <cfRule type="cellIs" dxfId="149" priority="46" operator="equal">
      <formula>"OPORTUNIDADE"</formula>
    </cfRule>
  </conditionalFormatting>
  <conditionalFormatting sqref="Y338">
    <cfRule type="cellIs" dxfId="148" priority="44" operator="equal">
      <formula>"NÃO"</formula>
    </cfRule>
    <cfRule type="cellIs" dxfId="147" priority="45" operator="equal">
      <formula>"SIM"</formula>
    </cfRule>
  </conditionalFormatting>
  <conditionalFormatting sqref="Y338">
    <cfRule type="cellIs" dxfId="146" priority="43" operator="equal">
      <formula>"OPORTUNIDADE"</formula>
    </cfRule>
  </conditionalFormatting>
  <conditionalFormatting sqref="Y338">
    <cfRule type="cellIs" dxfId="145" priority="41" operator="equal">
      <formula>"NÃO"</formula>
    </cfRule>
    <cfRule type="cellIs" dxfId="144" priority="42" operator="equal">
      <formula>"SIM"</formula>
    </cfRule>
  </conditionalFormatting>
  <conditionalFormatting sqref="Y338">
    <cfRule type="cellIs" dxfId="143" priority="40" operator="equal">
      <formula>"OPORTUNIDADE"</formula>
    </cfRule>
  </conditionalFormatting>
  <conditionalFormatting sqref="Y338">
    <cfRule type="cellIs" dxfId="142" priority="38" operator="equal">
      <formula>"NÃO"</formula>
    </cfRule>
    <cfRule type="cellIs" dxfId="141" priority="39" operator="equal">
      <formula>"SIM"</formula>
    </cfRule>
  </conditionalFormatting>
  <conditionalFormatting sqref="Y338">
    <cfRule type="cellIs" dxfId="140" priority="37" operator="equal">
      <formula>"OPORTUNIDADE"</formula>
    </cfRule>
  </conditionalFormatting>
  <conditionalFormatting sqref="Y338">
    <cfRule type="cellIs" dxfId="139" priority="35" operator="equal">
      <formula>"NÃO"</formula>
    </cfRule>
    <cfRule type="cellIs" dxfId="138" priority="36" operator="equal">
      <formula>"SIM"</formula>
    </cfRule>
  </conditionalFormatting>
  <conditionalFormatting sqref="Y338">
    <cfRule type="cellIs" dxfId="137" priority="34" operator="equal">
      <formula>"OPORTUNIDADE"</formula>
    </cfRule>
  </conditionalFormatting>
  <conditionalFormatting sqref="Y338">
    <cfRule type="cellIs" dxfId="136" priority="32" operator="equal">
      <formula>"NÃO"</formula>
    </cfRule>
    <cfRule type="cellIs" dxfId="135" priority="33" operator="equal">
      <formula>"SIM"</formula>
    </cfRule>
  </conditionalFormatting>
  <conditionalFormatting sqref="Y338">
    <cfRule type="cellIs" dxfId="134" priority="31" operator="equal">
      <formula>"OPORTUNIDADE"</formula>
    </cfRule>
  </conditionalFormatting>
  <conditionalFormatting sqref="Y338">
    <cfRule type="cellIs" dxfId="133" priority="29" operator="equal">
      <formula>"NÃO"</formula>
    </cfRule>
    <cfRule type="cellIs" dxfId="132" priority="30" operator="equal">
      <formula>"SIM"</formula>
    </cfRule>
  </conditionalFormatting>
  <conditionalFormatting sqref="Y338">
    <cfRule type="cellIs" dxfId="131" priority="28" operator="equal">
      <formula>"OPORTUNIDADE"</formula>
    </cfRule>
  </conditionalFormatting>
  <conditionalFormatting sqref="Y338">
    <cfRule type="cellIs" dxfId="130" priority="26" operator="equal">
      <formula>"NÃO"</formula>
    </cfRule>
    <cfRule type="cellIs" dxfId="129" priority="27" operator="equal">
      <formula>"SIM"</formula>
    </cfRule>
  </conditionalFormatting>
  <conditionalFormatting sqref="Y338">
    <cfRule type="cellIs" dxfId="128" priority="25" operator="equal">
      <formula>"OPORTUNIDADE"</formula>
    </cfRule>
  </conditionalFormatting>
  <conditionalFormatting sqref="Y338">
    <cfRule type="cellIs" dxfId="127" priority="23" operator="equal">
      <formula>"NÃO"</formula>
    </cfRule>
    <cfRule type="cellIs" dxfId="126" priority="24" operator="equal">
      <formula>"SIM"</formula>
    </cfRule>
  </conditionalFormatting>
  <conditionalFormatting sqref="Y338">
    <cfRule type="cellIs" dxfId="125" priority="22" operator="equal">
      <formula>"OPORTUNIDADE"</formula>
    </cfRule>
  </conditionalFormatting>
  <conditionalFormatting sqref="Y338">
    <cfRule type="cellIs" dxfId="124" priority="20" operator="equal">
      <formula>"NÃO"</formula>
    </cfRule>
    <cfRule type="cellIs" dxfId="123" priority="21" operator="equal">
      <formula>"SIM"</formula>
    </cfRule>
  </conditionalFormatting>
  <conditionalFormatting sqref="Y338">
    <cfRule type="cellIs" dxfId="122" priority="19" operator="equal">
      <formula>"OPORTUNIDADE"</formula>
    </cfRule>
  </conditionalFormatting>
  <conditionalFormatting sqref="Y338">
    <cfRule type="cellIs" dxfId="121" priority="17" operator="equal">
      <formula>"NÃO"</formula>
    </cfRule>
    <cfRule type="cellIs" dxfId="120" priority="18" operator="equal">
      <formula>"SIM"</formula>
    </cfRule>
  </conditionalFormatting>
  <conditionalFormatting sqref="Y338">
    <cfRule type="cellIs" dxfId="119" priority="16" operator="equal">
      <formula>"OPORTUNIDADE"</formula>
    </cfRule>
  </conditionalFormatting>
  <conditionalFormatting sqref="Y338">
    <cfRule type="cellIs" dxfId="118" priority="14" operator="equal">
      <formula>"NÃO"</formula>
    </cfRule>
    <cfRule type="cellIs" dxfId="117" priority="15" operator="equal">
      <formula>"SIM"</formula>
    </cfRule>
  </conditionalFormatting>
  <conditionalFormatting sqref="Y338">
    <cfRule type="cellIs" dxfId="116" priority="13" operator="equal">
      <formula>"OPORTUNIDADE"</formula>
    </cfRule>
  </conditionalFormatting>
  <conditionalFormatting sqref="Y338">
    <cfRule type="cellIs" dxfId="115" priority="11" operator="equal">
      <formula>"NÃO"</formula>
    </cfRule>
    <cfRule type="cellIs" dxfId="114" priority="12" operator="equal">
      <formula>"SIM"</formula>
    </cfRule>
  </conditionalFormatting>
  <conditionalFormatting sqref="Y338">
    <cfRule type="cellIs" dxfId="113" priority="10" operator="equal">
      <formula>"OPORTUNIDADE"</formula>
    </cfRule>
  </conditionalFormatting>
  <conditionalFormatting sqref="Y338">
    <cfRule type="cellIs" dxfId="112" priority="8" operator="equal">
      <formula>"NÃO"</formula>
    </cfRule>
    <cfRule type="cellIs" dxfId="111" priority="9" operator="equal">
      <formula>"SIM"</formula>
    </cfRule>
  </conditionalFormatting>
  <conditionalFormatting sqref="Y338">
    <cfRule type="cellIs" dxfId="110" priority="7" operator="equal">
      <formula>"OPORTUNIDADE"</formula>
    </cfRule>
  </conditionalFormatting>
  <conditionalFormatting sqref="Y338">
    <cfRule type="cellIs" dxfId="109" priority="5" operator="equal">
      <formula>"NÃO"</formula>
    </cfRule>
    <cfRule type="cellIs" dxfId="108" priority="6" operator="equal">
      <formula>"SIM"</formula>
    </cfRule>
  </conditionalFormatting>
  <conditionalFormatting sqref="Y338">
    <cfRule type="cellIs" dxfId="107" priority="4" operator="equal">
      <formula>"OPORTUNIDADE"</formula>
    </cfRule>
  </conditionalFormatting>
  <conditionalFormatting sqref="Y338">
    <cfRule type="cellIs" dxfId="106" priority="2" operator="equal">
      <formula>"NÃO"</formula>
    </cfRule>
    <cfRule type="cellIs" dxfId="105" priority="3" operator="equal">
      <formula>"SIM"</formula>
    </cfRule>
  </conditionalFormatting>
  <conditionalFormatting sqref="BP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E317 AE314 AE323 AE331:AE333 AE337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 BO268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267 BO269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Q1002" sqref="Q1002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4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944</v>
      </c>
      <c r="B1" s="94"/>
      <c r="Q1" s="204"/>
    </row>
    <row r="2" spans="1:17">
      <c r="A2" s="96">
        <v>1</v>
      </c>
      <c r="B2" s="97"/>
    </row>
    <row r="3" spans="1:17">
      <c r="O3" s="285"/>
      <c r="P3" s="162"/>
    </row>
    <row r="4" spans="1:17" ht="15.75" customHeight="1">
      <c r="O4" s="285"/>
      <c r="P4" s="162"/>
    </row>
    <row r="5" spans="1:17" s="99" customFormat="1" ht="11.25" customHeight="1">
      <c r="A5"/>
      <c r="B5" s="98"/>
      <c r="C5" s="366" t="s">
        <v>1858</v>
      </c>
      <c r="D5" s="367"/>
      <c r="E5" s="367"/>
      <c r="F5" s="367"/>
      <c r="G5" s="367"/>
      <c r="H5" s="367"/>
      <c r="I5" s="367"/>
      <c r="J5" s="368"/>
      <c r="K5" s="369" t="s">
        <v>1859</v>
      </c>
      <c r="L5" s="370"/>
      <c r="M5" s="370"/>
      <c r="N5" s="370"/>
      <c r="O5" s="371" t="s">
        <v>1860</v>
      </c>
      <c r="P5" s="372"/>
      <c r="Q5" s="373"/>
    </row>
    <row r="6" spans="1:17" s="99" customFormat="1" ht="15.75" customHeight="1">
      <c r="A6" s="93" t="s">
        <v>1861</v>
      </c>
      <c r="B6" s="100" t="s">
        <v>1862</v>
      </c>
      <c r="C6" s="101" t="s">
        <v>1163</v>
      </c>
      <c r="D6" s="102" t="s">
        <v>1164</v>
      </c>
      <c r="E6" s="101" t="s">
        <v>1863</v>
      </c>
      <c r="F6" s="101" t="s">
        <v>1154</v>
      </c>
      <c r="G6" s="101" t="s">
        <v>1158</v>
      </c>
      <c r="H6" s="160" t="s">
        <v>628</v>
      </c>
      <c r="I6" s="137" t="s">
        <v>1159</v>
      </c>
      <c r="J6" s="137" t="s">
        <v>1160</v>
      </c>
      <c r="K6" s="145" t="s">
        <v>1154</v>
      </c>
      <c r="L6" s="145" t="s">
        <v>1864</v>
      </c>
      <c r="M6" s="145" t="s">
        <v>628</v>
      </c>
      <c r="N6" s="146" t="s">
        <v>1158</v>
      </c>
      <c r="O6" s="286" t="s">
        <v>1201</v>
      </c>
      <c r="P6" s="164"/>
      <c r="Q6" s="206" t="s">
        <v>1865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>MC1 as 08:56 aguardando cruzamento cm M84 previsao 10hrs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Confirmando FX com CCO para deslocamento do W71 de RVD-TGR, MC1 às 19h00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Aguardando envio MC1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Verificando faixa com o CCO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Aguardando envio MC1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>Aguardando envio MC1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>Aguardando envio MC1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aguardando FX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Aguardando TP ficar pronta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>Aguardando envio MC1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Aguardando envio MC1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>Suprimido devido não ter concedio fx para E14 em D-1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Verificando faixa com o CCO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Aguardando envio MC1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 xml:space="preserve">Previsão MC1 14HRS devido descanso dos maquinista 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Aguardando envio MC1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Aguardando TP ficar pronta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TP pronta 07:43 aguardando passagem C60 prev. 09hrs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Aguardando TP ficar pronta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Não vai circular devido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Aguardando envio MC1 17HRS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 xml:space="preserve"> MC1 09:42 aguardando faixa cm cco 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MC1 08:05 em deslocamento para o KM  185 de trabalho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Aguardando retorno da informação devido a movimentação do E14 em D-1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>Aguardando envio MC1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TP pronta 11:25 , realizado intervalo 11:45 ate 13:15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>TP pronta 07:55, realizando intervadlo 09:51 ate 12:51 em TBR487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Aguardando TP ficar protna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Aguardando envio MC1 09:37, prev. apos I21 10hrs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21h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13h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08:30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>MC1 08:30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Aguarda passagem I28 previsão 9h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Aguarda equipe informar pronta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 xml:space="preserve">Aguarda equipe informar pronta 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>Em intervalo as 08:10 até as 09:40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>Equipe pronta as 11h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Aguarda passagem I28 previsão 9h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Aguarda MC1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Faixa após I38 as 12h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MC1 21h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13h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Equipe manobrando para solicitar MC1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 xml:space="preserve">MC1 08:35, aguarda oportunidade de intervalo 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Aguarda MC1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>MC1 07:56, aguarda liberação M81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>Equipe pronta as 11h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Confirmando FX com CCO para deslocamento do W71 de TGR-RVD, MC1 às 19h00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Aguardando envio MC1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>Aguardando envio MC1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>Verificando faixa com o CCO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>Aguardando envio MC1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>Aguardando envio MC1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>TP pronta 07:41 intervalo apos I54 09HRS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>Aguardando TP ficar pronta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>Aguardando TP ficar pronta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Aguardando envio MC1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>Aguardando envio MC1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TGR-RVD,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>Aguardando envio MC1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Aguardando envio MC1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Verificando faixa com o CCO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>Previsão  envio MC1 09:30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>TP pronta 07:46, realizando o intervalo  das 08:20 ate 10:20 no KM 407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>Aguardando TP ficar pronta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Aguardando envio MC1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Aguardando envio MC1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Confirmando FX com CCO para deslocamento do W71 de TGR-RVD, MC1 às 19h00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Aguardando envio MC1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Verificando faixa com o CCO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Aguardando envio MC1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>TP pronta 08:04, aguardando manobra do Q75 previsao 09hrs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>Aguardando TP ficar pronta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Aguardando envio MC1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>Aguardando envio MC1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Verificando faixa com o CCO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 xml:space="preserve">MC1 07:06, em intervalo entre ZGT-ZXE 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>Aguardando envio MC1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Aguardando TP ficar pronta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verificando fx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verificando fx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>TP pronta 07:57, após o I84 prev. 10:30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Aguardando TP ficar pronta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 xml:space="preserve">MC1 as 16hrs 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MC1 08:23, previsão após 14rs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MC1 10:05, aguardando faixa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>TP pronta 08:07, realizando o intervalo das 09:35 ate 11:25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Aguardando envio MC1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>Aguardando envio MC1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07:16,  apo o M82 previsão 10hrs 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Aguarda MC1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Aguarda MC1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 xml:space="preserve">Aguarda MC1 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>*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 xml:space="preserve">Aguarda MC1 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08:30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>MC1 06:42, autorizado as 06:59, em intervalo as 07:40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>*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>Aguarda equipe informar pronto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>Aguarda equipe informar pronto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MC1 9h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MC1 19h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PCM, 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MC1 9h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MC1 9h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 xml:space="preserve">Aguarda equipe informar pronto 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Previsão de pronto as 9h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MC1 08:30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 xml:space="preserve">Aguarda equipe informar pronto 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 xml:space="preserve">Aguarda equipe informar pronto 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Faixa validada para 12h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em deslocamento/Prev. pronto 10h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14h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Prev. macro 1 09:30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Aguardando macro 1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em deslocamento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Faixa validada 10h/Prev. macro 1 09h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Prev. macro 1 09:30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Faixa 09h/Prev. mac1 08:30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07:37/Intervalo com início das 08:10 até 09:30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Prev. macro 1 09:00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C63 09:50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Prev. macro 1 08:30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Sem oportunidade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>Sem oportunidade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Prev. macro 1 09:00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Prev. macro 1 09:00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MC1 08:14, aguardando o D77 prev. 09:30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>Ag. confirmação de FX com o CCO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>MC1 previsao 10hrs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>TP pronta as 09hrs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>Aguardando envio MC1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TP pronta 07:41, previsao de faixa 10hrs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 xml:space="preserve">MC1 previsao 12hrs devido malha saturada 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previsão apos I19 10hrs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prev apos D72 10:30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>Aguardando envio MC1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>Aguardando TP ficar pronta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Prev. macro 1 08:30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Aguardando turma do esmeril confirmar a programação para hoje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em deslocamento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em deslocamento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Validando faixa com CCO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Prev. macro 1 13:00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09:32/Em deslocamento para o km 300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>TP pronta 08:10 prev após I77 12hrs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 xml:space="preserve">Sem oportunidade devido estação TIQ esta em carregamento, prev de finalizar somente terça- feira 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Confirmando FX com CCO para deslocamento do W71 deTGR-RVD, MC1 às 19h00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 xml:space="preserve">Sem oportunidade devido malha saturada, alto fluxo de trens na região 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>MC1 previsão 08:50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09:15, verificando faixa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 xml:space="preserve">Socadora em deslocamento entre ZGT-ZXE para o KM 303 de trabalho 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Aguardando envio MC1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Aguardando TP ficar pronta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Confirmando FX com CCO para deslocamento do W71 de RVD-TGR, MC1 às 19h00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 xml:space="preserve">Verifcando faixa cm CCO 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12hrs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>Aguardando TP ficar pronta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Aguardando TP ficar pronta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Aguardando envio MC1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Aguardando envio MC1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Aguardando envio MC1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 xml:space="preserve">MC1 08:22, verificando faixa 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>Aguardando TP ficar pronta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Previsao MC1 as 11hrs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>Previsão da MC1 10:00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>MC1 06:04, verificando faixa prev. apos M82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Aguardando envio MC1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Previsao TP pronta as 10hrs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MC1 previsão as 10hrs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Previsao MC1 as 11hrs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Previsao MC1 as 11hrs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Previsao MC1 as 11hrs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Previsao MC1 as 11hrs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 xml:space="preserve">Verifcando faixa cm CCO 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>Previsão MC1 12HRS, devido descanso maquinista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>Previsa TP ficar pronta 10hrs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>Aguardando envio MC1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>Previsão  TP ficar pronta 09:30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Previsao MC1 as 13hrs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 xml:space="preserve">MC1 07:59, verificando faixa cm cco 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Aguardando envio MC1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>Aguardando envio MC1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Aguardando envio MC1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>Aguardando TP ficar pronta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>Aguardando envio MC1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Aguardando envio MC1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Verifcando faixa cm CCO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Aguardando envio MC1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>TP pronta 07:44, prev após I65 09:00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>Aguardando envio MC1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Aguardando envio MC1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  TP  pronta 08:30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Aguardando envio MC1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Maquiana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Aguardando envio MC1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Aguardando TP ficar pronta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>Aguardando envio MC1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1</v>
      </c>
      <c r="P289" s="96"/>
      <c r="Q289" s="152" t="str">
        <f>IF($A$2=1,IF(FN_MC!BJ295="","*",FN_MC!BJ295),IF(FN_MC!BK295="","*",FN_MC!BK295))</f>
        <v xml:space="preserve">Verifcando faixa cm CCO </v>
      </c>
    </row>
    <row r="290" spans="1:17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1</v>
      </c>
      <c r="P290" s="96"/>
      <c r="Q290" s="152" t="str">
        <f>IF($A$2=1,IF(FN_MC!BJ296="","*",FN_MC!BJ296),IF(FN_MC!BK296="","*",FN_MC!BK296))</f>
        <v xml:space="preserve">Verifcando faixa cm CCO </v>
      </c>
    </row>
    <row r="291" spans="1:17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TPC1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TPC1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2</v>
      </c>
      <c r="P291" s="96"/>
      <c r="Q291" s="152" t="str">
        <f>IF($A$2=1,IF(FN_MC!BJ297="","*",FN_MC!BJ297),IF(FN_MC!BK297="","*",FN_MC!BK297))</f>
        <v>Aguardando TP ficar pronta</v>
      </c>
    </row>
    <row r="292" spans="1:17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1</v>
      </c>
      <c r="P292" s="96"/>
      <c r="Q292" s="152" t="str">
        <f>IF($A$2=1,IF(FN_MC!BJ298="","*",FN_MC!BJ298),IF(FN_MC!BK298="","*",FN_MC!BK298))</f>
        <v>Aguardando envio MC1</v>
      </c>
    </row>
    <row r="293" spans="1:17" ht="32.25" customHeight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2</v>
      </c>
      <c r="P293" s="96"/>
      <c r="Q293" s="152" t="str">
        <f>IF($A$2=1,IF(FN_MC!BJ299="","*",FN_MC!BJ299),IF(FN_MC!BK299="","*",FN_MC!BK299))</f>
        <v>Previsão apos I44 08:50</v>
      </c>
    </row>
    <row r="294" spans="1:17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>Aguardando envio MC1</v>
      </c>
    </row>
    <row r="295" spans="1:17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0</v>
      </c>
      <c r="P295" s="96"/>
      <c r="Q295" s="152" t="str">
        <f>IF($A$2=1,IF(FN_MC!BJ301="","*",FN_MC!BJ301),IF(FN_MC!BK301="","*",FN_MC!BK301))</f>
        <v>Aguardando TP ficar pronta</v>
      </c>
    </row>
    <row r="296" spans="1:17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0</v>
      </c>
      <c r="P297" s="96"/>
      <c r="Q297" s="152" t="str">
        <f>IF($A$2=1,IF(FN_MC!BJ303="","*",FN_MC!BJ303),IF(FN_MC!BK303="","*",FN_MC!BK303))</f>
        <v>Aguardando envio MC1</v>
      </c>
    </row>
    <row r="298" spans="1:17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2</v>
      </c>
      <c r="P298" s="96"/>
      <c r="Q298" s="152" t="str">
        <f>IF($A$2=1,IF(FN_MC!BJ304="","*",FN_MC!BJ304),IF(FN_MC!BK304="","*",FN_MC!BK304))</f>
        <v>Aguardando TP ficar pronta</v>
      </c>
    </row>
    <row r="299" spans="1:17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2</v>
      </c>
      <c r="P299" s="96"/>
      <c r="Q299" s="152" t="str">
        <f>IF($A$2=1,IF(FN_MC!BJ305="","*",FN_MC!BJ305),IF(FN_MC!BK305="","*",FN_MC!BK305))</f>
        <v>Aguardando envio MC1</v>
      </c>
    </row>
    <row r="300" spans="1:17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2</v>
      </c>
      <c r="P300" s="96"/>
      <c r="Q300" s="152" t="str">
        <f>IF($A$2=1,IF(FN_MC!BJ306="","*",FN_MC!BJ306),IF(FN_MC!BK306="","*",FN_MC!BK306))</f>
        <v>Aguardando envio MC1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 t="str">
        <f>IF(FN_MC!B308="","*",FN_MC!B308)</f>
        <v>*</v>
      </c>
      <c r="B302" s="104" t="str">
        <f>IF(FN_MC!X308="","*",FN_MC!X308)</f>
        <v>*</v>
      </c>
      <c r="C302" s="105" t="str">
        <f>IF(FN_MC!S308="","*",FN_MC!S308)</f>
        <v>-</v>
      </c>
      <c r="D302" s="105" t="str">
        <f>IF(FN_MC!T308="","*",FN_MC!T308)</f>
        <v>-</v>
      </c>
      <c r="E302" s="105" t="str">
        <f>IF(FN_MC!D308="","*",FN_MC!D308)</f>
        <v>*</v>
      </c>
      <c r="F302" s="105" t="str">
        <f>IF(FN_MC!H308="","*",FN_MC!H308)</f>
        <v>*</v>
      </c>
      <c r="G302" s="105" t="str">
        <f>IF(FN_MC!M308="","*",FN_MC!M308)</f>
        <v>-</v>
      </c>
      <c r="H302" s="161" t="str">
        <f>IF(FN_MC!K308="","*",FN_MC!K308)</f>
        <v>*</v>
      </c>
      <c r="I302" s="138" t="str">
        <f>IF(FN_MC!O308="","*",FN_MC!O308)</f>
        <v>*</v>
      </c>
      <c r="J302" s="138" t="str">
        <f>IF(FN_MC!P308="","*",FN_MC!P308)</f>
        <v>*</v>
      </c>
      <c r="K302" s="147" t="str">
        <f>IF(FN_MC!AK308="","*",FN_MC!AK308)</f>
        <v>-</v>
      </c>
      <c r="L302" s="147" t="str">
        <f>IF(FN_MC!AM308="","*",FN_MC!AM308)</f>
        <v>-</v>
      </c>
      <c r="M302" s="147" t="str">
        <f>IF(FN_MC!AP308="","*",FN_MC!AP308)</f>
        <v>-</v>
      </c>
      <c r="N302" s="147" t="str">
        <f>IF(FN_MC!AM308="","*",FN_MC!AM308)</f>
        <v>-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 t="str">
        <f>IF(FN_MC!B309="","*",FN_MC!B309)</f>
        <v>*</v>
      </c>
      <c r="B303" s="104" t="str">
        <f>IF(FN_MC!X309="","*",FN_MC!X309)</f>
        <v>*</v>
      </c>
      <c r="C303" s="105" t="str">
        <f>IF(FN_MC!S309="","*",FN_MC!S309)</f>
        <v>-</v>
      </c>
      <c r="D303" s="105" t="str">
        <f>IF(FN_MC!T309="","*",FN_MC!T309)</f>
        <v>-</v>
      </c>
      <c r="E303" s="105" t="str">
        <f>IF(FN_MC!D309="","*",FN_MC!D309)</f>
        <v>*</v>
      </c>
      <c r="F303" s="105" t="str">
        <f>IF(FN_MC!H309="","*",FN_MC!H309)</f>
        <v>*</v>
      </c>
      <c r="G303" s="105" t="str">
        <f>IF(FN_MC!M309="","*",FN_MC!M309)</f>
        <v>-</v>
      </c>
      <c r="H303" s="161" t="str">
        <f>IF(FN_MC!K309="","*",FN_MC!K309)</f>
        <v>*</v>
      </c>
      <c r="I303" s="138" t="str">
        <f>IF(FN_MC!O309="","*",FN_MC!O309)</f>
        <v>*</v>
      </c>
      <c r="J303" s="138" t="str">
        <f>IF(FN_MC!P309="","*",FN_MC!P309)</f>
        <v>*</v>
      </c>
      <c r="K303" s="147" t="str">
        <f>IF(FN_MC!AK309="","*",FN_MC!AK309)</f>
        <v>-</v>
      </c>
      <c r="L303" s="147" t="str">
        <f>IF(FN_MC!AM309="","*",FN_MC!AM309)</f>
        <v>-</v>
      </c>
      <c r="M303" s="147" t="str">
        <f>IF(FN_MC!AP309="","*",FN_MC!AP309)</f>
        <v>-</v>
      </c>
      <c r="N303" s="147" t="str">
        <f>IF(FN_MC!AM309="","*",FN_MC!AM309)</f>
        <v>-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 t="str">
        <f>IF(FN_MC!B310="","*",FN_MC!B310)</f>
        <v>*</v>
      </c>
      <c r="B304" s="104" t="str">
        <f>IF(FN_MC!X310="","*",FN_MC!X310)</f>
        <v>*</v>
      </c>
      <c r="C304" s="105" t="str">
        <f>IF(FN_MC!S310="","*",FN_MC!S310)</f>
        <v>-</v>
      </c>
      <c r="D304" s="105" t="str">
        <f>IF(FN_MC!T310="","*",FN_MC!T310)</f>
        <v>-</v>
      </c>
      <c r="E304" s="105" t="str">
        <f>IF(FN_MC!D310="","*",FN_MC!D310)</f>
        <v>*</v>
      </c>
      <c r="F304" s="105" t="str">
        <f>IF(FN_MC!H310="","*",FN_MC!H310)</f>
        <v>*</v>
      </c>
      <c r="G304" s="105" t="str">
        <f>IF(FN_MC!M310="","*",FN_MC!M310)</f>
        <v>-</v>
      </c>
      <c r="H304" s="161" t="str">
        <f>IF(FN_MC!K310="","*",FN_MC!K310)</f>
        <v>*</v>
      </c>
      <c r="I304" s="138" t="str">
        <f>IF(FN_MC!O310="","*",FN_MC!O310)</f>
        <v>*</v>
      </c>
      <c r="J304" s="138" t="str">
        <f>IF(FN_MC!P310="","*",FN_MC!P310)</f>
        <v>*</v>
      </c>
      <c r="K304" s="147" t="str">
        <f>IF(FN_MC!AK310="","*",FN_MC!AK310)</f>
        <v>-</v>
      </c>
      <c r="L304" s="147" t="str">
        <f>IF(FN_MC!AM310="","*",FN_MC!AM310)</f>
        <v>-</v>
      </c>
      <c r="M304" s="147" t="str">
        <f>IF(FN_MC!AP310="","*",FN_MC!AP310)</f>
        <v>-</v>
      </c>
      <c r="N304" s="147" t="str">
        <f>IF(FN_MC!AM310="","*",FN_MC!AM310)</f>
        <v>-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 t="str">
        <f>IF(FN_MC!B311="","*",FN_MC!B311)</f>
        <v>*</v>
      </c>
      <c r="B305" s="104" t="str">
        <f>IF(FN_MC!X311="","*",FN_MC!X311)</f>
        <v>*</v>
      </c>
      <c r="C305" s="105" t="str">
        <f>IF(FN_MC!S311="","*",FN_MC!S311)</f>
        <v>-</v>
      </c>
      <c r="D305" s="105" t="str">
        <f>IF(FN_MC!T311="","*",FN_MC!T311)</f>
        <v>-</v>
      </c>
      <c r="E305" s="105" t="str">
        <f>IF(FN_MC!D311="","*",FN_MC!D311)</f>
        <v>*</v>
      </c>
      <c r="F305" s="105" t="str">
        <f>IF(FN_MC!H311="","*",FN_MC!H311)</f>
        <v>*</v>
      </c>
      <c r="G305" s="105" t="str">
        <f>IF(FN_MC!M311="","*",FN_MC!M311)</f>
        <v>-</v>
      </c>
      <c r="H305" s="161" t="str">
        <f>IF(FN_MC!K311="","*",FN_MC!K311)</f>
        <v>*</v>
      </c>
      <c r="I305" s="138" t="str">
        <f>IF(FN_MC!O311="","*",FN_MC!O311)</f>
        <v>*</v>
      </c>
      <c r="J305" s="138" t="str">
        <f>IF(FN_MC!P311="","*",FN_MC!P311)</f>
        <v>*</v>
      </c>
      <c r="K305" s="147" t="str">
        <f>IF(FN_MC!AK311="","*",FN_MC!AK311)</f>
        <v>-</v>
      </c>
      <c r="L305" s="147" t="str">
        <f>IF(FN_MC!AM311="","*",FN_MC!AM311)</f>
        <v>-</v>
      </c>
      <c r="M305" s="147" t="str">
        <f>IF(FN_MC!AP311="","*",FN_MC!AP311)</f>
        <v>-</v>
      </c>
      <c r="N305" s="147" t="str">
        <f>IF(FN_MC!AM311="","*",FN_MC!AM311)</f>
        <v>-</v>
      </c>
      <c r="O305" s="187">
        <f>FN_MC!BH311</f>
        <v>2</v>
      </c>
      <c r="P305" s="96"/>
      <c r="Q305" s="152" t="str">
        <f>IF($A$2=1,IF(FN_MC!BJ311="","*",FN_MC!BJ311),IF(FN_MC!BK311="","*",FN_MC!BK311))</f>
        <v>*</v>
      </c>
    </row>
    <row r="306" spans="1:17" ht="24.75" hidden="1" customHeight="1">
      <c r="A306" s="103" t="str">
        <f>IF(FN_MC!B312="","*",FN_MC!B312)</f>
        <v>*</v>
      </c>
      <c r="B306" s="104" t="str">
        <f>IF(FN_MC!X312="","*",FN_MC!X312)</f>
        <v>*</v>
      </c>
      <c r="C306" s="105" t="str">
        <f>IF(FN_MC!S312="","*",FN_MC!S312)</f>
        <v>-</v>
      </c>
      <c r="D306" s="105" t="str">
        <f>IF(FN_MC!T312="","*",FN_MC!T312)</f>
        <v>-</v>
      </c>
      <c r="E306" s="105" t="str">
        <f>IF(FN_MC!D312="","*",FN_MC!D312)</f>
        <v>*</v>
      </c>
      <c r="F306" s="105" t="str">
        <f>IF(FN_MC!H312="","*",FN_MC!H312)</f>
        <v>*</v>
      </c>
      <c r="G306" s="105" t="str">
        <f>IF(FN_MC!M312="","*",FN_MC!M312)</f>
        <v>-</v>
      </c>
      <c r="H306" s="161" t="str">
        <f>IF(FN_MC!K312="","*",FN_MC!K312)</f>
        <v>*</v>
      </c>
      <c r="I306" s="138" t="str">
        <f>IF(FN_MC!O312="","*",FN_MC!O312)</f>
        <v>*</v>
      </c>
      <c r="J306" s="138" t="str">
        <f>IF(FN_MC!P312="","*",FN_MC!P312)</f>
        <v>*</v>
      </c>
      <c r="K306" s="147" t="str">
        <f>IF(FN_MC!AK312="","*",FN_MC!AK312)</f>
        <v>-</v>
      </c>
      <c r="L306" s="147" t="str">
        <f>IF(FN_MC!AM312="","*",FN_MC!AM312)</f>
        <v>-</v>
      </c>
      <c r="M306" s="147" t="str">
        <f>IF(FN_MC!AP312="","*",FN_MC!AP312)</f>
        <v>-</v>
      </c>
      <c r="N306" s="147" t="str">
        <f>IF(FN_MC!AM312="","*",FN_MC!AM312)</f>
        <v>-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 t="str">
        <f>IF(FN_MC!B313="","*",FN_MC!B313)</f>
        <v>*</v>
      </c>
      <c r="B307" s="104" t="str">
        <f>IF(FN_MC!X313="","*",FN_MC!X313)</f>
        <v>*</v>
      </c>
      <c r="C307" s="105" t="str">
        <f>IF(FN_MC!S313="","*",FN_MC!S313)</f>
        <v>-</v>
      </c>
      <c r="D307" s="105" t="str">
        <f>IF(FN_MC!T313="","*",FN_MC!T313)</f>
        <v>-</v>
      </c>
      <c r="E307" s="105" t="str">
        <f>IF(FN_MC!D313="","*",FN_MC!D313)</f>
        <v>*</v>
      </c>
      <c r="F307" s="105" t="str">
        <f>IF(FN_MC!H313="","*",FN_MC!H313)</f>
        <v>*</v>
      </c>
      <c r="G307" s="105" t="str">
        <f>IF(FN_MC!M313="","*",FN_MC!M313)</f>
        <v>-</v>
      </c>
      <c r="H307" s="161" t="str">
        <f>IF(FN_MC!K313="","*",FN_MC!K313)</f>
        <v>*</v>
      </c>
      <c r="I307" s="138" t="str">
        <f>IF(FN_MC!O313="","*",FN_MC!O313)</f>
        <v>*</v>
      </c>
      <c r="J307" s="138" t="str">
        <f>IF(FN_MC!P313="","*",FN_MC!P313)</f>
        <v>*</v>
      </c>
      <c r="K307" s="147" t="str">
        <f>IF(FN_MC!AK313="","*",FN_MC!AK313)</f>
        <v>-</v>
      </c>
      <c r="L307" s="147" t="str">
        <f>IF(FN_MC!AM313="","*",FN_MC!AM313)</f>
        <v>-</v>
      </c>
      <c r="M307" s="147" t="str">
        <f>IF(FN_MC!AP313="","*",FN_MC!AP313)</f>
        <v>-</v>
      </c>
      <c r="N307" s="147" t="str">
        <f>IF(FN_MC!AM313="","*",FN_MC!AM313)</f>
        <v>-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>
        <f>IF(FN_MC!B314="","*",FN_MC!B314)</f>
        <v>45955</v>
      </c>
      <c r="B308" s="104" t="str">
        <f>IF(FN_MC!X314="","*",FN_MC!X314)</f>
        <v>Oportunidade</v>
      </c>
      <c r="C308" s="105" t="str">
        <f>IF(FN_MC!S314="","*",FN_MC!S314)</f>
        <v>FERRONORTE</v>
      </c>
      <c r="D308" s="105" t="str">
        <f>IF(FN_MC!T314="","*",FN_MC!T314)</f>
        <v>TMI-TCS</v>
      </c>
      <c r="E308" s="105" t="str">
        <f>IF(FN_MC!D314="","*",FN_MC!D314)</f>
        <v>V87</v>
      </c>
      <c r="F308" s="105" t="str">
        <f>IF(FN_MC!H314="","*",FN_MC!H314)</f>
        <v>TVI2</v>
      </c>
      <c r="G308" s="105" t="str">
        <f>IF(FN_MC!M314="","*",FN_MC!M314)</f>
        <v>TID-TVI</v>
      </c>
      <c r="H308" s="161">
        <f>IF(FN_MC!K314="","*",FN_MC!K314)</f>
        <v>199</v>
      </c>
      <c r="I308" s="138">
        <f>IF(FN_MC!O314="","*",FN_MC!O314)</f>
        <v>0.375</v>
      </c>
      <c r="J308" s="138">
        <f>IF(FN_MC!P314="","*",FN_MC!P314)</f>
        <v>0.125</v>
      </c>
      <c r="K308" s="147" t="str">
        <f>IF(FN_MC!AK314="","*",FN_MC!AK314)</f>
        <v>TVI2</v>
      </c>
      <c r="L308" s="147" t="str">
        <f>IF(FN_MC!AM314="","*",FN_MC!AM314)</f>
        <v>TID-TVI</v>
      </c>
      <c r="M308" s="147">
        <f>IF(FN_MC!AP314="","*",FN_MC!AP314)</f>
        <v>199</v>
      </c>
      <c r="N308" s="147" t="str">
        <f>IF(FN_MC!AM314="","*",FN_MC!AM314)</f>
        <v>TID-TVI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>
        <f>IF(FN_MC!B315="","*",FN_MC!B315)</f>
        <v>45955</v>
      </c>
      <c r="B309" s="104" t="str">
        <f>IF(FN_MC!X315="","*",FN_MC!X315)</f>
        <v>Oportunidade</v>
      </c>
      <c r="C309" s="105" t="str">
        <f>IF(FN_MC!S315="","*",FN_MC!S315)</f>
        <v>MALHA CENTRAL</v>
      </c>
      <c r="D309" s="105" t="str">
        <f>IF(FN_MC!T315="","*",FN_MC!T315)</f>
        <v>RAMAL</v>
      </c>
      <c r="E309" s="105" t="str">
        <f>IF(FN_MC!D315="","*",FN_MC!D315)</f>
        <v>E17</v>
      </c>
      <c r="F309" s="105" t="str">
        <f>IF(FN_MC!H315="","*",FN_MC!H315)</f>
        <v>ZTEZVT</v>
      </c>
      <c r="G309" s="105" t="str">
        <f>IF(FN_MC!M315="","*",FN_MC!M315)</f>
        <v>ZTE-ZVT</v>
      </c>
      <c r="H309" s="161">
        <f>IF(FN_MC!K315="","*",FN_MC!K315)</f>
        <v>244</v>
      </c>
      <c r="I309" s="138">
        <f>IF(FN_MC!O315="","*",FN_MC!O315)</f>
        <v>0.375</v>
      </c>
      <c r="J309" s="138">
        <f>IF(FN_MC!P315="","*",FN_MC!P315)</f>
        <v>0.16666666666666666</v>
      </c>
      <c r="K309" s="147" t="str">
        <f>IF(FN_MC!AK315="","*",FN_MC!AK315)</f>
        <v>ZTEZVT</v>
      </c>
      <c r="L309" s="147" t="str">
        <f>IF(FN_MC!AM315="","*",FN_MC!AM315)</f>
        <v>ZTE-ZVT</v>
      </c>
      <c r="M309" s="147">
        <f>IF(FN_MC!AP315="","*",FN_MC!AP315)</f>
        <v>244</v>
      </c>
      <c r="N309" s="147" t="str">
        <f>IF(FN_MC!AM315="","*",FN_MC!AM315)</f>
        <v>ZTE-ZVT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>
        <f>IF(FN_MC!B316="","*",FN_MC!B316)</f>
        <v>45955</v>
      </c>
      <c r="B310" s="104" t="str">
        <f>IF(FN_MC!X316="","*",FN_MC!X316)</f>
        <v>Oportunidade</v>
      </c>
      <c r="C310" s="105" t="str">
        <f>IF(FN_MC!S316="","*",FN_MC!S316)</f>
        <v>MALHA CENTRAL</v>
      </c>
      <c r="D310" s="105" t="str">
        <f>IF(FN_MC!T316="","*",FN_MC!T316)</f>
        <v>RAMAL</v>
      </c>
      <c r="E310" s="105" t="str">
        <f>IF(FN_MC!D316="","*",FN_MC!D316)</f>
        <v>V42</v>
      </c>
      <c r="F310" s="105" t="str">
        <f>IF(FN_MC!H316="","*",FN_MC!H316)</f>
        <v>ZGT1</v>
      </c>
      <c r="G310" s="105" t="str">
        <f>IF(FN_MC!M316="","*",FN_MC!M316)</f>
        <v>ZGT-ZXE</v>
      </c>
      <c r="H310" s="161">
        <f>IF(FN_MC!K316="","*",FN_MC!K316)</f>
        <v>304.60000000000002</v>
      </c>
      <c r="I310" s="138">
        <f>IF(FN_MC!O316="","*",FN_MC!O316)</f>
        <v>0.27083333333333331</v>
      </c>
      <c r="J310" s="138">
        <f>IF(FN_MC!P316="","*",FN_MC!P316)</f>
        <v>8.3333333333333329E-2</v>
      </c>
      <c r="K310" s="147" t="str">
        <f>IF(FN_MC!AK316="","*",FN_MC!AK316)</f>
        <v>ZGT1</v>
      </c>
      <c r="L310" s="147" t="str">
        <f>IF(FN_MC!AM316="","*",FN_MC!AM316)</f>
        <v>ZGT-ZXE</v>
      </c>
      <c r="M310" s="147">
        <f>IF(FN_MC!AP316="","*",FN_MC!AP316)</f>
        <v>304.60000000000002</v>
      </c>
      <c r="N310" s="147" t="str">
        <f>IF(FN_MC!AM316="","*",FN_MC!AM316)</f>
        <v>ZGT-ZXE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>
        <f>IF(FN_MC!B317="","*",FN_MC!B317)</f>
        <v>45955</v>
      </c>
      <c r="B311" s="104" t="str">
        <f>IF(FN_MC!X317="","*",FN_MC!X317)</f>
        <v>Oportunidade</v>
      </c>
      <c r="C311" s="105" t="str">
        <f>IF(FN_MC!S317="","*",FN_MC!S317)</f>
        <v>MALHA CENTRAL</v>
      </c>
      <c r="D311" s="105" t="str">
        <f>IF(FN_MC!T317="","*",FN_MC!T317)</f>
        <v>PRV-POV</v>
      </c>
      <c r="E311" s="105" t="str">
        <f>IF(FN_MC!D317="","*",FN_MC!D317)</f>
        <v>LEÔNCIO (TF-526)</v>
      </c>
      <c r="F311" s="105" t="str">
        <f>IF(FN_MC!H317="","*",FN_MC!H317)</f>
        <v>-</v>
      </c>
      <c r="G311" s="105" t="str">
        <f>IF(FN_MC!M317="","*",FN_MC!M317)</f>
        <v>PAS-PUD</v>
      </c>
      <c r="H311" s="161">
        <f>IF(FN_MC!K317="","*",FN_MC!K317)</f>
        <v>2087</v>
      </c>
      <c r="I311" s="138">
        <f>IF(FN_MC!O317="","*",FN_MC!O317)</f>
        <v>0.33333333333333331</v>
      </c>
      <c r="J311" s="138">
        <f>IF(FN_MC!P317="","*",FN_MC!P317)</f>
        <v>0.125</v>
      </c>
      <c r="K311" s="147" t="str">
        <f>IF(FN_MC!AK317="","*",FN_MC!AK317)</f>
        <v>-</v>
      </c>
      <c r="L311" s="147" t="str">
        <f>IF(FN_MC!AM317="","*",FN_MC!AM317)</f>
        <v>PAS-PUD</v>
      </c>
      <c r="M311" s="147">
        <f>IF(FN_MC!AP317="","*",FN_MC!AP317)</f>
        <v>2087</v>
      </c>
      <c r="N311" s="147" t="str">
        <f>IF(FN_MC!AM317="","*",FN_MC!AM317)</f>
        <v>PAS-PUD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>
        <f>IF(FN_MC!B318="","*",FN_MC!B318)</f>
        <v>45955</v>
      </c>
      <c r="B312" s="104" t="str">
        <f>IF(FN_MC!X318="","*",FN_MC!X318)</f>
        <v>Oportunidade</v>
      </c>
      <c r="C312" s="105" t="str">
        <f>IF(FN_MC!S318="","*",FN_MC!S318)</f>
        <v>MALHA CENTRAL</v>
      </c>
      <c r="D312" s="105" t="str">
        <f>IF(FN_MC!T318="","*",FN_MC!T318)</f>
        <v>PRV-POV</v>
      </c>
      <c r="E312" s="105" t="str">
        <f>IF(FN_MC!D318="","*",FN_MC!D318)</f>
        <v>A52</v>
      </c>
      <c r="F312" s="105" t="str">
        <f>IF(FN_MC!H318="","*",FN_MC!H318)</f>
        <v>PITK96</v>
      </c>
      <c r="G312" s="105" t="str">
        <f>IF(FN_MC!M318="","*",FN_MC!M318)</f>
        <v>PAS-PUD</v>
      </c>
      <c r="H312" s="161">
        <f>IF(FN_MC!K318="","*",FN_MC!K318)</f>
        <v>2087</v>
      </c>
      <c r="I312" s="138">
        <f>IF(FN_MC!O318="","*",FN_MC!O318)</f>
        <v>0.33333333333333331</v>
      </c>
      <c r="J312" s="138">
        <f>IF(FN_MC!P318="","*",FN_MC!P318)</f>
        <v>0.125</v>
      </c>
      <c r="K312" s="147" t="str">
        <f>IF(FN_MC!AK318="","*",FN_MC!AK318)</f>
        <v>PITK96</v>
      </c>
      <c r="L312" s="147" t="str">
        <f>IF(FN_MC!AM318="","*",FN_MC!AM318)</f>
        <v>PAS-PUD</v>
      </c>
      <c r="M312" s="147">
        <f>IF(FN_MC!AP318="","*",FN_MC!AP318)</f>
        <v>2087</v>
      </c>
      <c r="N312" s="147" t="str">
        <f>IF(FN_MC!AM318="","*",FN_MC!AM318)</f>
        <v>PAS-PUD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 t="str">
        <f>IF(FN_MC!B319="","*",FN_MC!B319)</f>
        <v>*</v>
      </c>
      <c r="B313" s="104" t="str">
        <f>IF(FN_MC!X319="","*",FN_MC!X319)</f>
        <v>*</v>
      </c>
      <c r="C313" s="105" t="str">
        <f>IF(FN_MC!S319="","*",FN_MC!S319)</f>
        <v>-</v>
      </c>
      <c r="D313" s="105" t="str">
        <f>IF(FN_MC!T319="","*",FN_MC!T319)</f>
        <v>-</v>
      </c>
      <c r="E313" s="105" t="str">
        <f>IF(FN_MC!D319="","*",FN_MC!D319)</f>
        <v>*</v>
      </c>
      <c r="F313" s="105" t="str">
        <f>IF(FN_MC!H319="","*",FN_MC!H319)</f>
        <v>*</v>
      </c>
      <c r="G313" s="105" t="str">
        <f>IF(FN_MC!M319="","*",FN_MC!M319)</f>
        <v>-</v>
      </c>
      <c r="H313" s="161" t="str">
        <f>IF(FN_MC!K319="","*",FN_MC!K319)</f>
        <v>*</v>
      </c>
      <c r="I313" s="138" t="str">
        <f>IF(FN_MC!O319="","*",FN_MC!O319)</f>
        <v>*</v>
      </c>
      <c r="J313" s="138" t="str">
        <f>IF(FN_MC!P319="","*",FN_MC!P319)</f>
        <v>*</v>
      </c>
      <c r="K313" s="147" t="str">
        <f>IF(FN_MC!AK319="","*",FN_MC!AK319)</f>
        <v>-</v>
      </c>
      <c r="L313" s="147" t="str">
        <f>IF(FN_MC!AM319="","*",FN_MC!AM319)</f>
        <v>-</v>
      </c>
      <c r="M313" s="147" t="str">
        <f>IF(FN_MC!AP319="","*",FN_MC!AP319)</f>
        <v>-</v>
      </c>
      <c r="N313" s="147" t="str">
        <f>IF(FN_MC!AM319="","*",FN_MC!AM319)</f>
        <v>-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 t="str">
        <f>IF(FN_MC!B320="","*",FN_MC!B320)</f>
        <v>*</v>
      </c>
      <c r="B314" s="104" t="str">
        <f>IF(FN_MC!X320="","*",FN_MC!X320)</f>
        <v>*</v>
      </c>
      <c r="C314" s="105" t="str">
        <f>IF(FN_MC!S320="","*",FN_MC!S320)</f>
        <v>-</v>
      </c>
      <c r="D314" s="105" t="str">
        <f>IF(FN_MC!T320="","*",FN_MC!T320)</f>
        <v>-</v>
      </c>
      <c r="E314" s="105" t="str">
        <f>IF(FN_MC!D320="","*",FN_MC!D320)</f>
        <v>*</v>
      </c>
      <c r="F314" s="105" t="str">
        <f>IF(FN_MC!H320="","*",FN_MC!H320)</f>
        <v>*</v>
      </c>
      <c r="G314" s="105" t="str">
        <f>IF(FN_MC!M320="","*",FN_MC!M320)</f>
        <v>-</v>
      </c>
      <c r="H314" s="161" t="str">
        <f>IF(FN_MC!K320="","*",FN_MC!K320)</f>
        <v>*</v>
      </c>
      <c r="I314" s="138" t="str">
        <f>IF(FN_MC!O320="","*",FN_MC!O320)</f>
        <v>*</v>
      </c>
      <c r="J314" s="138" t="str">
        <f>IF(FN_MC!P320="","*",FN_MC!P320)</f>
        <v>*</v>
      </c>
      <c r="K314" s="147" t="str">
        <f>IF(FN_MC!AK320="","*",FN_MC!AK320)</f>
        <v>-</v>
      </c>
      <c r="L314" s="147" t="str">
        <f>IF(FN_MC!AM320="","*",FN_MC!AM320)</f>
        <v>-</v>
      </c>
      <c r="M314" s="147" t="str">
        <f>IF(FN_MC!AP320="","*",FN_MC!AP320)</f>
        <v>-</v>
      </c>
      <c r="N314" s="147" t="str">
        <f>IF(FN_MC!AM320="","*",FN_MC!AM320)</f>
        <v>-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 t="str">
        <f>IF(FN_MC!B321="","*",FN_MC!B321)</f>
        <v>*</v>
      </c>
      <c r="B315" s="104" t="str">
        <f>IF(FN_MC!X321="","*",FN_MC!X321)</f>
        <v>*</v>
      </c>
      <c r="C315" s="105" t="str">
        <f>IF(FN_MC!S321="","*",FN_MC!S321)</f>
        <v>-</v>
      </c>
      <c r="D315" s="105" t="str">
        <f>IF(FN_MC!T321="","*",FN_MC!T321)</f>
        <v>-</v>
      </c>
      <c r="E315" s="105" t="str">
        <f>IF(FN_MC!D321="","*",FN_MC!D321)</f>
        <v>*</v>
      </c>
      <c r="F315" s="105" t="str">
        <f>IF(FN_MC!H321="","*",FN_MC!H321)</f>
        <v>*</v>
      </c>
      <c r="G315" s="105" t="str">
        <f>IF(FN_MC!M321="","*",FN_MC!M321)</f>
        <v>-</v>
      </c>
      <c r="H315" s="161" t="str">
        <f>IF(FN_MC!K321="","*",FN_MC!K321)</f>
        <v>*</v>
      </c>
      <c r="I315" s="138" t="str">
        <f>IF(FN_MC!O321="","*",FN_MC!O321)</f>
        <v>*</v>
      </c>
      <c r="J315" s="138" t="str">
        <f>IF(FN_MC!P321="","*",FN_MC!P321)</f>
        <v>*</v>
      </c>
      <c r="K315" s="147" t="str">
        <f>IF(FN_MC!AK321="","*",FN_MC!AK321)</f>
        <v>-</v>
      </c>
      <c r="L315" s="147" t="str">
        <f>IF(FN_MC!AM321="","*",FN_MC!AM321)</f>
        <v>-</v>
      </c>
      <c r="M315" s="147" t="str">
        <f>IF(FN_MC!AP321="","*",FN_MC!AP321)</f>
        <v>-</v>
      </c>
      <c r="N315" s="147" t="str">
        <f>IF(FN_MC!AM321="","*",FN_MC!AM321)</f>
        <v>-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 t="str">
        <f>IF(FN_MC!B322="","*",FN_MC!B322)</f>
        <v>*</v>
      </c>
      <c r="B316" s="104" t="str">
        <f>IF(FN_MC!X322="","*",FN_MC!X322)</f>
        <v>*</v>
      </c>
      <c r="C316" s="105" t="str">
        <f>IF(FN_MC!S322="","*",FN_MC!S322)</f>
        <v>-</v>
      </c>
      <c r="D316" s="105" t="str">
        <f>IF(FN_MC!T322="","*",FN_MC!T322)</f>
        <v>-</v>
      </c>
      <c r="E316" s="105" t="str">
        <f>IF(FN_MC!D322="","*",FN_MC!D322)</f>
        <v>*</v>
      </c>
      <c r="F316" s="105" t="str">
        <f>IF(FN_MC!H322="","*",FN_MC!H322)</f>
        <v>*</v>
      </c>
      <c r="G316" s="105" t="str">
        <f>IF(FN_MC!M322="","*",FN_MC!M322)</f>
        <v>-</v>
      </c>
      <c r="H316" s="161" t="str">
        <f>IF(FN_MC!K322="","*",FN_MC!K322)</f>
        <v>*</v>
      </c>
      <c r="I316" s="138" t="str">
        <f>IF(FN_MC!O322="","*",FN_MC!O322)</f>
        <v>*</v>
      </c>
      <c r="J316" s="138" t="str">
        <f>IF(FN_MC!P322="","*",FN_MC!P322)</f>
        <v>*</v>
      </c>
      <c r="K316" s="147" t="str">
        <f>IF(FN_MC!AK322="","*",FN_MC!AK322)</f>
        <v>-</v>
      </c>
      <c r="L316" s="147" t="str">
        <f>IF(FN_MC!AM322="","*",FN_MC!AM322)</f>
        <v>-</v>
      </c>
      <c r="M316" s="147" t="str">
        <f>IF(FN_MC!AP322="","*",FN_MC!AP322)</f>
        <v>-</v>
      </c>
      <c r="N316" s="147" t="str">
        <f>IF(FN_MC!AM322="","*",FN_MC!AM322)</f>
        <v>-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>
        <f>IF(FN_MC!B323="","*",FN_MC!B323)</f>
        <v>45956</v>
      </c>
      <c r="B317" s="104" t="str">
        <f>IF(FN_MC!X323="","*",FN_MC!X323)</f>
        <v>Oportunidade</v>
      </c>
      <c r="C317" s="105" t="str">
        <f>IF(FN_MC!S323="","*",FN_MC!S323)</f>
        <v>FERRONORTE</v>
      </c>
      <c r="D317" s="105" t="str">
        <f>IF(FN_MC!T323="","*",FN_MC!T323)</f>
        <v>TMI-TCS</v>
      </c>
      <c r="E317" s="105" t="str">
        <f>IF(FN_MC!D323="","*",FN_MC!D323)</f>
        <v>V87</v>
      </c>
      <c r="F317" s="105" t="str">
        <f>IF(FN_MC!H323="","*",FN_MC!H323)</f>
        <v>TVI2</v>
      </c>
      <c r="G317" s="105" t="str">
        <f>IF(FN_MC!M323="","*",FN_MC!M323)</f>
        <v>TID-TVI</v>
      </c>
      <c r="H317" s="161">
        <f>IF(FN_MC!K323="","*",FN_MC!K323)</f>
        <v>199</v>
      </c>
      <c r="I317" s="138">
        <f>IF(FN_MC!O323="","*",FN_MC!O323)</f>
        <v>0.375</v>
      </c>
      <c r="J317" s="138">
        <f>IF(FN_MC!P323="","*",FN_MC!P323)</f>
        <v>0.125</v>
      </c>
      <c r="K317" s="147" t="str">
        <f>IF(FN_MC!AK323="","*",FN_MC!AK323)</f>
        <v>TVI2</v>
      </c>
      <c r="L317" s="147" t="str">
        <f>IF(FN_MC!AM323="","*",FN_MC!AM323)</f>
        <v>TID-TVI</v>
      </c>
      <c r="M317" s="147">
        <f>IF(FN_MC!AP323="","*",FN_MC!AP323)</f>
        <v>199</v>
      </c>
      <c r="N317" s="147" t="str">
        <f>IF(FN_MC!AM323="","*",FN_MC!AM323)</f>
        <v>TID-TVI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>
        <f>IF(FN_MC!B324="","*",FN_MC!B324)</f>
        <v>45956</v>
      </c>
      <c r="B318" s="104" t="str">
        <f>IF(FN_MC!X324="","*",FN_MC!X324)</f>
        <v>Oportunidade</v>
      </c>
      <c r="C318" s="105" t="str">
        <f>IF(FN_MC!S324="","*",FN_MC!S324)</f>
        <v>MALHA CENTRAL</v>
      </c>
      <c r="D318" s="105" t="str">
        <f>IF(FN_MC!T324="","*",FN_MC!T324)</f>
        <v>RAMAL</v>
      </c>
      <c r="E318" s="105" t="str">
        <f>IF(FN_MC!D324="","*",FN_MC!D324)</f>
        <v>E17</v>
      </c>
      <c r="F318" s="105" t="str">
        <f>IF(FN_MC!H324="","*",FN_MC!H324)</f>
        <v>ZTEZVT</v>
      </c>
      <c r="G318" s="105" t="str">
        <f>IF(FN_MC!M324="","*",FN_MC!M324)</f>
        <v>ZTE-ZVT</v>
      </c>
      <c r="H318" s="161">
        <f>IF(FN_MC!K324="","*",FN_MC!K324)</f>
        <v>244</v>
      </c>
      <c r="I318" s="138">
        <f>IF(FN_MC!O324="","*",FN_MC!O324)</f>
        <v>0.375</v>
      </c>
      <c r="J318" s="138">
        <f>IF(FN_MC!P324="","*",FN_MC!P324)</f>
        <v>0.16666666666666666</v>
      </c>
      <c r="K318" s="147" t="str">
        <f>IF(FN_MC!AK324="","*",FN_MC!AK324)</f>
        <v>ZTEZVT</v>
      </c>
      <c r="L318" s="147" t="str">
        <f>IF(FN_MC!AM324="","*",FN_MC!AM324)</f>
        <v>ZTE-ZVT</v>
      </c>
      <c r="M318" s="147">
        <f>IF(FN_MC!AP324="","*",FN_MC!AP324)</f>
        <v>244</v>
      </c>
      <c r="N318" s="147" t="str">
        <f>IF(FN_MC!AM324="","*",FN_MC!AM324)</f>
        <v>ZTE-ZVT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>
        <f>IF(FN_MC!B325="","*",FN_MC!B325)</f>
        <v>45956</v>
      </c>
      <c r="B319" s="104" t="str">
        <f>IF(FN_MC!X325="","*",FN_MC!X325)</f>
        <v>Oportunidade</v>
      </c>
      <c r="C319" s="105" t="str">
        <f>IF(FN_MC!S325="","*",FN_MC!S325)</f>
        <v>MALHA CENTRAL</v>
      </c>
      <c r="D319" s="105" t="str">
        <f>IF(FN_MC!T325="","*",FN_MC!T325)</f>
        <v>RAMAL</v>
      </c>
      <c r="E319" s="105" t="str">
        <f>IF(FN_MC!D325="","*",FN_MC!D325)</f>
        <v>V42</v>
      </c>
      <c r="F319" s="105" t="str">
        <f>IF(FN_MC!H325="","*",FN_MC!H325)</f>
        <v>ZGT1</v>
      </c>
      <c r="G319" s="105" t="str">
        <f>IF(FN_MC!M325="","*",FN_MC!M325)</f>
        <v>ZGT-ZXE</v>
      </c>
      <c r="H319" s="161">
        <f>IF(FN_MC!K325="","*",FN_MC!K325)</f>
        <v>305.60000000000002</v>
      </c>
      <c r="I319" s="138">
        <f>IF(FN_MC!O325="","*",FN_MC!O325)</f>
        <v>0.27083333333333331</v>
      </c>
      <c r="J319" s="138">
        <f>IF(FN_MC!P325="","*",FN_MC!P325)</f>
        <v>8.3333333333333329E-2</v>
      </c>
      <c r="K319" s="147" t="str">
        <f>IF(FN_MC!AK325="","*",FN_MC!AK325)</f>
        <v>ZGT1</v>
      </c>
      <c r="L319" s="147" t="str">
        <f>IF(FN_MC!AM325="","*",FN_MC!AM325)</f>
        <v>ZGT-ZXE</v>
      </c>
      <c r="M319" s="147">
        <f>IF(FN_MC!AP325="","*",FN_MC!AP325)</f>
        <v>305.60000000000002</v>
      </c>
      <c r="N319" s="147" t="str">
        <f>IF(FN_MC!AM325="","*",FN_MC!AM325)</f>
        <v>ZGT-ZXE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 t="str">
        <f>IF(FN_MC!B328="","*",FN_MC!B328)</f>
        <v>*</v>
      </c>
      <c r="B322" s="104" t="str">
        <f>IF(FN_MC!X328="","*",FN_MC!X328)</f>
        <v>*</v>
      </c>
      <c r="C322" s="105" t="str">
        <f>IF(FN_MC!S328="","*",FN_MC!S328)</f>
        <v>-</v>
      </c>
      <c r="D322" s="105" t="str">
        <f>IF(FN_MC!T328="","*",FN_MC!T328)</f>
        <v>-</v>
      </c>
      <c r="E322" s="105" t="str">
        <f>IF(FN_MC!D328="","*",FN_MC!D328)</f>
        <v>*</v>
      </c>
      <c r="F322" s="105" t="str">
        <f>IF(FN_MC!H328="","*",FN_MC!H328)</f>
        <v>*</v>
      </c>
      <c r="G322" s="105" t="str">
        <f>IF(FN_MC!M328="","*",FN_MC!M328)</f>
        <v>-</v>
      </c>
      <c r="H322" s="161" t="str">
        <f>IF(FN_MC!K328="","*",FN_MC!K328)</f>
        <v>*</v>
      </c>
      <c r="I322" s="138" t="str">
        <f>IF(FN_MC!O328="","*",FN_MC!O328)</f>
        <v>*</v>
      </c>
      <c r="J322" s="138" t="str">
        <f>IF(FN_MC!P328="","*",FN_MC!P328)</f>
        <v>*</v>
      </c>
      <c r="K322" s="147" t="str">
        <f>IF(FN_MC!AK328="","*",FN_MC!AK328)</f>
        <v>-</v>
      </c>
      <c r="L322" s="147" t="str">
        <f>IF(FN_MC!AM328="","*",FN_MC!AM328)</f>
        <v>-</v>
      </c>
      <c r="M322" s="147" t="str">
        <f>IF(FN_MC!AP328="","*",FN_MC!AP328)</f>
        <v>-</v>
      </c>
      <c r="N322" s="147" t="str">
        <f>IF(FN_MC!AM328="","*",FN_MC!AM328)</f>
        <v>-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 t="str">
        <f>IF(FN_MC!B329="","*",FN_MC!B329)</f>
        <v>*</v>
      </c>
      <c r="B323" s="104" t="str">
        <f>IF(FN_MC!X329="","*",FN_MC!X329)</f>
        <v>*</v>
      </c>
      <c r="C323" s="105" t="str">
        <f>IF(FN_MC!S329="","*",FN_MC!S329)</f>
        <v>-</v>
      </c>
      <c r="D323" s="105" t="str">
        <f>IF(FN_MC!T329="","*",FN_MC!T329)</f>
        <v>-</v>
      </c>
      <c r="E323" s="105" t="str">
        <f>IF(FN_MC!D329="","*",FN_MC!D329)</f>
        <v>*</v>
      </c>
      <c r="F323" s="105" t="str">
        <f>IF(FN_MC!H329="","*",FN_MC!H329)</f>
        <v>*</v>
      </c>
      <c r="G323" s="105" t="str">
        <f>IF(FN_MC!M329="","*",FN_MC!M329)</f>
        <v>-</v>
      </c>
      <c r="H323" s="161" t="str">
        <f>IF(FN_MC!K329="","*",FN_MC!K329)</f>
        <v>*</v>
      </c>
      <c r="I323" s="138" t="str">
        <f>IF(FN_MC!O329="","*",FN_MC!O329)</f>
        <v>*</v>
      </c>
      <c r="J323" s="138" t="str">
        <f>IF(FN_MC!P329="","*",FN_MC!P329)</f>
        <v>*</v>
      </c>
      <c r="K323" s="147" t="str">
        <f>IF(FN_MC!AK329="","*",FN_MC!AK329)</f>
        <v>-</v>
      </c>
      <c r="L323" s="147" t="str">
        <f>IF(FN_MC!AM329="","*",FN_MC!AM329)</f>
        <v>-</v>
      </c>
      <c r="M323" s="147" t="str">
        <f>IF(FN_MC!AP329="","*",FN_MC!AP329)</f>
        <v>-</v>
      </c>
      <c r="N323" s="147" t="str">
        <f>IF(FN_MC!AM329="","*",FN_MC!AM329)</f>
        <v>-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 t="str">
        <f>IF(FN_MC!B330="","*",FN_MC!B330)</f>
        <v>*</v>
      </c>
      <c r="B324" s="104" t="str">
        <f>IF(FN_MC!X330="","*",FN_MC!X330)</f>
        <v>*</v>
      </c>
      <c r="C324" s="105" t="str">
        <f>IF(FN_MC!S330="","*",FN_MC!S330)</f>
        <v>-</v>
      </c>
      <c r="D324" s="105" t="str">
        <f>IF(FN_MC!T330="","*",FN_MC!T330)</f>
        <v>-</v>
      </c>
      <c r="E324" s="105" t="str">
        <f>IF(FN_MC!D330="","*",FN_MC!D330)</f>
        <v>*</v>
      </c>
      <c r="F324" s="105" t="str">
        <f>IF(FN_MC!H330="","*",FN_MC!H330)</f>
        <v>*</v>
      </c>
      <c r="G324" s="105" t="str">
        <f>IF(FN_MC!M330="","*",FN_MC!M330)</f>
        <v>-</v>
      </c>
      <c r="H324" s="161" t="str">
        <f>IF(FN_MC!K330="","*",FN_MC!K330)</f>
        <v>*</v>
      </c>
      <c r="I324" s="138" t="str">
        <f>IF(FN_MC!O330="","*",FN_MC!O330)</f>
        <v>*</v>
      </c>
      <c r="J324" s="138" t="str">
        <f>IF(FN_MC!P330="","*",FN_MC!P330)</f>
        <v>*</v>
      </c>
      <c r="K324" s="147" t="str">
        <f>IF(FN_MC!AK330="","*",FN_MC!AK330)</f>
        <v>-</v>
      </c>
      <c r="L324" s="147" t="str">
        <f>IF(FN_MC!AM330="","*",FN_MC!AM330)</f>
        <v>-</v>
      </c>
      <c r="M324" s="147" t="str">
        <f>IF(FN_MC!AP330="","*",FN_MC!AP330)</f>
        <v>-</v>
      </c>
      <c r="N324" s="147" t="str">
        <f>IF(FN_MC!AM330="","*",FN_MC!AM330)</f>
        <v>-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>
        <f>IF(FN_MC!B331="","*",FN_MC!B331)</f>
        <v>45957</v>
      </c>
      <c r="B325" s="104" t="str">
        <f>IF(FN_MC!X331="","*",FN_MC!X331)</f>
        <v>Contrato</v>
      </c>
      <c r="C325" s="105" t="str">
        <f>IF(FN_MC!S331="","*",FN_MC!S331)</f>
        <v>FERRONORTE</v>
      </c>
      <c r="D325" s="105" t="str">
        <f>IF(FN_MC!T331="","*",FN_MC!T331)</f>
        <v>TMI-TCS</v>
      </c>
      <c r="E325" s="105" t="str">
        <f>IF(FN_MC!D331="","*",FN_MC!D331)</f>
        <v>A60</v>
      </c>
      <c r="F325" s="105" t="str">
        <f>IF(FN_MC!H331="","*",FN_MC!H331)</f>
        <v>TVI2</v>
      </c>
      <c r="G325" s="105" t="str">
        <f>IF(FN_MC!M331="","*",FN_MC!M331)</f>
        <v>TVI-TMI</v>
      </c>
      <c r="H325" s="161">
        <f>IF(FN_MC!K331="","*",FN_MC!K331)</f>
        <v>229</v>
      </c>
      <c r="I325" s="138">
        <f>IF(FN_MC!O331="","*",FN_MC!O331)</f>
        <v>0.3125</v>
      </c>
      <c r="J325" s="138">
        <f>IF(FN_MC!P331="","*",FN_MC!P331)</f>
        <v>4.1666666666666664E-2</v>
      </c>
      <c r="K325" s="147" t="str">
        <f>IF(FN_MC!AK331="","*",FN_MC!AK331)</f>
        <v>TVI2</v>
      </c>
      <c r="L325" s="147" t="str">
        <f>IF(FN_MC!AM331="","*",FN_MC!AM331)</f>
        <v>TVI-TMI</v>
      </c>
      <c r="M325" s="147">
        <f>IF(FN_MC!AP331="","*",FN_MC!AP331)</f>
        <v>229</v>
      </c>
      <c r="N325" s="147" t="str">
        <f>IF(FN_MC!AM331="","*",FN_MC!AM331)</f>
        <v>TVI-TMI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>
        <f>IF(FN_MC!B332="","*",FN_MC!B332)</f>
        <v>45957</v>
      </c>
      <c r="B326" s="104" t="str">
        <f>IF(FN_MC!X332="","*",FN_MC!X332)</f>
        <v>Contrato</v>
      </c>
      <c r="C326" s="105" t="str">
        <f>IF(FN_MC!S332="","*",FN_MC!S332)</f>
        <v>FERRONORTE</v>
      </c>
      <c r="D326" s="105" t="str">
        <f>IF(FN_MC!T332="","*",FN_MC!T332)</f>
        <v>TMI-TCS</v>
      </c>
      <c r="E326" s="105" t="str">
        <f>IF(FN_MC!D332="","*",FN_MC!D332)</f>
        <v>V87</v>
      </c>
      <c r="F326" s="105" t="str">
        <f>IF(FN_MC!H332="","*",FN_MC!H332)</f>
        <v>TVI2</v>
      </c>
      <c r="G326" s="105" t="str">
        <f>IF(FN_MC!M332="","*",FN_MC!M332)</f>
        <v>TID-TVI</v>
      </c>
      <c r="H326" s="161">
        <f>IF(FN_MC!K332="","*",FN_MC!K332)</f>
        <v>202</v>
      </c>
      <c r="I326" s="138">
        <f>IF(FN_MC!O332="","*",FN_MC!O332)</f>
        <v>0.375</v>
      </c>
      <c r="J326" s="138">
        <f>IF(FN_MC!P332="","*",FN_MC!P332)</f>
        <v>0.125</v>
      </c>
      <c r="K326" s="147" t="str">
        <f>IF(FN_MC!AK332="","*",FN_MC!AK332)</f>
        <v>TVI2</v>
      </c>
      <c r="L326" s="147" t="str">
        <f>IF(FN_MC!AM332="","*",FN_MC!AM332)</f>
        <v>TID-TVI</v>
      </c>
      <c r="M326" s="147">
        <f>IF(FN_MC!AP332="","*",FN_MC!AP332)</f>
        <v>202</v>
      </c>
      <c r="N326" s="147" t="str">
        <f>IF(FN_MC!AM332="","*",FN_MC!AM332)</f>
        <v>TID-TVI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>
        <f>IF(FN_MC!B333="","*",FN_MC!B333)</f>
        <v>45957</v>
      </c>
      <c r="B327" s="104" t="str">
        <f>IF(FN_MC!X333="","*",FN_MC!X333)</f>
        <v>Oportunidade</v>
      </c>
      <c r="C327" s="105" t="str">
        <f>IF(FN_MC!S333="","*",FN_MC!S333)</f>
        <v>FERRONORTE</v>
      </c>
      <c r="D327" s="105" t="str">
        <f>IF(FN_MC!T333="","*",FN_MC!T333)</f>
        <v>TMI-TCS</v>
      </c>
      <c r="E327" s="105" t="str">
        <f>IF(FN_MC!D333="","*",FN_MC!D333)</f>
        <v>FRANCISCO (TF-670)</v>
      </c>
      <c r="F327" s="105" t="str">
        <f>IF(FN_MC!H333="","*",FN_MC!H333)</f>
        <v>TCE1</v>
      </c>
      <c r="G327" s="105" t="str">
        <f>IF(FN_MC!M333="","*",FN_MC!M333)</f>
        <v>TMO-TCE</v>
      </c>
      <c r="H327" s="161">
        <f>IF(FN_MC!K333="","*",FN_MC!K333)</f>
        <v>164.1</v>
      </c>
      <c r="I327" s="138">
        <f>IF(FN_MC!O333="","*",FN_MC!O333)</f>
        <v>0.375</v>
      </c>
      <c r="J327" s="138">
        <f>IF(FN_MC!P333="","*",FN_MC!P333)</f>
        <v>8.3333333333333329E-2</v>
      </c>
      <c r="K327" s="147" t="str">
        <f>IF(FN_MC!AK333="","*",FN_MC!AK333)</f>
        <v>TCE1</v>
      </c>
      <c r="L327" s="147" t="str">
        <f>IF(FN_MC!AM333="","*",FN_MC!AM333)</f>
        <v>TMO-TCE</v>
      </c>
      <c r="M327" s="147">
        <f>IF(FN_MC!AP333="","*",FN_MC!AP333)</f>
        <v>164.1</v>
      </c>
      <c r="N327" s="147" t="str">
        <f>IF(FN_MC!AM333="","*",FN_MC!AM333)</f>
        <v>TMO-TCE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>
        <f>IF(FN_MC!B334="","*",FN_MC!B334)</f>
        <v>45957</v>
      </c>
      <c r="B328" s="104" t="str">
        <f>IF(FN_MC!X334="","*",FN_MC!X334)</f>
        <v>Oportunidade</v>
      </c>
      <c r="C328" s="105" t="str">
        <f>IF(FN_MC!S334="","*",FN_MC!S334)</f>
        <v>MALHA CENTRAL</v>
      </c>
      <c r="D328" s="105" t="str">
        <f>IF(FN_MC!T334="","*",FN_MC!T334)</f>
        <v>RAMAL</v>
      </c>
      <c r="E328" s="105" t="str">
        <f>IF(FN_MC!D334="","*",FN_MC!D334)</f>
        <v>E17</v>
      </c>
      <c r="F328" s="105" t="str">
        <f>IF(FN_MC!H334="","*",FN_MC!H334)</f>
        <v>ZTEZVT</v>
      </c>
      <c r="G328" s="105" t="str">
        <f>IF(FN_MC!M334="","*",FN_MC!M334)</f>
        <v>ZTE-ZVT</v>
      </c>
      <c r="H328" s="161">
        <f>IF(FN_MC!K334="","*",FN_MC!K334)</f>
        <v>244</v>
      </c>
      <c r="I328" s="138">
        <f>IF(FN_MC!O334="","*",FN_MC!O334)</f>
        <v>0.375</v>
      </c>
      <c r="J328" s="138">
        <f>IF(FN_MC!P334="","*",FN_MC!P334)</f>
        <v>0.16666666666666666</v>
      </c>
      <c r="K328" s="147" t="str">
        <f>IF(FN_MC!AK334="","*",FN_MC!AK334)</f>
        <v>ZTEZVT</v>
      </c>
      <c r="L328" s="147" t="str">
        <f>IF(FN_MC!AM334="","*",FN_MC!AM334)</f>
        <v>ZTE-ZVT</v>
      </c>
      <c r="M328" s="147">
        <f>IF(FN_MC!AP334="","*",FN_MC!AP334)</f>
        <v>244</v>
      </c>
      <c r="N328" s="147" t="str">
        <f>IF(FN_MC!AM334="","*",FN_MC!AM334)</f>
        <v>ZTE-ZVT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>
        <f>IF(FN_MC!B335="","*",FN_MC!B335)</f>
        <v>45957</v>
      </c>
      <c r="B329" s="104" t="str">
        <f>IF(FN_MC!X335="","*",FN_MC!X335)</f>
        <v>Oportunidade</v>
      </c>
      <c r="C329" s="105" t="str">
        <f>IF(FN_MC!S335="","*",FN_MC!S335)</f>
        <v>MALHA CENTRAL</v>
      </c>
      <c r="D329" s="105" t="str">
        <f>IF(FN_MC!T335="","*",FN_MC!T335)</f>
        <v>RAMAL</v>
      </c>
      <c r="E329" s="105" t="str">
        <f>IF(FN_MC!D335="","*",FN_MC!D335)</f>
        <v>V42</v>
      </c>
      <c r="F329" s="105" t="str">
        <f>IF(FN_MC!H335="","*",FN_MC!H335)</f>
        <v>ZGT1</v>
      </c>
      <c r="G329" s="105" t="str">
        <f>IF(FN_MC!M335="","*",FN_MC!M335)</f>
        <v>ZGT-ZXE</v>
      </c>
      <c r="H329" s="161">
        <f>IF(FN_MC!K335="","*",FN_MC!K335)</f>
        <v>306.60000000000002</v>
      </c>
      <c r="I329" s="138">
        <f>IF(FN_MC!O335="","*",FN_MC!O335)</f>
        <v>0.27083333333333331</v>
      </c>
      <c r="J329" s="138">
        <f>IF(FN_MC!P335="","*",FN_MC!P335)</f>
        <v>8.3333333333333329E-2</v>
      </c>
      <c r="K329" s="147" t="str">
        <f>IF(FN_MC!AK335="","*",FN_MC!AK335)</f>
        <v>ZGT1</v>
      </c>
      <c r="L329" s="147" t="str">
        <f>IF(FN_MC!AM335="","*",FN_MC!AM335)</f>
        <v>ZGT-ZXE</v>
      </c>
      <c r="M329" s="147">
        <f>IF(FN_MC!AP335="","*",FN_MC!AP335)</f>
        <v>306.60000000000002</v>
      </c>
      <c r="N329" s="147" t="str">
        <f>IF(FN_MC!AM335="","*",FN_MC!AM335)</f>
        <v>ZGT-ZXE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>
        <f>IF(FN_MC!B336="","*",FN_MC!B336)</f>
        <v>45957</v>
      </c>
      <c r="B330" s="104" t="str">
        <f>IF(FN_MC!X336="","*",FN_MC!X336)</f>
        <v>*</v>
      </c>
      <c r="C330" s="105" t="str">
        <f>IF(FN_MC!S336="","*",FN_MC!S336)</f>
        <v>-</v>
      </c>
      <c r="D330" s="105" t="str">
        <f>IF(FN_MC!T336="","*",FN_MC!T336)</f>
        <v>-</v>
      </c>
      <c r="E330" s="105" t="str">
        <f>IF(FN_MC!D336="","*",FN_MC!D336)</f>
        <v>A17</v>
      </c>
      <c r="F330" s="105" t="str">
        <f>IF(FN_MC!H336="","*",FN_MC!H336)</f>
        <v>*</v>
      </c>
      <c r="G330" s="105" t="str">
        <f>IF(FN_MC!M336="","*",FN_MC!M336)</f>
        <v>-</v>
      </c>
      <c r="H330" s="161" t="str">
        <f>IF(FN_MC!K336="","*",FN_MC!K336)</f>
        <v>*</v>
      </c>
      <c r="I330" s="138" t="str">
        <f>IF(FN_MC!O336="","*",FN_MC!O336)</f>
        <v>*</v>
      </c>
      <c r="J330" s="138" t="str">
        <f>IF(FN_MC!P336="","*",FN_MC!P336)</f>
        <v>*</v>
      </c>
      <c r="K330" s="147" t="str">
        <f>IF(FN_MC!AK336="","*",FN_MC!AK336)</f>
        <v>-</v>
      </c>
      <c r="L330" s="147" t="str">
        <f>IF(FN_MC!AM336="","*",FN_MC!AM336)</f>
        <v>-</v>
      </c>
      <c r="M330" s="147" t="str">
        <f>IF(FN_MC!AP336="","*",FN_MC!AP336)</f>
        <v>-</v>
      </c>
      <c r="N330" s="147" t="str">
        <f>IF(FN_MC!AM336="","*",FN_MC!AM336)</f>
        <v>-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>
        <f>IF(FN_MC!B337="","*",FN_MC!B337)</f>
        <v>45957</v>
      </c>
      <c r="B331" s="104" t="str">
        <f>IF(FN_MC!X337="","*",FN_MC!X337)</f>
        <v>Oportunidade</v>
      </c>
      <c r="C331" s="105" t="str">
        <f>IF(FN_MC!S337="","*",FN_MC!S337)</f>
        <v>MALHA CENTRAL</v>
      </c>
      <c r="D331" s="105" t="str">
        <f>IF(FN_MC!T337="","*",FN_MC!T337)</f>
        <v>PRV-POV</v>
      </c>
      <c r="E331" s="105" t="str">
        <f>IF(FN_MC!D337="","*",FN_MC!D337)</f>
        <v>LEÔNCIO (TF-526)</v>
      </c>
      <c r="F331" s="105" t="str">
        <f>IF(FN_MC!H337="","*",FN_MC!H337)</f>
        <v>-</v>
      </c>
      <c r="G331" s="105" t="str">
        <f>IF(FN_MC!M337="","*",FN_MC!M337)</f>
        <v>PAS-PUD</v>
      </c>
      <c r="H331" s="161">
        <f>IF(FN_MC!K337="","*",FN_MC!K337)</f>
        <v>2087</v>
      </c>
      <c r="I331" s="138">
        <f>IF(FN_MC!O337="","*",FN_MC!O337)</f>
        <v>0.33333333333333331</v>
      </c>
      <c r="J331" s="138">
        <f>IF(FN_MC!P337="","*",FN_MC!P337)</f>
        <v>0.125</v>
      </c>
      <c r="K331" s="147" t="str">
        <f>IF(FN_MC!AK337="","*",FN_MC!AK337)</f>
        <v>-</v>
      </c>
      <c r="L331" s="147" t="str">
        <f>IF(FN_MC!AM337="","*",FN_MC!AM337)</f>
        <v>PAS-PUD</v>
      </c>
      <c r="M331" s="147">
        <f>IF(FN_MC!AP337="","*",FN_MC!AP337)</f>
        <v>2087</v>
      </c>
      <c r="N331" s="147" t="str">
        <f>IF(FN_MC!AM337="","*",FN_MC!AM337)</f>
        <v>PAS-PUD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>
        <f>IF(FN_MC!B338="","*",FN_MC!B338)</f>
        <v>45957</v>
      </c>
      <c r="B332" s="104" t="str">
        <f>IF(FN_MC!X338="","*",FN_MC!X338)</f>
        <v>Oportunidade</v>
      </c>
      <c r="C332" s="105" t="str">
        <f>IF(FN_MC!S338="","*",FN_MC!S338)</f>
        <v>MALHA CENTRAL</v>
      </c>
      <c r="D332" s="105" t="str">
        <f>IF(FN_MC!T338="","*",FN_MC!T338)</f>
        <v>PRV-POV</v>
      </c>
      <c r="E332" s="105" t="str">
        <f>IF(FN_MC!D338="","*",FN_MC!D338)</f>
        <v>A52</v>
      </c>
      <c r="F332" s="105" t="str">
        <f>IF(FN_MC!H338="","*",FN_MC!H338)</f>
        <v>POU</v>
      </c>
      <c r="G332" s="105" t="str">
        <f>IF(FN_MC!M338="","*",FN_MC!M338)</f>
        <v>POU-PIT</v>
      </c>
      <c r="H332" s="161">
        <f>IF(FN_MC!K338="","*",FN_MC!K338)</f>
        <v>2151</v>
      </c>
      <c r="I332" s="138">
        <f>IF(FN_MC!O338="","*",FN_MC!O338)</f>
        <v>0.41666666666666669</v>
      </c>
      <c r="J332" s="138">
        <f>IF(FN_MC!P338="","*",FN_MC!P338)</f>
        <v>4.1666666666666664E-2</v>
      </c>
      <c r="K332" s="147" t="str">
        <f>IF(FN_MC!AK338="","*",FN_MC!AK338)</f>
        <v>POU</v>
      </c>
      <c r="L332" s="147" t="str">
        <f>IF(FN_MC!AM338="","*",FN_MC!AM338)</f>
        <v>POU-PIT</v>
      </c>
      <c r="M332" s="147">
        <f>IF(FN_MC!AP338="","*",FN_MC!AP338)</f>
        <v>2151</v>
      </c>
      <c r="N332" s="147" t="str">
        <f>IF(FN_MC!AM338="","*",FN_MC!AM338)</f>
        <v>POU-PIT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 t="str">
        <f>IF(FN_MC!B339="","*",FN_MC!B339)</f>
        <v>*</v>
      </c>
      <c r="B333" s="104" t="str">
        <f>IF(FN_MC!X339="","*",FN_MC!X339)</f>
        <v>*</v>
      </c>
      <c r="C333" s="105" t="str">
        <f>IF(FN_MC!S339="","*",FN_MC!S339)</f>
        <v>-</v>
      </c>
      <c r="D333" s="105" t="str">
        <f>IF(FN_MC!T339="","*",FN_MC!T339)</f>
        <v>-</v>
      </c>
      <c r="E333" s="105" t="str">
        <f>IF(FN_MC!D339="","*",FN_MC!D339)</f>
        <v>*</v>
      </c>
      <c r="F333" s="105" t="str">
        <f>IF(FN_MC!H339="","*",FN_MC!H339)</f>
        <v>*</v>
      </c>
      <c r="G333" s="105" t="str">
        <f>IF(FN_MC!M339="","*",FN_MC!M339)</f>
        <v>-</v>
      </c>
      <c r="H333" s="161" t="str">
        <f>IF(FN_MC!K339="","*",FN_MC!K339)</f>
        <v>*</v>
      </c>
      <c r="I333" s="138" t="str">
        <f>IF(FN_MC!O339="","*",FN_MC!O339)</f>
        <v>*</v>
      </c>
      <c r="J333" s="138" t="str">
        <f>IF(FN_MC!P339="","*",FN_MC!P339)</f>
        <v>*</v>
      </c>
      <c r="K333" s="147" t="str">
        <f>IF(FN_MC!AK339="","*",FN_MC!AK339)</f>
        <v>-</v>
      </c>
      <c r="L333" s="147" t="str">
        <f>IF(FN_MC!AM339="","*",FN_MC!AM339)</f>
        <v>-</v>
      </c>
      <c r="M333" s="147" t="str">
        <f>IF(FN_MC!AP339="","*",FN_MC!AP339)</f>
        <v>-</v>
      </c>
      <c r="N333" s="147" t="str">
        <f>IF(FN_MC!AM339="","*",FN_MC!AM339)</f>
        <v>-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7"/>
      <c r="P1001" s="96"/>
      <c r="Q1001" s="152"/>
    </row>
    <row r="1002" spans="1:17">
      <c r="A1002" s="228"/>
      <c r="B1002" s="227"/>
      <c r="C1002" s="226"/>
      <c r="D1002" s="226"/>
      <c r="E1002" s="226"/>
      <c r="F1002" s="226"/>
      <c r="G1002" s="226"/>
      <c r="H1002" s="225"/>
      <c r="I1002" s="224"/>
      <c r="J1002" s="224"/>
      <c r="K1002" s="223"/>
      <c r="L1002" s="223"/>
      <c r="M1002" s="223"/>
      <c r="N1002" s="223"/>
      <c r="O1002" s="288"/>
      <c r="P1002" s="221"/>
      <c r="Q1002" s="152"/>
    </row>
    <row r="1003" spans="1:17">
      <c r="A1003" s="228"/>
      <c r="B1003" s="227"/>
      <c r="C1003" s="226"/>
      <c r="D1003" s="226"/>
      <c r="E1003" s="226"/>
      <c r="F1003" s="226"/>
      <c r="G1003" s="226"/>
      <c r="H1003" s="225"/>
      <c r="I1003" s="224"/>
      <c r="J1003" s="224"/>
      <c r="K1003" s="223"/>
      <c r="L1003" s="223"/>
      <c r="M1003" s="223"/>
      <c r="N1003" s="223"/>
      <c r="O1003" s="288"/>
      <c r="P1003" s="237"/>
      <c r="Q1003" s="152"/>
    </row>
    <row r="1004" spans="1:17">
      <c r="A1004" s="228"/>
      <c r="B1004" s="227"/>
      <c r="C1004" s="226"/>
      <c r="D1004" s="226"/>
      <c r="E1004" s="226"/>
      <c r="F1004" s="226"/>
      <c r="G1004" s="226"/>
      <c r="H1004" s="225"/>
      <c r="I1004" s="224"/>
      <c r="J1004" s="224"/>
      <c r="K1004" s="223"/>
      <c r="L1004" s="223"/>
      <c r="M1004" s="223"/>
      <c r="N1004" s="223"/>
      <c r="O1004" s="288"/>
      <c r="P1004" s="206" t="s">
        <v>1865</v>
      </c>
      <c r="Q1004" s="210"/>
    </row>
    <row r="1005" spans="1:17">
      <c r="A1005" s="228"/>
      <c r="B1005" s="227"/>
      <c r="C1005" s="226"/>
      <c r="D1005" s="226"/>
      <c r="E1005" s="226"/>
      <c r="F1005" s="226"/>
      <c r="G1005" s="226"/>
      <c r="H1005" s="225"/>
      <c r="I1005" s="224"/>
      <c r="J1005" s="224"/>
      <c r="K1005" s="223"/>
      <c r="L1005" s="223"/>
      <c r="M1005" s="223"/>
      <c r="N1005" s="223"/>
      <c r="O1005" s="288"/>
      <c r="P1005" s="222"/>
      <c r="Q1005" s="210"/>
    </row>
    <row r="1006" spans="1:17">
      <c r="A1006" s="228"/>
      <c r="B1006" s="227"/>
      <c r="C1006" s="226"/>
      <c r="D1006" s="226"/>
      <c r="E1006" s="226"/>
      <c r="F1006" s="226"/>
      <c r="G1006" s="226"/>
      <c r="H1006" s="225"/>
      <c r="I1006" s="224"/>
      <c r="J1006" s="224"/>
      <c r="K1006" s="223"/>
      <c r="L1006" s="223"/>
      <c r="M1006" s="223"/>
      <c r="N1006" s="223"/>
      <c r="O1006" s="288"/>
      <c r="P1006" s="222"/>
      <c r="Q1006" s="210"/>
    </row>
    <row r="1007" spans="1:17">
      <c r="A1007" s="228"/>
      <c r="B1007" s="227"/>
      <c r="C1007" s="226"/>
      <c r="D1007" s="226"/>
      <c r="E1007" s="226"/>
      <c r="F1007" s="226"/>
      <c r="G1007" s="226"/>
      <c r="H1007" s="225"/>
      <c r="I1007" s="224"/>
      <c r="J1007" s="224"/>
      <c r="K1007" s="223"/>
      <c r="L1007" s="223"/>
      <c r="M1007" s="223"/>
      <c r="N1007" s="223"/>
      <c r="O1007" s="288"/>
      <c r="P1007" s="222"/>
      <c r="Q1007" s="210"/>
    </row>
    <row r="1008" spans="1:17">
      <c r="A1008" s="228"/>
      <c r="B1008" s="227"/>
      <c r="C1008" s="226"/>
      <c r="D1008" s="226"/>
      <c r="E1008" s="226"/>
      <c r="F1008" s="226"/>
      <c r="G1008" s="226"/>
      <c r="H1008" s="225"/>
      <c r="I1008" s="224"/>
      <c r="J1008" s="224"/>
      <c r="K1008" s="223"/>
      <c r="L1008" s="223"/>
      <c r="M1008" s="223"/>
      <c r="N1008" s="223"/>
      <c r="O1008" s="288"/>
      <c r="P1008" s="222"/>
      <c r="Q1008" s="210"/>
    </row>
    <row r="1009" spans="1:17">
      <c r="A1009" s="228"/>
      <c r="B1009" s="227"/>
      <c r="C1009" s="226"/>
      <c r="D1009" s="226"/>
      <c r="E1009" s="226"/>
      <c r="F1009" s="226"/>
      <c r="G1009" s="226"/>
      <c r="H1009" s="225"/>
      <c r="I1009" s="224"/>
      <c r="J1009" s="224"/>
      <c r="K1009" s="223"/>
      <c r="L1009" s="223"/>
      <c r="M1009" s="223"/>
      <c r="N1009" s="223"/>
      <c r="O1009" s="288"/>
      <c r="P1009" s="222"/>
      <c r="Q1009" s="210"/>
    </row>
    <row r="1010" spans="1:17">
      <c r="A1010" s="228"/>
      <c r="B1010" s="227"/>
      <c r="C1010" s="226"/>
      <c r="D1010" s="226"/>
      <c r="E1010" s="226"/>
      <c r="F1010" s="226"/>
      <c r="G1010" s="226"/>
      <c r="H1010" s="225"/>
      <c r="I1010" s="224"/>
      <c r="J1010" s="224"/>
      <c r="K1010" s="223"/>
      <c r="L1010" s="223"/>
      <c r="M1010" s="223"/>
      <c r="N1010" s="223"/>
      <c r="O1010" s="288"/>
      <c r="P1010" s="222"/>
      <c r="Q1010" s="210"/>
    </row>
    <row r="1011" spans="1:17">
      <c r="A1011" s="228"/>
      <c r="B1011" s="227"/>
      <c r="C1011" s="226"/>
      <c r="D1011" s="226"/>
      <c r="E1011" s="226"/>
      <c r="F1011" s="226"/>
      <c r="G1011" s="226"/>
      <c r="H1011" s="225"/>
      <c r="I1011" s="224"/>
      <c r="J1011" s="224"/>
      <c r="K1011" s="223"/>
      <c r="L1011" s="223"/>
      <c r="M1011" s="223"/>
      <c r="N1011" s="223"/>
      <c r="O1011" s="288"/>
      <c r="P1011" s="222"/>
      <c r="Q1011" s="210"/>
    </row>
    <row r="1012" spans="1:17">
      <c r="A1012" s="228"/>
      <c r="B1012" s="227"/>
      <c r="C1012" s="226"/>
      <c r="D1012" s="226"/>
      <c r="E1012" s="226"/>
      <c r="F1012" s="226"/>
      <c r="G1012" s="226"/>
      <c r="H1012" s="225"/>
      <c r="I1012" s="224"/>
      <c r="J1012" s="224"/>
      <c r="K1012" s="223"/>
      <c r="L1012" s="223"/>
      <c r="M1012" s="223"/>
      <c r="N1012" s="223"/>
      <c r="O1012" s="288"/>
      <c r="P1012" s="222"/>
      <c r="Q1012" s="210"/>
    </row>
    <row r="1013" spans="1:17">
      <c r="A1013" s="228"/>
      <c r="B1013" s="227"/>
      <c r="C1013" s="226"/>
      <c r="D1013" s="226"/>
      <c r="E1013" s="226"/>
      <c r="F1013" s="226"/>
      <c r="G1013" s="226"/>
      <c r="H1013" s="225"/>
      <c r="I1013" s="224"/>
      <c r="J1013" s="224"/>
      <c r="K1013" s="223"/>
      <c r="L1013" s="223"/>
      <c r="M1013" s="223"/>
      <c r="N1013" s="223"/>
      <c r="O1013" s="288"/>
      <c r="P1013" s="222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7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7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7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7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7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7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7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7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7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7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7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7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7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7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7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7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7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7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7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7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7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7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7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7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7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7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7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7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7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7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7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7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7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7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7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7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7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7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7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7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7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7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7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7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7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7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7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7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7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7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7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7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7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7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7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7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7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7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7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7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7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7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7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7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7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7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7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7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7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7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7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7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7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7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7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7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7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7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7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7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7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7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7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7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7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7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7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7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7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7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7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7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7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7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7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7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7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7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7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7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7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7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7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7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7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7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7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7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7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7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7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7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7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7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7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7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7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7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7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7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7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7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7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7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7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7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7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7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7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7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7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7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7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7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7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7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7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7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7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7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7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7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7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7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7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7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7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7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7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7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7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7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7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7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7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7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7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7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7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7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7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7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7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7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7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7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7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7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7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7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7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7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7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7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7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7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7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7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7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7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7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7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7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7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7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7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7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7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7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7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7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7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7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7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7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7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7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7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7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7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7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7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7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7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7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7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7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7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7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7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7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7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7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7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7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7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7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7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7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7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7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7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7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7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7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7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7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7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7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7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7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7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7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7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7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7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7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7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7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7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7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7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7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7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7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7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7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7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7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7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7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7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7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7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7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7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7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7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7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7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7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7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7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7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7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7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7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7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7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7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7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7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7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7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7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7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7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7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7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7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7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7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7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7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7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7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7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7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7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7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7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7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7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7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7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7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7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7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7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7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7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7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7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7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7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7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7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7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7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7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7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7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7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7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7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7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7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7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7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7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7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7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7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7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7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7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7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7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7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7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7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7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7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7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7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7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7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7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7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7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7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7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7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7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7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7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7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7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7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7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7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7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7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7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7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7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7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7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7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7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7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7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7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7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7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7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7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7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7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7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7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7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7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7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7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7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7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7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7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7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7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7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7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7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7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7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7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7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7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7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7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7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7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7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7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7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7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7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7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7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7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7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7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7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7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7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7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7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7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7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7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7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7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7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7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7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7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7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7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7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7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7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7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7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7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7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7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7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7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7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7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7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7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7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7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7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7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7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7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7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7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7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7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7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7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7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7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7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7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7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7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7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7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7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7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7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7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7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7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7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7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7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7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7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7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7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7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7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7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7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7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7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7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7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7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7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7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7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7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7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7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7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7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7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7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7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7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7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7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7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7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7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7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7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7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7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7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7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7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7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7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7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7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7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7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7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7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7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7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7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7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7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7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7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7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7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7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7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7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7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7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7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7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7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7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7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7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7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7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7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7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7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7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7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7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7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7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7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7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7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7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7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7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7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7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7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7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7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7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7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7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7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7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7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7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7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7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7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7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7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7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7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7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7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7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7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7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7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7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7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7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7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7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7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7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7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7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7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7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7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7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7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7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7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7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7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7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7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7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7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7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7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7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7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7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7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7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7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7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7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7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7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7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7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7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7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7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7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7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7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7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7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7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7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7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7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7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7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7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7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7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7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7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7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7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7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7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7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7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7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7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7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7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7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7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7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7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7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7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7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7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7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7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7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7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7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7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7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7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7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7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7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7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7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7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7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7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7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7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7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7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7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7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7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7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7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7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7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7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7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7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7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7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7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7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7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7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7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7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7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7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7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7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7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7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7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7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7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7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7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7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7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7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7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7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7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7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7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7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7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7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7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7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7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7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7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7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7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7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7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7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7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7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7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7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7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7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7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7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7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7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7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7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7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7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7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7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7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7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7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7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7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7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7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7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7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7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7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7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7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7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7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7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7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7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7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7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7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7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7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7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7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7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7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7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7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7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7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7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7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7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7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7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7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7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7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7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7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7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7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7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7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7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7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7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7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7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7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7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7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7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7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7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7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7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7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7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7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7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7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7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7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7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7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7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7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7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7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7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7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7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7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7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7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7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7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7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7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7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7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7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7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7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7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7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7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7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7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7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7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7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7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7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7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7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7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7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7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7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7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7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7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7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7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7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7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7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7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7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7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7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7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7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7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7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7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7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7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7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7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7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7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7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7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7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7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7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7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7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7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7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7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7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7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7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7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7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7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7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7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7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7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7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7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7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7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7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7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7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7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7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7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7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7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7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7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7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7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7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7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7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7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7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7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7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7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7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7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7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7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7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7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7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7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7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7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7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7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7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7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7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7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7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7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7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7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7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7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7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7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7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7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7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7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7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7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7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7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7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7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7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7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7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7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7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7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7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7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7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7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7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7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7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7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7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7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7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7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7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7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7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7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7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7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7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7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7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7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7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7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7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7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7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7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7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7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7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7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7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7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7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7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7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7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7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7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7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7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7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7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7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7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7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7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7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7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7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7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7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7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7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7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7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7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7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7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7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7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7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7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7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7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7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7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7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7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7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7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7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7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7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7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7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7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7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7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7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7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7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7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7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7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7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7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7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7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7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7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7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7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7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7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7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7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7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7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7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7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7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7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7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7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7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7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7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7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7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7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7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7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7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7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7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7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7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7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7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7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7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7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7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7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7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7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7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7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7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7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7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7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7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7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7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7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7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7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7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7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7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7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7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7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7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7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7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7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7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7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7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7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7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7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7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7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7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7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7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7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7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7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7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7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7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7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7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7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7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7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7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7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7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7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7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7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7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7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7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7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7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7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7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7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7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7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7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7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7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7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7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7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7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7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7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7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7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7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7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7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7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7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7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7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7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7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7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7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7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7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7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7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7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7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7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7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7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7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7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7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7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7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7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7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7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7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7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7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7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7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7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7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7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7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7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7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7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7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7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7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7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7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7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7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7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7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7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7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7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7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7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7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7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7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7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7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7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7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7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7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7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7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7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7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7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7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7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7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7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7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7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7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7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7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7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7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7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7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7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7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7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7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7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7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7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7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7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7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7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7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7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7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7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7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7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7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7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7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7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7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7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7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7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7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7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7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7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7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7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7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7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7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7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7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7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7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7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7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7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7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7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7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7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7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7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7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7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7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7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7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7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7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7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7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7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7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7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7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7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7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7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7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7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7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7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7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7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7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7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7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7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7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7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7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7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7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7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7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7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7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7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7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7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7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7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7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7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7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7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7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7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7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7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7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7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7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7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7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7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7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7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7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7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7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7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7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7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7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7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7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7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7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7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7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7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7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7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7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7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7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7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7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7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7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7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7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7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7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7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7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7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7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7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7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7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7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7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7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7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7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7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7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7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7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7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7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7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7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7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7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7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7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7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7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7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7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7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7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7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7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7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7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7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7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7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7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7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7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7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7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7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7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7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7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7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7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7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7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7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7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7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7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7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7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7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7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7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7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7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7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7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7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7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7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7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7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7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7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7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7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7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7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7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7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7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7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7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7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7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7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7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7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7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7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7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7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7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7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7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7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7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7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7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7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7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7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7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7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7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7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7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7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7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7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7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7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7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7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7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7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7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7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7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7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7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7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7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7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7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7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7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7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7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7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7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7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7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7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7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7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7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7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7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7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7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7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7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7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7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7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7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7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7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7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7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7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7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7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7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7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7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7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7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7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7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7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7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7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7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7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7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7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7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7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7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7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7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7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7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7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7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7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7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7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7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7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7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7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7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7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7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7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7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7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7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7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7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7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7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7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7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7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7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7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7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7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7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7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7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7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7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7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7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7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7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7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7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7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7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7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7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7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7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7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7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7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7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7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7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7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7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7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7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7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7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7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7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7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7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7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7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7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7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7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7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7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7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7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7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7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7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7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7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7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7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7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7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7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7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7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7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7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7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7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7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7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7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7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7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7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7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7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7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7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7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7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7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7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7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7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7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7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7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7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7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7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7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7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7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7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7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7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7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7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7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7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7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7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7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7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7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7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7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7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7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7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7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7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7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7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7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7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7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7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7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7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7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7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7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7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7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7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7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7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7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7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7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7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7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7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7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7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7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7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7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7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7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7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7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7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7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7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7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7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7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7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7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7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7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7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7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7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7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7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7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7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7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7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7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7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7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7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7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7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7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7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7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7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7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7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7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7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7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7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7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7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7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7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7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7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7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7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7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7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7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7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7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7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7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7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7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7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7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7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7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7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7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7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7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7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7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7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7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7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7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7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7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7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7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7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7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7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7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7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7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7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7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7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7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7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7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7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7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7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7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7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7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7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7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7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7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7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7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7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7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7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7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7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7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7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7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7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7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7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7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7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7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7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7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7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7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7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7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7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7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7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7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7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7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7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7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7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7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7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7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7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7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7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7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7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7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7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7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7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7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7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7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7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7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7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7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7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7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7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7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7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7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7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7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7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7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7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7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7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7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7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7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7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7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7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7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7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7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7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7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7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7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7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7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7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7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7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7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7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7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7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7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7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7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7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7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7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7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7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7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7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7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7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7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7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7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7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7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7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7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7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7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7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7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7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7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7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7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7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7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7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7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7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7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7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7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7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7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7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7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7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7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7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7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7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7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7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7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7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7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7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7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7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7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7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7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7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7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7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7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7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7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7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7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7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7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7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7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7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7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7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7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7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7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7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7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7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7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7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7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7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7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7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7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7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7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7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7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7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7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7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7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7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7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7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7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7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7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7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7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7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7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7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7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7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7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7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7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7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7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7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7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7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7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7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7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7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7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7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7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7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7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7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7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7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7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7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7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7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7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7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7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7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7"/>
      <c r="P3000" s="96"/>
      <c r="Q3000" s="152"/>
    </row>
  </sheetData>
  <autoFilter ref="A6:R1000" xr:uid="{BE71F736-1B3F-4C3E-BB2A-156CCB8273DD}">
    <filterColumn colId="0">
      <filters>
        <dateGroupItem year="2025" month="10" day="24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3007" sqref="G3007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4"/>
      <c r="B1" s="375"/>
      <c r="C1" s="376"/>
      <c r="L1" s="107"/>
      <c r="M1" s="130"/>
      <c r="O1" s="181"/>
      <c r="P1" s="180"/>
      <c r="Q1" s="377" t="s">
        <v>1211</v>
      </c>
      <c r="R1" s="378"/>
      <c r="U1" s="108"/>
      <c r="V1" s="379" t="s">
        <v>1866</v>
      </c>
      <c r="W1" s="379"/>
      <c r="X1" s="379"/>
      <c r="Y1" s="110"/>
    </row>
    <row r="2" spans="1:25" s="106" customFormat="1" ht="11.25" customHeight="1">
      <c r="A2" s="111" t="s">
        <v>1867</v>
      </c>
      <c r="B2" s="111" t="s">
        <v>1862</v>
      </c>
      <c r="C2" s="111" t="s">
        <v>605</v>
      </c>
      <c r="D2" s="112" t="s">
        <v>1163</v>
      </c>
      <c r="E2" s="112" t="s">
        <v>1164</v>
      </c>
      <c r="F2" s="112" t="s">
        <v>1861</v>
      </c>
      <c r="G2" s="112" t="s">
        <v>1008</v>
      </c>
      <c r="H2" s="112" t="s">
        <v>1152</v>
      </c>
      <c r="I2" s="112" t="s">
        <v>1154</v>
      </c>
      <c r="J2" s="112" t="s">
        <v>1155</v>
      </c>
      <c r="K2" s="112" t="s">
        <v>1158</v>
      </c>
      <c r="L2" s="112" t="s">
        <v>8</v>
      </c>
      <c r="M2" s="132" t="s">
        <v>4</v>
      </c>
      <c r="N2" s="112" t="s">
        <v>1156</v>
      </c>
      <c r="O2" s="182" t="s">
        <v>1157</v>
      </c>
      <c r="P2" s="112"/>
      <c r="Q2" s="133" t="s">
        <v>1159</v>
      </c>
      <c r="R2" s="133" t="s">
        <v>1160</v>
      </c>
      <c r="S2" s="113" t="s">
        <v>1161</v>
      </c>
      <c r="T2" s="113" t="s">
        <v>1868</v>
      </c>
      <c r="U2" s="114" t="s">
        <v>1166</v>
      </c>
      <c r="V2" s="109">
        <f ca="1">TODAY()-1</f>
        <v>45953</v>
      </c>
      <c r="W2" s="109">
        <f ca="1">V2-1</f>
        <v>45952</v>
      </c>
      <c r="X2" s="109">
        <f ca="1">W2-1</f>
        <v>45951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TBE1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TBR487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TMO155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TBR487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TMO155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PITK96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TIQ-TGR</v>
      </c>
      <c r="L273" s="116" t="str">
        <f>IF(FN_MC!N281="","*",FN_MC!N281)</f>
        <v>TIQTGR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TBR487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TMO155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PITK96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6.25E-2</v>
      </c>
      <c r="S282" s="116" t="str">
        <f>IF(FN_MC!Q290="","*",CONCATENATE(FN_MC!Q290," ",FN_MC!R290))</f>
        <v>1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Oportunidade</v>
      </c>
      <c r="C286" s="115" t="str">
        <f>IF(FN_MC!Z294="","*",FN_MC!Z294)</f>
        <v>P1</v>
      </c>
      <c r="D286" s="116" t="str">
        <f>IF(FN_MC!S294="","*",FN_MC!S294)</f>
        <v>FERRONORTE</v>
      </c>
      <c r="E286" s="116" t="str">
        <f>IF(FN_MC!T294="","*",FN_MC!T294)</f>
        <v>TGR-TRO</v>
      </c>
      <c r="F286" s="116" t="str">
        <f>IF(FN_MC!B294="","*",FN_MC!B294)</f>
        <v>*</v>
      </c>
      <c r="G286" s="116" t="str">
        <f>IF(FN_MC!D294="","*",FN_MC!D294)</f>
        <v>W70</v>
      </c>
      <c r="H286" s="116" t="str">
        <f>IF(FN_MC!F294="","*",FN_MC!F294)</f>
        <v xml:space="preserve">PDM - DORMENTE - CARGA </v>
      </c>
      <c r="I286" s="116" t="str">
        <f>IF(FN_MC!H294="","*",FN_MC!H294)</f>
        <v>TRO</v>
      </c>
      <c r="J286" s="116" t="str">
        <f>IF(FN_MC!I294="","*",FN_MC!I294)</f>
        <v>TRO</v>
      </c>
      <c r="K286" s="116" t="str">
        <f>IF(FN_MC!M294="","*",FN_MC!M294)</f>
        <v>TSF-TRO</v>
      </c>
      <c r="L286" s="116" t="str">
        <f>IF(FN_MC!N294="","*",FN_MC!N294)</f>
        <v>TEX1</v>
      </c>
      <c r="M286" s="117">
        <f>IF(FN_MC!J294="","*",FN_MC!J294)</f>
        <v>98</v>
      </c>
      <c r="N286" s="117">
        <f>IF(FN_MC!K294="","*",FN_MC!K294)</f>
        <v>752</v>
      </c>
      <c r="O286" s="117" t="str">
        <f>IF(FN_MC!L294="","*",FN_MC!L294)</f>
        <v>-</v>
      </c>
      <c r="P286" s="117"/>
      <c r="Q286" s="134">
        <f>IF(FN_MC!O294="","*",FN_MC!O294)</f>
        <v>0.375</v>
      </c>
      <c r="R286" s="134">
        <f>IF(FN_MC!P294="","*",FN_MC!P294)</f>
        <v>4.1666666666666664E-2</v>
      </c>
      <c r="S286" s="116" t="str">
        <f>IF(FN_MC!Q294="","*",CONCATENATE(FN_MC!Q294," ",FN_MC!R294))</f>
        <v>1 Nº DE DORMENTES</v>
      </c>
      <c r="T286" s="116" t="str">
        <f>IF(FN_MC!V294="","*",FN_MC!V294)</f>
        <v>Ronaldo</v>
      </c>
      <c r="U286" s="116" t="str">
        <f>IF(FN_MC!W294="","*",FN_MC!W294)</f>
        <v xml:space="preserve">Carregamento de dormentes 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SIM</v>
      </c>
      <c r="B287" s="115" t="str">
        <f>IF(FN_MC!X295="","*",FN_MC!X295)</f>
        <v>Contrato</v>
      </c>
      <c r="C287" s="115" t="str">
        <f>IF(FN_MC!Z295="","*",FN_MC!Z295)</f>
        <v>P0</v>
      </c>
      <c r="D287" s="116" t="str">
        <f>IF(FN_MC!S295="","*",FN_MC!S295)</f>
        <v>FERRONORTE</v>
      </c>
      <c r="E287" s="116" t="str">
        <f>IF(FN_MC!T295="","*",FN_MC!T295)</f>
        <v>TGR-TRO</v>
      </c>
      <c r="F287" s="116">
        <f>IF(FN_MC!B295="","*",FN_MC!B295)</f>
        <v>45954</v>
      </c>
      <c r="G287" s="116" t="str">
        <f>IF(FN_MC!D295="","*",FN_MC!D295)</f>
        <v>W71</v>
      </c>
      <c r="H287" s="116" t="str">
        <f>IF(FN_MC!F295="","*",FN_MC!F295)</f>
        <v>DESLOCAMENTO</v>
      </c>
      <c r="I287" s="116" t="str">
        <f>IF(FN_MC!H295="","*",FN_MC!H295)</f>
        <v>752RVD</v>
      </c>
      <c r="J287" s="116" t="str">
        <f>IF(FN_MC!I295="","*",FN_MC!I295)</f>
        <v>TGR2</v>
      </c>
      <c r="K287" s="116" t="str">
        <f>IF(FN_MC!M295="","*",FN_MC!M295)</f>
        <v>RVD-TAG</v>
      </c>
      <c r="L287" s="116" t="str">
        <f>IF(FN_MC!N295="","*",FN_MC!N295)</f>
        <v>RVDTAG</v>
      </c>
      <c r="M287" s="117">
        <f>IF(FN_MC!J295="","*",FN_MC!J295)</f>
        <v>98</v>
      </c>
      <c r="N287" s="117">
        <f>IF(FN_MC!K295="","*",FN_MC!K295)</f>
        <v>752.38</v>
      </c>
      <c r="O287" s="117" t="str">
        <f>IF(FN_MC!L295="","*",FN_MC!L295)</f>
        <v>-</v>
      </c>
      <c r="P287" s="117"/>
      <c r="Q287" s="134">
        <f>IF(FN_MC!O295="","*",FN_MC!O295)</f>
        <v>0.79166666666666663</v>
      </c>
      <c r="R287" s="134">
        <f>IF(FN_MC!P295="","*",FN_MC!P295)</f>
        <v>4.1666666666666664E-2</v>
      </c>
      <c r="S287" s="116" t="str">
        <f>IF(FN_MC!Q295="","*",CONCATENATE(FN_MC!Q295," ",FN_MC!R295))</f>
        <v>1 BINÁRIO</v>
      </c>
      <c r="T287" s="116" t="str">
        <f>IF(FN_MC!V295="","*",FN_MC!V295)</f>
        <v xml:space="preserve">Marcelo </v>
      </c>
      <c r="U287" s="116" t="str">
        <f>IF(FN_MC!W295="","*",FN_MC!W295)</f>
        <v xml:space="preserve">Deslocamento 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OPORTUNIDADE</v>
      </c>
      <c r="B288" s="115" t="str">
        <f>IF(FN_MC!X296="","*",FN_MC!X296)</f>
        <v>Oportunidade</v>
      </c>
      <c r="C288" s="115" t="str">
        <f>IF(FN_MC!Z296="","*",FN_MC!Z296)</f>
        <v>P1</v>
      </c>
      <c r="D288" s="116" t="str">
        <f>IF(FN_MC!S296="","*",FN_MC!S296)</f>
        <v>FERRONORTE</v>
      </c>
      <c r="E288" s="116" t="str">
        <f>IF(FN_MC!T296="","*",FN_MC!T296)</f>
        <v>TGR-TRO</v>
      </c>
      <c r="F288" s="116">
        <f>IF(FN_MC!B296="","*",FN_MC!B296)</f>
        <v>45954</v>
      </c>
      <c r="G288" s="116" t="str">
        <f>IF(FN_MC!D296="","*",FN_MC!D296)</f>
        <v>E14</v>
      </c>
      <c r="H288" s="116" t="str">
        <f>IF(FN_MC!F296="","*",FN_MC!F296)</f>
        <v>MECANIZAÇÃO - ESMERILHADORA</v>
      </c>
      <c r="I288" s="116" t="str">
        <f>IF(FN_MC!H296="","*",FN_MC!H296)</f>
        <v>TIQ</v>
      </c>
      <c r="J288" s="116" t="str">
        <f>IF(FN_MC!I296="","*",FN_MC!I296)</f>
        <v>TGR</v>
      </c>
      <c r="K288" s="116" t="str">
        <f>IF(FN_MC!M296="","*",FN_MC!M296)</f>
        <v>TEP</v>
      </c>
      <c r="L288" s="116" t="str">
        <f>IF(FN_MC!N296="","*",FN_MC!N296)</f>
        <v>TEP1</v>
      </c>
      <c r="M288" s="117">
        <f>IF(FN_MC!J296="","*",FN_MC!J296)</f>
        <v>98</v>
      </c>
      <c r="N288" s="117">
        <f>IF(FN_MC!K296="","*",FN_MC!K296)</f>
        <v>565</v>
      </c>
      <c r="O288" s="117">
        <f>IF(FN_MC!L296="","*",FN_MC!L296)</f>
        <v>501</v>
      </c>
      <c r="P288" s="117"/>
      <c r="Q288" s="134">
        <f>IF(FN_MC!O296="","*",FN_MC!O296)</f>
        <v>0.875</v>
      </c>
      <c r="R288" s="134">
        <f>IF(FN_MC!P296="","*",FN_MC!P296)</f>
        <v>4.1666666666666664E-2</v>
      </c>
      <c r="S288" s="116" t="str">
        <f>IF(FN_MC!Q296="","*",CONCATENATE(FN_MC!Q296," ",FN_MC!R296))</f>
        <v>5000 M</v>
      </c>
      <c r="T288" s="116" t="str">
        <f>IF(FN_MC!V296="","*",FN_MC!V296)</f>
        <v>Fernanda</v>
      </c>
      <c r="U288" s="116" t="str">
        <f>IF(FN_MC!W296="","*",FN_MC!W296)</f>
        <v>Segue VMA 30kmh TIQ à TEP, segue esmerilhando a 16km/h de TEP-TGR, encerrando  em TGR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OPORTUNIDADE</v>
      </c>
      <c r="B289" s="115" t="str">
        <f>IF(FN_MC!X297="","*",FN_MC!X297)</f>
        <v>Oportunidade</v>
      </c>
      <c r="C289" s="115" t="str">
        <f>IF(FN_MC!Z297="","*",FN_MC!Z297)</f>
        <v>P1</v>
      </c>
      <c r="D289" s="116" t="str">
        <f>IF(FN_MC!S297="","*",FN_MC!S297)</f>
        <v>FERRONORTE</v>
      </c>
      <c r="E289" s="116" t="str">
        <f>IF(FN_MC!T297="","*",FN_MC!T297)</f>
        <v>TCS-TGR</v>
      </c>
      <c r="F289" s="116">
        <f>IF(FN_MC!B297="","*",FN_MC!B297)</f>
        <v>45954</v>
      </c>
      <c r="G289" s="116" t="str">
        <f>IF(FN_MC!D297="","*",FN_MC!D297)</f>
        <v>ELSON (TF-526)</v>
      </c>
      <c r="H289" s="116" t="str">
        <f>IF(FN_MC!F297="","*",FN_MC!F297)</f>
        <v>PDM - SOLDA</v>
      </c>
      <c r="I289" s="116" t="str">
        <f>IF(FN_MC!H297="","*",FN_MC!H297)</f>
        <v>TPC1</v>
      </c>
      <c r="J289" s="116" t="str">
        <f>IF(FN_MC!I297="","*",FN_MC!I297)</f>
        <v>-</v>
      </c>
      <c r="K289" s="116" t="str">
        <f>IF(FN_MC!M297="","*",FN_MC!M297)</f>
        <v>TPCN</v>
      </c>
      <c r="L289" s="116" t="str">
        <f>IF(FN_MC!N297="","*",FN_MC!N297)</f>
        <v>TPCN</v>
      </c>
      <c r="M289" s="117">
        <f>IF(FN_MC!J297="","*",FN_MC!J297)</f>
        <v>74</v>
      </c>
      <c r="N289" s="117">
        <f>IF(FN_MC!K297="","*",FN_MC!K297)</f>
        <v>429.5</v>
      </c>
      <c r="O289" s="117" t="str">
        <f>IF(FN_MC!L297="","*",FN_MC!L297)</f>
        <v>-</v>
      </c>
      <c r="P289" s="117"/>
      <c r="Q289" s="134">
        <f>IF(FN_MC!O297="","*",FN_MC!O297)</f>
        <v>0.375</v>
      </c>
      <c r="R289" s="134">
        <f>IF(FN_MC!P297="","*",FN_MC!P297)</f>
        <v>6.25E-2</v>
      </c>
      <c r="S289" s="116" t="str">
        <f>IF(FN_MC!Q297="","*",CONCATENATE(FN_MC!Q297," ",FN_MC!R297))</f>
        <v>1 Nº DE SOLDA</v>
      </c>
      <c r="T289" s="116" t="str">
        <f>IF(FN_MC!V297="","*",FN_MC!V297)</f>
        <v>Elson</v>
      </c>
      <c r="U289" s="116" t="str">
        <f>IF(FN_MC!W297="","*",FN_MC!W297)</f>
        <v>Solda - Condicionada à temperatura (AVM TPCN)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OPORTUNIDADE</v>
      </c>
      <c r="B290" s="115" t="str">
        <f>IF(FN_MC!X298="","*",FN_MC!X298)</f>
        <v>Oportunidade</v>
      </c>
      <c r="C290" s="115" t="str">
        <f>IF(FN_MC!Z298="","*",FN_MC!Z298)</f>
        <v>P1</v>
      </c>
      <c r="D290" s="116" t="str">
        <f>IF(FN_MC!S298="","*",FN_MC!S298)</f>
        <v>FERRONORTE</v>
      </c>
      <c r="E290" s="116" t="str">
        <f>IF(FN_MC!T298="","*",FN_MC!T298)</f>
        <v>TCS-TGR</v>
      </c>
      <c r="F290" s="116">
        <f>IF(FN_MC!B298="","*",FN_MC!B298)</f>
        <v>45954</v>
      </c>
      <c r="G290" s="116" t="str">
        <f>IF(FN_MC!D298="","*",FN_MC!D298)</f>
        <v>W70</v>
      </c>
      <c r="H290" s="116" t="str">
        <f>IF(FN_MC!F298="","*",FN_MC!F298)</f>
        <v xml:space="preserve">PDM - DORMENTE - CARGA </v>
      </c>
      <c r="I290" s="116" t="str">
        <f>IF(FN_MC!H298="","*",FN_MC!H298)</f>
        <v xml:space="preserve">TOM2 </v>
      </c>
      <c r="J290" s="116" t="str">
        <f>IF(FN_MC!I298="","*",FN_MC!I298)</f>
        <v>TOM2</v>
      </c>
      <c r="K290" s="116" t="str">
        <f>IF(FN_MC!M298="","*",FN_MC!M298)</f>
        <v>TOM-TPC</v>
      </c>
      <c r="L290" s="116" t="str">
        <f>IF(FN_MC!N298="","*",FN_MC!N298)</f>
        <v>TOM416</v>
      </c>
      <c r="M290" s="117">
        <f>IF(FN_MC!J298="","*",FN_MC!J298)</f>
        <v>74</v>
      </c>
      <c r="N290" s="117">
        <f>IF(FN_MC!K298="","*",FN_MC!K298)</f>
        <v>414</v>
      </c>
      <c r="O290" s="117" t="str">
        <f>IF(FN_MC!L298="","*",FN_MC!L298)</f>
        <v>-</v>
      </c>
      <c r="P290" s="117"/>
      <c r="Q290" s="134">
        <f>IF(FN_MC!O298="","*",FN_MC!O298)</f>
        <v>0.375</v>
      </c>
      <c r="R290" s="134">
        <f>IF(FN_MC!P298="","*",FN_MC!P298)</f>
        <v>8.3333333333333329E-2</v>
      </c>
      <c r="S290" s="116" t="str">
        <f>IF(FN_MC!Q298="","*",CONCATENATE(FN_MC!Q298," ",FN_MC!R298))</f>
        <v>200 Nº DE DORMENTES</v>
      </c>
      <c r="T290" s="116" t="str">
        <f>IF(FN_MC!V298="","*",FN_MC!V298)</f>
        <v>Ronaldo</v>
      </c>
      <c r="U290" s="116" t="str">
        <f>IF(FN_MC!W298="","*",FN_MC!W298)</f>
        <v xml:space="preserve">Carregamento de dormentes 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SIM</v>
      </c>
      <c r="B291" s="115" t="str">
        <f>IF(FN_MC!X299="","*",FN_MC!X299)</f>
        <v>Contrato</v>
      </c>
      <c r="C291" s="115" t="str">
        <f>IF(FN_MC!Z299="","*",FN_MC!Z299)</f>
        <v>P0</v>
      </c>
      <c r="D291" s="116" t="str">
        <f>IF(FN_MC!S299="","*",FN_MC!S299)</f>
        <v>FERRONORTE</v>
      </c>
      <c r="E291" s="116" t="str">
        <f>IF(FN_MC!T299="","*",FN_MC!T299)</f>
        <v>TCS-TGR</v>
      </c>
      <c r="F291" s="116">
        <f>IF(FN_MC!B299="","*",FN_MC!B299)</f>
        <v>45954</v>
      </c>
      <c r="G291" s="116" t="str">
        <f>IF(FN_MC!D299="","*",FN_MC!D299)</f>
        <v>W48</v>
      </c>
      <c r="H291" s="116" t="str">
        <f>IF(FN_MC!F299="","*",FN_MC!F299)</f>
        <v>MECANIZAÇÃO - DOL</v>
      </c>
      <c r="I291" s="116" t="str">
        <f>IF(FN_MC!H299="","*",FN_MC!H299)</f>
        <v>TOM2</v>
      </c>
      <c r="J291" s="116" t="str">
        <f>IF(FN_MC!I299="","*",FN_MC!I299)</f>
        <v>TOM2</v>
      </c>
      <c r="K291" s="116" t="str">
        <f>IF(FN_MC!M299="","*",FN_MC!M299)</f>
        <v>TBA-TIP</v>
      </c>
      <c r="L291" s="116" t="str">
        <f>IF(FN_MC!N299="","*",FN_MC!N299)</f>
        <v>389TIP</v>
      </c>
      <c r="M291" s="117">
        <f>IF(FN_MC!J299="","*",FN_MC!J299)</f>
        <v>74</v>
      </c>
      <c r="N291" s="117">
        <f>IF(FN_MC!K299="","*",FN_MC!K299)</f>
        <v>390</v>
      </c>
      <c r="O291" s="117">
        <f>IF(FN_MC!L299="","*",FN_MC!L299)</f>
        <v>387</v>
      </c>
      <c r="P291" s="117"/>
      <c r="Q291" s="134">
        <f>IF(FN_MC!O299="","*",FN_MC!O299)</f>
        <v>0.35416666666666669</v>
      </c>
      <c r="R291" s="134">
        <f>IF(FN_MC!P299="","*",FN_MC!P299)</f>
        <v>0.16666666666666666</v>
      </c>
      <c r="S291" s="116" t="str">
        <f>IF(FN_MC!Q299="","*",CONCATENATE(FN_MC!Q299," ",FN_MC!R299))</f>
        <v>2000 M</v>
      </c>
      <c r="T291" s="116" t="str">
        <f>IF(FN_MC!V299="","*",FN_MC!V299)</f>
        <v>Rodrigo</v>
      </c>
      <c r="U291" s="116" t="str">
        <f>IF(FN_MC!W299="","*",FN_MC!W299)</f>
        <v>DOL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>
      <c r="A292" s="115" t="str">
        <f>IF(FN_MC!Y300="","*",FN_MC!Y300)</f>
        <v>SIM</v>
      </c>
      <c r="B292" s="115" t="str">
        <f>IF(FN_MC!X300="","*",FN_MC!X300)</f>
        <v>Contrato</v>
      </c>
      <c r="C292" s="115" t="str">
        <f>IF(FN_MC!Z300="","*",FN_MC!Z300)</f>
        <v>P0</v>
      </c>
      <c r="D292" s="116" t="str">
        <f>IF(FN_MC!S300="","*",FN_MC!S300)</f>
        <v>FERRONORTE</v>
      </c>
      <c r="E292" s="116" t="str">
        <f>IF(FN_MC!T300="","*",FN_MC!T300)</f>
        <v>TMI-TCS</v>
      </c>
      <c r="F292" s="116">
        <f>IF(FN_MC!B300="","*",FN_MC!B300)</f>
        <v>45954</v>
      </c>
      <c r="G292" s="116" t="str">
        <f>IF(FN_MC!D300="","*",FN_MC!D300)</f>
        <v>V87</v>
      </c>
      <c r="H292" s="116" t="str">
        <f>IF(FN_MC!F300="","*",FN_MC!F300)</f>
        <v>MECANIZAÇÃO - SOCADORA</v>
      </c>
      <c r="I292" s="116" t="str">
        <f>IF(FN_MC!H300="","*",FN_MC!H300)</f>
        <v>TVI2</v>
      </c>
      <c r="J292" s="116" t="str">
        <f>IF(FN_MC!I300="","*",FN_MC!I300)</f>
        <v>TVI2</v>
      </c>
      <c r="K292" s="116" t="str">
        <f>IF(FN_MC!M300="","*",FN_MC!M300)</f>
        <v>TID-TVI</v>
      </c>
      <c r="L292" s="116">
        <f>IF(FN_MC!N300="","*",FN_MC!N300)</f>
        <v>201213</v>
      </c>
      <c r="M292" s="117">
        <f>IF(FN_MC!J300="","*",FN_MC!J300)</f>
        <v>74</v>
      </c>
      <c r="N292" s="117">
        <f>IF(FN_MC!K300="","*",FN_MC!K300)</f>
        <v>202</v>
      </c>
      <c r="O292" s="117">
        <f>IF(FN_MC!L300="","*",FN_MC!L300)</f>
        <v>190</v>
      </c>
      <c r="P292" s="117"/>
      <c r="Q292" s="134">
        <f>IF(FN_MC!O300="","*",FN_MC!O300)</f>
        <v>0.375</v>
      </c>
      <c r="R292" s="134">
        <f>IF(FN_MC!P300="","*",FN_MC!P300)</f>
        <v>0.125</v>
      </c>
      <c r="S292" s="116" t="str">
        <f>IF(FN_MC!Q300="","*",CONCATENATE(FN_MC!Q300," ",FN_MC!R300))</f>
        <v>1530 M</v>
      </c>
      <c r="T292" s="116" t="str">
        <f>IF(FN_MC!V300="","*",FN_MC!V300)</f>
        <v>Antonioni</v>
      </c>
      <c r="U292" s="116" t="str">
        <f>IF(FN_MC!W300="","*",FN_MC!W300)</f>
        <v xml:space="preserve">Socaria mecanizada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OPORTUNIDADE</v>
      </c>
      <c r="B293" s="115" t="str">
        <f>IF(FN_MC!X301="","*",FN_MC!X301)</f>
        <v>Oportunidade</v>
      </c>
      <c r="C293" s="115" t="str">
        <f>IF(FN_MC!Z301="","*",FN_MC!Z301)</f>
        <v>P1</v>
      </c>
      <c r="D293" s="116" t="str">
        <f>IF(FN_MC!S301="","*",FN_MC!S301)</f>
        <v>FERRONORTE</v>
      </c>
      <c r="E293" s="116" t="str">
        <f>IF(FN_MC!T301="","*",FN_MC!T301)</f>
        <v>TMI-TCS</v>
      </c>
      <c r="F293" s="116">
        <f>IF(FN_MC!B301="","*",FN_MC!B301)</f>
        <v>45954</v>
      </c>
      <c r="G293" s="116" t="str">
        <f>IF(FN_MC!D301="","*",FN_MC!D301)</f>
        <v>FRANCISCO (TF-670)</v>
      </c>
      <c r="H293" s="116" t="str">
        <f>IF(FN_MC!F301="","*",FN_MC!F301)</f>
        <v>PDM - SOLDA</v>
      </c>
      <c r="I293" s="116" t="str">
        <f>IF(FN_MC!H301="","*",FN_MC!H301)</f>
        <v>TCE1</v>
      </c>
      <c r="J293" s="116" t="str">
        <f>IF(FN_MC!I301="","*",FN_MC!I301)</f>
        <v>-</v>
      </c>
      <c r="K293" s="116" t="str">
        <f>IF(FN_MC!M301="","*",FN_MC!M301)</f>
        <v>TMO-TCE</v>
      </c>
      <c r="L293" s="116" t="str">
        <f>IF(FN_MC!N301="","*",FN_MC!N301)</f>
        <v>TCES</v>
      </c>
      <c r="M293" s="117">
        <f>IF(FN_MC!J301="","*",FN_MC!J301)</f>
        <v>74</v>
      </c>
      <c r="N293" s="117">
        <f>IF(FN_MC!K301="","*",FN_MC!K301)</f>
        <v>164.1</v>
      </c>
      <c r="O293" s="117" t="str">
        <f>IF(FN_MC!L301="","*",FN_MC!L301)</f>
        <v>-</v>
      </c>
      <c r="P293" s="117"/>
      <c r="Q293" s="134">
        <f>IF(FN_MC!O301="","*",FN_MC!O301)</f>
        <v>0.375</v>
      </c>
      <c r="R293" s="134">
        <f>IF(FN_MC!P301="","*",FN_MC!P301)</f>
        <v>6.25E-2</v>
      </c>
      <c r="S293" s="116" t="str">
        <f>IF(FN_MC!Q301="","*",CONCATENATE(FN_MC!Q301," ",FN_MC!R301))</f>
        <v>1 Nº DE SOLDA</v>
      </c>
      <c r="T293" s="116" t="str">
        <f>IF(FN_MC!V301="","*",FN_MC!V301)</f>
        <v>Francisco</v>
      </c>
      <c r="U293" s="116" t="str">
        <f>IF(FN_MC!W301="","*",FN_MC!W301)</f>
        <v>Solda - Condicionada à temperatura ( AMV TCES)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OPORTUNIDADE</v>
      </c>
      <c r="B294" s="115" t="str">
        <f>IF(FN_MC!X302="","*",FN_MC!X302)</f>
        <v>Oportunidade</v>
      </c>
      <c r="C294" s="115" t="str">
        <f>IF(FN_MC!Z302="","*",FN_MC!Z302)</f>
        <v>P0</v>
      </c>
      <c r="D294" s="116" t="str">
        <f>IF(FN_MC!S302="","*",FN_MC!S302)</f>
        <v>MALHA CENTRAL</v>
      </c>
      <c r="E294" s="116" t="str">
        <f>IF(FN_MC!T302="","*",FN_MC!T302)</f>
        <v>RAMAL</v>
      </c>
      <c r="F294" s="116">
        <f>IF(FN_MC!B302="","*",FN_MC!B302)</f>
        <v>45954</v>
      </c>
      <c r="G294" s="116" t="str">
        <f>IF(FN_MC!D302="","*",FN_MC!D302)</f>
        <v>E17</v>
      </c>
      <c r="H294" s="116" t="str">
        <f>IF(FN_MC!F302="","*",FN_MC!F302)</f>
        <v>CAMINHÃO DE SOLDA</v>
      </c>
      <c r="I294" s="116" t="str">
        <f>IF(FN_MC!H302="","*",FN_MC!H302)</f>
        <v>ZTEZVT</v>
      </c>
      <c r="J294" s="116" t="str">
        <f>IF(FN_MC!I302="","*",FN_MC!I302)</f>
        <v>ZTEZVT</v>
      </c>
      <c r="K294" s="116" t="str">
        <f>IF(FN_MC!M302="","*",FN_MC!M302)</f>
        <v>ZTE-ZVT</v>
      </c>
      <c r="L294" s="116" t="str">
        <f>IF(FN_MC!N302="","*",FN_MC!N302)</f>
        <v>ZVTZDK</v>
      </c>
      <c r="M294" s="117">
        <f>IF(FN_MC!J302="","*",FN_MC!J302)</f>
        <v>78</v>
      </c>
      <c r="N294" s="117">
        <f>IF(FN_MC!K302="","*",FN_MC!K302)</f>
        <v>244</v>
      </c>
      <c r="O294" s="117">
        <f>IF(FN_MC!L302="","*",FN_MC!L302)</f>
        <v>246</v>
      </c>
      <c r="P294" s="117"/>
      <c r="Q294" s="134">
        <f>IF(FN_MC!O302="","*",FN_MC!O302)</f>
        <v>0.39583333333333331</v>
      </c>
      <c r="R294" s="134">
        <f>IF(FN_MC!P302="","*",FN_MC!P302)</f>
        <v>0.16666666666666666</v>
      </c>
      <c r="S294" s="116" t="str">
        <f>IF(FN_MC!Q302="","*",CONCATENATE(FN_MC!Q302," ",FN_MC!R302))</f>
        <v>3 Nº DE SOLDA</v>
      </c>
      <c r="T294" s="116" t="str">
        <f>IF(FN_MC!V302="","*",FN_MC!V302)</f>
        <v>Francisco</v>
      </c>
      <c r="U294" s="116" t="str">
        <f>IF(FN_MC!W302="","*",FN_MC!W302)</f>
        <v xml:space="preserve">Caminhão de solda 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OPORTUNIDADE</v>
      </c>
      <c r="B295" s="115" t="str">
        <f>IF(FN_MC!X303="","*",FN_MC!X303)</f>
        <v>Oportunidade</v>
      </c>
      <c r="C295" s="115" t="str">
        <f>IF(FN_MC!Z303="","*",FN_MC!Z303)</f>
        <v>P0</v>
      </c>
      <c r="D295" s="116" t="str">
        <f>IF(FN_MC!S303="","*",FN_MC!S303)</f>
        <v>MALHA CENTRAL</v>
      </c>
      <c r="E295" s="116" t="str">
        <f>IF(FN_MC!T303="","*",FN_MC!T303)</f>
        <v>RAMAL</v>
      </c>
      <c r="F295" s="116">
        <f>IF(FN_MC!B303="","*",FN_MC!B303)</f>
        <v>45954</v>
      </c>
      <c r="G295" s="116" t="str">
        <f>IF(FN_MC!D303="","*",FN_MC!D303)</f>
        <v>V42</v>
      </c>
      <c r="H295" s="116" t="str">
        <f>IF(FN_MC!F303="","*",FN_MC!F303)</f>
        <v>MODERNIZAÇÃO - SOCADORA</v>
      </c>
      <c r="I295" s="116" t="str">
        <f>IF(FN_MC!H303="","*",FN_MC!H303)</f>
        <v>ZGT1</v>
      </c>
      <c r="J295" s="116" t="str">
        <f>IF(FN_MC!I303="","*",FN_MC!I303)</f>
        <v>ZGT1</v>
      </c>
      <c r="K295" s="116" t="str">
        <f>IF(FN_MC!M303="","*",FN_MC!M303)</f>
        <v>ZGT-ZXE</v>
      </c>
      <c r="L295" s="116" t="str">
        <f>IF(FN_MC!N303="","*",FN_MC!N303)</f>
        <v>ZGTZXE</v>
      </c>
      <c r="M295" s="117">
        <f>IF(FN_MC!J303="","*",FN_MC!J303)</f>
        <v>72</v>
      </c>
      <c r="N295" s="117">
        <f>IF(FN_MC!K303="","*",FN_MC!K303)</f>
        <v>304.60000000000002</v>
      </c>
      <c r="O295" s="117">
        <f>IF(FN_MC!L303="","*",FN_MC!L303)</f>
        <v>305.60000000000002</v>
      </c>
      <c r="P295" s="117"/>
      <c r="Q295" s="134">
        <f>IF(FN_MC!O303="","*",FN_MC!O303)</f>
        <v>0.27083333333333331</v>
      </c>
      <c r="R295" s="134">
        <f>IF(FN_MC!P303="","*",FN_MC!P303)</f>
        <v>8.3333333333333329E-2</v>
      </c>
      <c r="S295" s="116" t="str">
        <f>IF(FN_MC!Q303="","*",CONCATENATE(FN_MC!Q303," ",FN_MC!R303))</f>
        <v>200 M</v>
      </c>
      <c r="T295" s="116" t="str">
        <f>IF(FN_MC!V303="","*",FN_MC!V303)</f>
        <v>Augusto</v>
      </c>
      <c r="U295" s="116" t="str">
        <f>IF(FN_MC!W303="","*",FN_MC!W303)</f>
        <v>Socaria mecanizada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OPORTUNIDADE</v>
      </c>
      <c r="B296" s="115" t="str">
        <f>IF(FN_MC!X304="","*",FN_MC!X304)</f>
        <v>Oportunidade</v>
      </c>
      <c r="C296" s="115" t="str">
        <f>IF(FN_MC!Z304="","*",FN_MC!Z304)</f>
        <v>P1</v>
      </c>
      <c r="D296" s="116" t="str">
        <f>IF(FN_MC!S304="","*",FN_MC!S304)</f>
        <v>MALHA CENTRAL</v>
      </c>
      <c r="E296" s="116" t="str">
        <f>IF(FN_MC!T304="","*",FN_MC!T304)</f>
        <v>PRV-POV</v>
      </c>
      <c r="F296" s="116">
        <f>IF(FN_MC!B304="","*",FN_MC!B304)</f>
        <v>45954</v>
      </c>
      <c r="G296" s="116" t="str">
        <f>IF(FN_MC!D304="","*",FN_MC!D304)</f>
        <v>LEÔNCIO (TF-526)</v>
      </c>
      <c r="H296" s="116" t="str">
        <f>IF(FN_MC!F304="","*",FN_MC!F304)</f>
        <v>PDM - SOLDA</v>
      </c>
      <c r="I296" s="116" t="str">
        <f>IF(FN_MC!H304="","*",FN_MC!H304)</f>
        <v>PUD1</v>
      </c>
      <c r="J296" s="116" t="str">
        <f>IF(FN_MC!I304="","*",FN_MC!I304)</f>
        <v>-</v>
      </c>
      <c r="K296" s="116" t="str">
        <f>IF(FN_MC!M304="","*",FN_MC!M304)</f>
        <v>PAS-PUD</v>
      </c>
      <c r="L296" s="116" t="str">
        <f>IF(FN_MC!N304="","*",FN_MC!N304)</f>
        <v>K96PUD</v>
      </c>
      <c r="M296" s="117">
        <f>IF(FN_MC!J304="","*",FN_MC!J304)</f>
        <v>103</v>
      </c>
      <c r="N296" s="117">
        <f>IF(FN_MC!K304="","*",FN_MC!K304)</f>
        <v>2087</v>
      </c>
      <c r="O296" s="117" t="str">
        <f>IF(FN_MC!L304="","*",FN_MC!L304)</f>
        <v>-</v>
      </c>
      <c r="P296" s="117"/>
      <c r="Q296" s="134">
        <f>IF(FN_MC!O304="","*",FN_MC!O304)</f>
        <v>0.375</v>
      </c>
      <c r="R296" s="134">
        <f>IF(FN_MC!P304="","*",FN_MC!P304)</f>
        <v>6.25E-2</v>
      </c>
      <c r="S296" s="116" t="str">
        <f>IF(FN_MC!Q304="","*",CONCATENATE(FN_MC!Q304," ",FN_MC!R304))</f>
        <v>1 Nº DE SOLDA</v>
      </c>
      <c r="T296" s="116" t="str">
        <f>IF(FN_MC!V304="","*",FN_MC!V304)</f>
        <v>Lucas</v>
      </c>
      <c r="U296" s="116" t="str">
        <f>IF(FN_MC!W304="","*",FN_MC!W304)</f>
        <v>Solda - Condicionada à temperatura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OPORTUNIDADE</v>
      </c>
      <c r="B297" s="115" t="str">
        <f>IF(FN_MC!X305="","*",FN_MC!X305)</f>
        <v>Oportunidade</v>
      </c>
      <c r="C297" s="115" t="str">
        <f>IF(FN_MC!Z305="","*",FN_MC!Z305)</f>
        <v>P1</v>
      </c>
      <c r="D297" s="116" t="str">
        <f>IF(FN_MC!S305="","*",FN_MC!S305)</f>
        <v>MALHA CENTRAL</v>
      </c>
      <c r="E297" s="116" t="str">
        <f>IF(FN_MC!T305="","*",FN_MC!T305)</f>
        <v>PRV-POV</v>
      </c>
      <c r="F297" s="116">
        <f>IF(FN_MC!B305="","*",FN_MC!B305)</f>
        <v>45954</v>
      </c>
      <c r="G297" s="116" t="str">
        <f>IF(FN_MC!D305="","*",FN_MC!D305)</f>
        <v>A52</v>
      </c>
      <c r="H297" s="116" t="str">
        <f>IF(FN_MC!F305="","*",FN_MC!F305)</f>
        <v>DESLOCAMENTO</v>
      </c>
      <c r="I297" s="116" t="str">
        <f>IF(FN_MC!H305="","*",FN_MC!H305)</f>
        <v>PITK96</v>
      </c>
      <c r="J297" s="116" t="str">
        <f>IF(FN_MC!I305="","*",FN_MC!I305)</f>
        <v>K96PUD</v>
      </c>
      <c r="K297" s="116" t="str">
        <f>IF(FN_MC!M305="","*",FN_MC!M305)</f>
        <v>PAS-PUD</v>
      </c>
      <c r="L297" s="116" t="str">
        <f>IF(FN_MC!N305="","*",FN_MC!N305)</f>
        <v>K96PUD</v>
      </c>
      <c r="M297" s="117">
        <f>IF(FN_MC!J305="","*",FN_MC!J305)</f>
        <v>103</v>
      </c>
      <c r="N297" s="117">
        <f>IF(FN_MC!K305="","*",FN_MC!K305)</f>
        <v>2087</v>
      </c>
      <c r="O297" s="117" t="str">
        <f>IF(FN_MC!L305="","*",FN_MC!L305)</f>
        <v>-</v>
      </c>
      <c r="P297" s="117"/>
      <c r="Q297" s="134">
        <f>IF(FN_MC!O305="","*",FN_MC!O305)</f>
        <v>0.375</v>
      </c>
      <c r="R297" s="134">
        <f>IF(FN_MC!P305="","*",FN_MC!P305)</f>
        <v>4.1666666666666664E-2</v>
      </c>
      <c r="S297" s="116" t="str">
        <f>IF(FN_MC!Q305="","*",CONCATENATE(FN_MC!Q305," ",FN_MC!R305))</f>
        <v>1 BINÁRIO</v>
      </c>
      <c r="T297" s="116" t="str">
        <f>IF(FN_MC!V305="","*",FN_MC!V305)</f>
        <v xml:space="preserve">Paulo </v>
      </c>
      <c r="U297" s="116" t="str">
        <f>IF(FN_MC!W305="","*",FN_MC!W305)</f>
        <v xml:space="preserve">Deslocamento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OPORTUNIDADE</v>
      </c>
      <c r="B298" s="115" t="str">
        <f>IF(FN_MC!X306="","*",FN_MC!X306)</f>
        <v>Oportunidade</v>
      </c>
      <c r="C298" s="115" t="str">
        <f>IF(FN_MC!Z306="","*",FN_MC!Z306)</f>
        <v>P0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45954</v>
      </c>
      <c r="G298" s="116" t="str">
        <f>IF(FN_MC!D306="","*",FN_MC!D306)</f>
        <v>W94</v>
      </c>
      <c r="H298" s="116" t="str">
        <f>IF(FN_MC!F306="","*",FN_MC!F306)</f>
        <v>OUTRAS ATIVIDADES</v>
      </c>
      <c r="I298" s="116" t="str">
        <f>IF(FN_MC!H306="","*",FN_MC!H306)</f>
        <v>POU</v>
      </c>
      <c r="J298" s="116" t="str">
        <f>IF(FN_MC!I306="","*",FN_MC!I306)</f>
        <v>POU</v>
      </c>
      <c r="K298" s="116" t="str">
        <f>IF(FN_MC!M306="","*",FN_MC!M306)</f>
        <v>POU-K29</v>
      </c>
      <c r="L298" s="116" t="str">
        <f>IF(FN_MC!N306="","*",FN_MC!N306)</f>
        <v>POUK28</v>
      </c>
      <c r="M298" s="117">
        <f>IF(FN_MC!J306="","*",FN_MC!J306)</f>
        <v>103</v>
      </c>
      <c r="N298" s="117">
        <f>IF(FN_MC!K306="","*",FN_MC!K306)</f>
        <v>2151</v>
      </c>
      <c r="O298" s="117" t="str">
        <f>IF(FN_MC!L306="","*",FN_MC!L306)</f>
        <v>-</v>
      </c>
      <c r="P298" s="117"/>
      <c r="Q298" s="134">
        <f>IF(FN_MC!O306="","*",FN_MC!O306)</f>
        <v>0.375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 xml:space="preserve">Lucas </v>
      </c>
      <c r="U298" s="116" t="str">
        <f>IF(FN_MC!W306="","*",FN_MC!W306)</f>
        <v>Descarga de materiais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*</v>
      </c>
      <c r="C300" s="115" t="str">
        <f>IF(FN_MC!Z308="","*",FN_MC!Z308)</f>
        <v>*</v>
      </c>
      <c r="D300" s="116" t="str">
        <f>IF(FN_MC!S308="","*",FN_MC!S308)</f>
        <v>-</v>
      </c>
      <c r="E300" s="116" t="str">
        <f>IF(FN_MC!T308="","*",FN_MC!T308)</f>
        <v>-</v>
      </c>
      <c r="F300" s="116" t="str">
        <f>IF(FN_MC!B308="","*",FN_MC!B308)</f>
        <v>*</v>
      </c>
      <c r="G300" s="116" t="str">
        <f>IF(FN_MC!D308="","*",FN_MC!D308)</f>
        <v>*</v>
      </c>
      <c r="H300" s="116" t="str">
        <f>IF(FN_MC!F308="","*",FN_MC!F308)</f>
        <v>*</v>
      </c>
      <c r="I300" s="116" t="str">
        <f>IF(FN_MC!H308="","*",FN_MC!H308)</f>
        <v>*</v>
      </c>
      <c r="J300" s="116" t="str">
        <f>IF(FN_MC!I308="","*",FN_MC!I308)</f>
        <v>*</v>
      </c>
      <c r="K300" s="116" t="str">
        <f>IF(FN_MC!M308="","*",FN_MC!M308)</f>
        <v>-</v>
      </c>
      <c r="L300" s="116" t="str">
        <f>IF(FN_MC!N308="","*",FN_MC!N308)</f>
        <v>-</v>
      </c>
      <c r="M300" s="117" t="str">
        <f>IF(FN_MC!J308="","*",FN_MC!J308)</f>
        <v>*</v>
      </c>
      <c r="N300" s="117" t="str">
        <f>IF(FN_MC!K308="","*",FN_MC!K308)</f>
        <v>*</v>
      </c>
      <c r="O300" s="117" t="str">
        <f>IF(FN_MC!L308="","*",FN_MC!L308)</f>
        <v>*</v>
      </c>
      <c r="P300" s="117"/>
      <c r="Q300" s="134" t="str">
        <f>IF(FN_MC!O308="","*",FN_MC!O308)</f>
        <v>*</v>
      </c>
      <c r="R300" s="134" t="str">
        <f>IF(FN_MC!P308="","*",FN_MC!P308)</f>
        <v>*</v>
      </c>
      <c r="S300" s="116" t="str">
        <f>IF(FN_MC!Q308="","*",CONCATENATE(FN_MC!Q308," ",FN_MC!R308))</f>
        <v>*</v>
      </c>
      <c r="T300" s="116" t="str">
        <f>IF(FN_MC!V308="","*",FN_MC!V308)</f>
        <v>*</v>
      </c>
      <c r="U300" s="116" t="str">
        <f>IF(FN_MC!W308="","*",FN_MC!W308)</f>
        <v>*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*</v>
      </c>
      <c r="C301" s="115" t="str">
        <f>IF(FN_MC!Z309="","*",FN_MC!Z309)</f>
        <v>*</v>
      </c>
      <c r="D301" s="116" t="str">
        <f>IF(FN_MC!S309="","*",FN_MC!S309)</f>
        <v>-</v>
      </c>
      <c r="E301" s="116" t="str">
        <f>IF(FN_MC!T309="","*",FN_MC!T309)</f>
        <v>-</v>
      </c>
      <c r="F301" s="116" t="str">
        <f>IF(FN_MC!B309="","*",FN_MC!B309)</f>
        <v>*</v>
      </c>
      <c r="G301" s="116" t="str">
        <f>IF(FN_MC!D309="","*",FN_MC!D309)</f>
        <v>*</v>
      </c>
      <c r="H301" s="116" t="str">
        <f>IF(FN_MC!F309="","*",FN_MC!F309)</f>
        <v>*</v>
      </c>
      <c r="I301" s="116" t="str">
        <f>IF(FN_MC!H309="","*",FN_MC!H309)</f>
        <v>*</v>
      </c>
      <c r="J301" s="116" t="str">
        <f>IF(FN_MC!I309="","*",FN_MC!I309)</f>
        <v>*</v>
      </c>
      <c r="K301" s="116" t="str">
        <f>IF(FN_MC!M309="","*",FN_MC!M309)</f>
        <v>-</v>
      </c>
      <c r="L301" s="116" t="str">
        <f>IF(FN_MC!N309="","*",FN_MC!N309)</f>
        <v>-</v>
      </c>
      <c r="M301" s="117" t="str">
        <f>IF(FN_MC!J309="","*",FN_MC!J309)</f>
        <v>*</v>
      </c>
      <c r="N301" s="117" t="str">
        <f>IF(FN_MC!K309="","*",FN_MC!K309)</f>
        <v>*</v>
      </c>
      <c r="O301" s="117" t="str">
        <f>IF(FN_MC!L309="","*",FN_MC!L309)</f>
        <v>*</v>
      </c>
      <c r="P301" s="117"/>
      <c r="Q301" s="134" t="str">
        <f>IF(FN_MC!O309="","*",FN_MC!O309)</f>
        <v>*</v>
      </c>
      <c r="R301" s="134" t="str">
        <f>IF(FN_MC!P309="","*",FN_MC!P309)</f>
        <v>*</v>
      </c>
      <c r="S301" s="116" t="str">
        <f>IF(FN_MC!Q309="","*",CONCATENATE(FN_MC!Q309," ",FN_MC!R309))</f>
        <v>*</v>
      </c>
      <c r="T301" s="116" t="str">
        <f>IF(FN_MC!V309="","*",FN_MC!V309)</f>
        <v>*</v>
      </c>
      <c r="U301" s="116" t="str">
        <f>IF(FN_MC!W309="","*",FN_MC!W309)</f>
        <v>*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*</v>
      </c>
      <c r="C302" s="115" t="str">
        <f>IF(FN_MC!Z310="","*",FN_MC!Z310)</f>
        <v>*</v>
      </c>
      <c r="D302" s="116" t="str">
        <f>IF(FN_MC!S310="","*",FN_MC!S310)</f>
        <v>-</v>
      </c>
      <c r="E302" s="116" t="str">
        <f>IF(FN_MC!T310="","*",FN_MC!T310)</f>
        <v>-</v>
      </c>
      <c r="F302" s="116" t="str">
        <f>IF(FN_MC!B310="","*",FN_MC!B310)</f>
        <v>*</v>
      </c>
      <c r="G302" s="116" t="str">
        <f>IF(FN_MC!D310="","*",FN_MC!D310)</f>
        <v>*</v>
      </c>
      <c r="H302" s="116" t="str">
        <f>IF(FN_MC!F310="","*",FN_MC!F310)</f>
        <v>*</v>
      </c>
      <c r="I302" s="116" t="str">
        <f>IF(FN_MC!H310="","*",FN_MC!H310)</f>
        <v>*</v>
      </c>
      <c r="J302" s="116" t="str">
        <f>IF(FN_MC!I310="","*",FN_MC!I310)</f>
        <v>*</v>
      </c>
      <c r="K302" s="116" t="str">
        <f>IF(FN_MC!M310="","*",FN_MC!M310)</f>
        <v>-</v>
      </c>
      <c r="L302" s="116" t="str">
        <f>IF(FN_MC!N310="","*",FN_MC!N310)</f>
        <v>-</v>
      </c>
      <c r="M302" s="117" t="str">
        <f>IF(FN_MC!J310="","*",FN_MC!J310)</f>
        <v>*</v>
      </c>
      <c r="N302" s="117" t="str">
        <f>IF(FN_MC!K310="","*",FN_MC!K310)</f>
        <v>*</v>
      </c>
      <c r="O302" s="117" t="str">
        <f>IF(FN_MC!L310="","*",FN_MC!L310)</f>
        <v>*</v>
      </c>
      <c r="P302" s="117"/>
      <c r="Q302" s="134" t="str">
        <f>IF(FN_MC!O310="","*",FN_MC!O310)</f>
        <v>*</v>
      </c>
      <c r="R302" s="134" t="str">
        <f>IF(FN_MC!P310="","*",FN_MC!P310)</f>
        <v>*</v>
      </c>
      <c r="S302" s="116" t="str">
        <f>IF(FN_MC!Q310="","*",CONCATENATE(FN_MC!Q310," ",FN_MC!R310))</f>
        <v>*</v>
      </c>
      <c r="T302" s="116" t="str">
        <f>IF(FN_MC!V310="","*",FN_MC!V310)</f>
        <v>*</v>
      </c>
      <c r="U302" s="116" t="str">
        <f>IF(FN_MC!W310="","*",FN_MC!W310)</f>
        <v>*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*</v>
      </c>
      <c r="B303" s="115" t="str">
        <f>IF(FN_MC!X311="","*",FN_MC!X311)</f>
        <v>*</v>
      </c>
      <c r="C303" s="115" t="str">
        <f>IF(FN_MC!Z311="","*",FN_MC!Z311)</f>
        <v>*</v>
      </c>
      <c r="D303" s="116" t="str">
        <f>IF(FN_MC!S311="","*",FN_MC!S311)</f>
        <v>-</v>
      </c>
      <c r="E303" s="116" t="str">
        <f>IF(FN_MC!T311="","*",FN_MC!T311)</f>
        <v>-</v>
      </c>
      <c r="F303" s="116" t="str">
        <f>IF(FN_MC!B311="","*",FN_MC!B311)</f>
        <v>*</v>
      </c>
      <c r="G303" s="116" t="str">
        <f>IF(FN_MC!D311="","*",FN_MC!D311)</f>
        <v>*</v>
      </c>
      <c r="H303" s="116" t="str">
        <f>IF(FN_MC!F311="","*",FN_MC!F311)</f>
        <v>*</v>
      </c>
      <c r="I303" s="116" t="str">
        <f>IF(FN_MC!H311="","*",FN_MC!H311)</f>
        <v>*</v>
      </c>
      <c r="J303" s="116" t="str">
        <f>IF(FN_MC!I311="","*",FN_MC!I311)</f>
        <v>*</v>
      </c>
      <c r="K303" s="116" t="str">
        <f>IF(FN_MC!M311="","*",FN_MC!M311)</f>
        <v>-</v>
      </c>
      <c r="L303" s="116" t="str">
        <f>IF(FN_MC!N311="","*",FN_MC!N311)</f>
        <v>-</v>
      </c>
      <c r="M303" s="117" t="str">
        <f>IF(FN_MC!J311="","*",FN_MC!J311)</f>
        <v>*</v>
      </c>
      <c r="N303" s="117" t="str">
        <f>IF(FN_MC!K311="","*",FN_MC!K311)</f>
        <v>*</v>
      </c>
      <c r="O303" s="117" t="str">
        <f>IF(FN_MC!L311="","*",FN_MC!L311)</f>
        <v>*</v>
      </c>
      <c r="P303" s="117"/>
      <c r="Q303" s="134" t="str">
        <f>IF(FN_MC!O311="","*",FN_MC!O311)</f>
        <v>*</v>
      </c>
      <c r="R303" s="134" t="str">
        <f>IF(FN_MC!P311="","*",FN_MC!P311)</f>
        <v>*</v>
      </c>
      <c r="S303" s="116" t="str">
        <f>IF(FN_MC!Q311="","*",CONCATENATE(FN_MC!Q311," ",FN_MC!R311))</f>
        <v>*</v>
      </c>
      <c r="T303" s="116" t="str">
        <f>IF(FN_MC!V311="","*",FN_MC!V311)</f>
        <v>*</v>
      </c>
      <c r="U303" s="116" t="str">
        <f>IF(FN_MC!W311="","*",FN_MC!W311)</f>
        <v>*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*</v>
      </c>
      <c r="C304" s="115" t="str">
        <f>IF(FN_MC!Z312="","*",FN_MC!Z312)</f>
        <v>*</v>
      </c>
      <c r="D304" s="116" t="str">
        <f>IF(FN_MC!S312="","*",FN_MC!S312)</f>
        <v>-</v>
      </c>
      <c r="E304" s="116" t="str">
        <f>IF(FN_MC!T312="","*",FN_MC!T312)</f>
        <v>-</v>
      </c>
      <c r="F304" s="116" t="str">
        <f>IF(FN_MC!B312="","*",FN_MC!B312)</f>
        <v>*</v>
      </c>
      <c r="G304" s="116" t="str">
        <f>IF(FN_MC!D312="","*",FN_MC!D312)</f>
        <v>*</v>
      </c>
      <c r="H304" s="116" t="str">
        <f>IF(FN_MC!F312="","*",FN_MC!F312)</f>
        <v>*</v>
      </c>
      <c r="I304" s="116" t="str">
        <f>IF(FN_MC!H312="","*",FN_MC!H312)</f>
        <v>*</v>
      </c>
      <c r="J304" s="116" t="str">
        <f>IF(FN_MC!I312="","*",FN_MC!I312)</f>
        <v>*</v>
      </c>
      <c r="K304" s="116" t="str">
        <f>IF(FN_MC!M312="","*",FN_MC!M312)</f>
        <v>-</v>
      </c>
      <c r="L304" s="116" t="str">
        <f>IF(FN_MC!N312="","*",FN_MC!N312)</f>
        <v>-</v>
      </c>
      <c r="M304" s="117" t="str">
        <f>IF(FN_MC!J312="","*",FN_MC!J312)</f>
        <v>*</v>
      </c>
      <c r="N304" s="117" t="str">
        <f>IF(FN_MC!K312="","*",FN_MC!K312)</f>
        <v>*</v>
      </c>
      <c r="O304" s="117" t="str">
        <f>IF(FN_MC!L312="","*",FN_MC!L312)</f>
        <v>*</v>
      </c>
      <c r="P304" s="117"/>
      <c r="Q304" s="134" t="str">
        <f>IF(FN_MC!O312="","*",FN_MC!O312)</f>
        <v>*</v>
      </c>
      <c r="R304" s="134" t="str">
        <f>IF(FN_MC!P312="","*",FN_MC!P312)</f>
        <v>*</v>
      </c>
      <c r="S304" s="116" t="str">
        <f>IF(FN_MC!Q312="","*",CONCATENATE(FN_MC!Q312," ",FN_MC!R312))</f>
        <v>*</v>
      </c>
      <c r="T304" s="116" t="str">
        <f>IF(FN_MC!V312="","*",FN_MC!V312)</f>
        <v>*</v>
      </c>
      <c r="U304" s="116" t="str">
        <f>IF(FN_MC!W312="","*",FN_MC!W312)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*</v>
      </c>
      <c r="C305" s="115" t="str">
        <f>IF(FN_MC!Z313="","*",FN_MC!Z313)</f>
        <v>*</v>
      </c>
      <c r="D305" s="116" t="str">
        <f>IF(FN_MC!S313="","*",FN_MC!S313)</f>
        <v>-</v>
      </c>
      <c r="E305" s="116" t="str">
        <f>IF(FN_MC!T313="","*",FN_MC!T313)</f>
        <v>-</v>
      </c>
      <c r="F305" s="116" t="str">
        <f>IF(FN_MC!B313="","*",FN_MC!B313)</f>
        <v>*</v>
      </c>
      <c r="G305" s="116" t="str">
        <f>IF(FN_MC!D313="","*",FN_MC!D313)</f>
        <v>*</v>
      </c>
      <c r="H305" s="116" t="str">
        <f>IF(FN_MC!F313="","*",FN_MC!F313)</f>
        <v>*</v>
      </c>
      <c r="I305" s="116" t="str">
        <f>IF(FN_MC!H313="","*",FN_MC!H313)</f>
        <v>*</v>
      </c>
      <c r="J305" s="116" t="str">
        <f>IF(FN_MC!I313="","*",FN_MC!I313)</f>
        <v>*</v>
      </c>
      <c r="K305" s="116" t="str">
        <f>IF(FN_MC!M313="","*",FN_MC!M313)</f>
        <v>-</v>
      </c>
      <c r="L305" s="116" t="str">
        <f>IF(FN_MC!N313="","*",FN_MC!N313)</f>
        <v>-</v>
      </c>
      <c r="M305" s="117" t="str">
        <f>IF(FN_MC!J313="","*",FN_MC!J313)</f>
        <v>*</v>
      </c>
      <c r="N305" s="117" t="str">
        <f>IF(FN_MC!K313="","*",FN_MC!K313)</f>
        <v>*</v>
      </c>
      <c r="O305" s="117" t="str">
        <f>IF(FN_MC!L313="","*",FN_MC!L313)</f>
        <v>*</v>
      </c>
      <c r="P305" s="117"/>
      <c r="Q305" s="134" t="str">
        <f>IF(FN_MC!O313="","*",FN_MC!O313)</f>
        <v>*</v>
      </c>
      <c r="R305" s="134" t="str">
        <f>IF(FN_MC!P313="","*",FN_MC!P313)</f>
        <v>*</v>
      </c>
      <c r="S305" s="116" t="str">
        <f>IF(FN_MC!Q313="","*",CONCATENATE(FN_MC!Q313," ",FN_MC!R313))</f>
        <v>*</v>
      </c>
      <c r="T305" s="116" t="str">
        <f>IF(FN_MC!V313="","*",FN_MC!V313)</f>
        <v>*</v>
      </c>
      <c r="U305" s="116" t="str">
        <f>IF(FN_MC!W313="","*",FN_MC!W313)</f>
        <v>*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Oportunidade</v>
      </c>
      <c r="C306" s="115" t="str">
        <f>IF(FN_MC!Z314="","*",FN_MC!Z314)</f>
        <v>P0</v>
      </c>
      <c r="D306" s="116" t="str">
        <f>IF(FN_MC!S314="","*",FN_MC!S314)</f>
        <v>FERRONORTE</v>
      </c>
      <c r="E306" s="116" t="str">
        <f>IF(FN_MC!T314="","*",FN_MC!T314)</f>
        <v>TMI-TCS</v>
      </c>
      <c r="F306" s="116">
        <f>IF(FN_MC!B314="","*",FN_MC!B314)</f>
        <v>45955</v>
      </c>
      <c r="G306" s="116" t="str">
        <f>IF(FN_MC!D314="","*",FN_MC!D314)</f>
        <v>V87</v>
      </c>
      <c r="H306" s="116" t="str">
        <f>IF(FN_MC!F314="","*",FN_MC!F314)</f>
        <v>MECANIZAÇÃO - SOCADORA</v>
      </c>
      <c r="I306" s="116" t="str">
        <f>IF(FN_MC!H314="","*",FN_MC!H314)</f>
        <v>TVI2</v>
      </c>
      <c r="J306" s="116" t="str">
        <f>IF(FN_MC!I314="","*",FN_MC!I314)</f>
        <v>TVI2</v>
      </c>
      <c r="K306" s="116" t="str">
        <f>IF(FN_MC!M314="","*",FN_MC!M314)</f>
        <v>TID-TVI</v>
      </c>
      <c r="L306" s="116" t="str">
        <f>IF(FN_MC!N314="","*",FN_MC!N314)</f>
        <v>TID201</v>
      </c>
      <c r="M306" s="117">
        <f>IF(FN_MC!J314="","*",FN_MC!J314)</f>
        <v>74</v>
      </c>
      <c r="N306" s="117">
        <f>IF(FN_MC!K314="","*",FN_MC!K314)</f>
        <v>199</v>
      </c>
      <c r="O306" s="117">
        <f>IF(FN_MC!L314="","*",FN_MC!L314)</f>
        <v>190</v>
      </c>
      <c r="P306" s="117"/>
      <c r="Q306" s="134">
        <f>IF(FN_MC!O314="","*",FN_MC!O314)</f>
        <v>0.375</v>
      </c>
      <c r="R306" s="134">
        <f>IF(FN_MC!P314="","*",FN_MC!P314)</f>
        <v>0.125</v>
      </c>
      <c r="S306" s="116" t="str">
        <f>IF(FN_MC!Q314="","*",CONCATENATE(FN_MC!Q314," ",FN_MC!R314))</f>
        <v>1530 M</v>
      </c>
      <c r="T306" s="116" t="str">
        <f>IF(FN_MC!V314="","*",FN_MC!V314)</f>
        <v>Antonioni</v>
      </c>
      <c r="U306" s="116" t="str">
        <f>IF(FN_MC!W314="","*",FN_MC!W314)</f>
        <v xml:space="preserve">Socaria mecanizada 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Oportunidade</v>
      </c>
      <c r="C307" s="115" t="str">
        <f>IF(FN_MC!Z315="","*",FN_MC!Z315)</f>
        <v>P0</v>
      </c>
      <c r="D307" s="116" t="str">
        <f>IF(FN_MC!S315="","*",FN_MC!S315)</f>
        <v>MALHA CENTRAL</v>
      </c>
      <c r="E307" s="116" t="str">
        <f>IF(FN_MC!T315="","*",FN_MC!T315)</f>
        <v>RAMAL</v>
      </c>
      <c r="F307" s="116">
        <f>IF(FN_MC!B315="","*",FN_MC!B315)</f>
        <v>45955</v>
      </c>
      <c r="G307" s="116" t="str">
        <f>IF(FN_MC!D315="","*",FN_MC!D315)</f>
        <v>E17</v>
      </c>
      <c r="H307" s="116" t="str">
        <f>IF(FN_MC!F315="","*",FN_MC!F315)</f>
        <v>CAMINHÃO DE SOLDA</v>
      </c>
      <c r="I307" s="116" t="str">
        <f>IF(FN_MC!H315="","*",FN_MC!H315)</f>
        <v>ZTEZVT</v>
      </c>
      <c r="J307" s="116" t="str">
        <f>IF(FN_MC!I315="","*",FN_MC!I315)</f>
        <v>ZTEZVT</v>
      </c>
      <c r="K307" s="116" t="str">
        <f>IF(FN_MC!M315="","*",FN_MC!M315)</f>
        <v>ZTE-ZVT</v>
      </c>
      <c r="L307" s="116" t="str">
        <f>IF(FN_MC!N315="","*",FN_MC!N315)</f>
        <v>ZVTZDK</v>
      </c>
      <c r="M307" s="117">
        <f>IF(FN_MC!J315="","*",FN_MC!J315)</f>
        <v>78</v>
      </c>
      <c r="N307" s="117">
        <f>IF(FN_MC!K315="","*",FN_MC!K315)</f>
        <v>244</v>
      </c>
      <c r="O307" s="117">
        <f>IF(FN_MC!L315="","*",FN_MC!L315)</f>
        <v>246</v>
      </c>
      <c r="P307" s="117"/>
      <c r="Q307" s="134">
        <f>IF(FN_MC!O315="","*",FN_MC!O315)</f>
        <v>0.375</v>
      </c>
      <c r="R307" s="134">
        <f>IF(FN_MC!P315="","*",FN_MC!P315)</f>
        <v>0.16666666666666666</v>
      </c>
      <c r="S307" s="116" t="str">
        <f>IF(FN_MC!Q315="","*",CONCATENATE(FN_MC!Q315," ",FN_MC!R315))</f>
        <v>3 Nº DE SOLDA</v>
      </c>
      <c r="T307" s="116" t="str">
        <f>IF(FN_MC!V315="","*",FN_MC!V315)</f>
        <v>Francisco</v>
      </c>
      <c r="U307" s="116" t="str">
        <f>IF(FN_MC!W315="","*",FN_MC!W315)</f>
        <v xml:space="preserve">Caminhão de solda 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Oportunidade</v>
      </c>
      <c r="C308" s="115" t="str">
        <f>IF(FN_MC!Z316="","*",FN_MC!Z316)</f>
        <v>P0</v>
      </c>
      <c r="D308" s="116" t="str">
        <f>IF(FN_MC!S316="","*",FN_MC!S316)</f>
        <v>MALHA CENTRAL</v>
      </c>
      <c r="E308" s="116" t="str">
        <f>IF(FN_MC!T316="","*",FN_MC!T316)</f>
        <v>RAMAL</v>
      </c>
      <c r="F308" s="116">
        <f>IF(FN_MC!B316="","*",FN_MC!B316)</f>
        <v>45955</v>
      </c>
      <c r="G308" s="116" t="str">
        <f>IF(FN_MC!D316="","*",FN_MC!D316)</f>
        <v>V42</v>
      </c>
      <c r="H308" s="116" t="str">
        <f>IF(FN_MC!F316="","*",FN_MC!F316)</f>
        <v>MODERNIZAÇÃO - SOCADORA</v>
      </c>
      <c r="I308" s="116" t="str">
        <f>IF(FN_MC!H316="","*",FN_MC!H316)</f>
        <v>ZGT1</v>
      </c>
      <c r="J308" s="116" t="str">
        <f>IF(FN_MC!I316="","*",FN_MC!I316)</f>
        <v>ZGT1</v>
      </c>
      <c r="K308" s="116" t="str">
        <f>IF(FN_MC!M316="","*",FN_MC!M316)</f>
        <v>ZGT-ZXE</v>
      </c>
      <c r="L308" s="116" t="str">
        <f>IF(FN_MC!N316="","*",FN_MC!N316)</f>
        <v>ZGTZXE</v>
      </c>
      <c r="M308" s="117">
        <f>IF(FN_MC!J316="","*",FN_MC!J316)</f>
        <v>72</v>
      </c>
      <c r="N308" s="117">
        <f>IF(FN_MC!K316="","*",FN_MC!K316)</f>
        <v>304.60000000000002</v>
      </c>
      <c r="O308" s="117">
        <f>IF(FN_MC!L316="","*",FN_MC!L316)</f>
        <v>305.60000000000002</v>
      </c>
      <c r="P308" s="117"/>
      <c r="Q308" s="134">
        <f>IF(FN_MC!O316="","*",FN_MC!O316)</f>
        <v>0.27083333333333331</v>
      </c>
      <c r="R308" s="134">
        <f>IF(FN_MC!P316="","*",FN_MC!P316)</f>
        <v>8.3333333333333329E-2</v>
      </c>
      <c r="S308" s="116" t="str">
        <f>IF(FN_MC!Q316="","*",CONCATENATE(FN_MC!Q316," ",FN_MC!R316))</f>
        <v>200 M</v>
      </c>
      <c r="T308" s="116" t="str">
        <f>IF(FN_MC!V316="","*",FN_MC!V316)</f>
        <v>Augusto</v>
      </c>
      <c r="U308" s="116" t="str">
        <f>IF(FN_MC!W316="","*",FN_MC!W316)</f>
        <v>Socaria mecanizada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Oportunidade</v>
      </c>
      <c r="C309" s="115" t="str">
        <f>IF(FN_MC!Z317="","*",FN_MC!Z317)</f>
        <v>P1</v>
      </c>
      <c r="D309" s="116" t="str">
        <f>IF(FN_MC!S317="","*",FN_MC!S317)</f>
        <v>MALHA CENTRAL</v>
      </c>
      <c r="E309" s="116" t="str">
        <f>IF(FN_MC!T317="","*",FN_MC!T317)</f>
        <v>PRV-POV</v>
      </c>
      <c r="F309" s="116">
        <f>IF(FN_MC!B317="","*",FN_MC!B317)</f>
        <v>45955</v>
      </c>
      <c r="G309" s="116" t="str">
        <f>IF(FN_MC!D317="","*",FN_MC!D317)</f>
        <v>LEÔNCIO (TF-526)</v>
      </c>
      <c r="H309" s="116" t="str">
        <f>IF(FN_MC!F317="","*",FN_MC!F317)</f>
        <v>PDM - SOLDA</v>
      </c>
      <c r="I309" s="116" t="str">
        <f>IF(FN_MC!H317="","*",FN_MC!H317)</f>
        <v>-</v>
      </c>
      <c r="J309" s="116" t="str">
        <f>IF(FN_MC!I317="","*",FN_MC!I317)</f>
        <v>-</v>
      </c>
      <c r="K309" s="116" t="str">
        <f>IF(FN_MC!M317="","*",FN_MC!M317)</f>
        <v>PAS-PUD</v>
      </c>
      <c r="L309" s="116" t="str">
        <f>IF(FN_MC!N317="","*",FN_MC!N317)</f>
        <v>K96PUD</v>
      </c>
      <c r="M309" s="117">
        <f>IF(FN_MC!J317="","*",FN_MC!J317)</f>
        <v>103</v>
      </c>
      <c r="N309" s="117">
        <f>IF(FN_MC!K317="","*",FN_MC!K317)</f>
        <v>2087</v>
      </c>
      <c r="O309" s="117" t="str">
        <f>IF(FN_MC!L317="","*",FN_MC!L317)</f>
        <v>-</v>
      </c>
      <c r="P309" s="117"/>
      <c r="Q309" s="134">
        <f>IF(FN_MC!O317="","*",FN_MC!O317)</f>
        <v>0.33333333333333331</v>
      </c>
      <c r="R309" s="134">
        <f>IF(FN_MC!P317="","*",FN_MC!P317)</f>
        <v>0.125</v>
      </c>
      <c r="S309" s="116" t="str">
        <f>IF(FN_MC!Q317="","*",CONCATENATE(FN_MC!Q317," ",FN_MC!R317))</f>
        <v>1 Nº DE SOLDA</v>
      </c>
      <c r="T309" s="116" t="str">
        <f>IF(FN_MC!V317="","*",FN_MC!V317)</f>
        <v>Lucas</v>
      </c>
      <c r="U309" s="116" t="str">
        <f>IF(FN_MC!W317="","*",FN_MC!W317)</f>
        <v>Solda - Condicionada à temperatura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Oportunidade</v>
      </c>
      <c r="C310" s="115" t="str">
        <f>IF(FN_MC!Z318="","*",FN_MC!Z318)</f>
        <v>P1</v>
      </c>
      <c r="D310" s="116" t="str">
        <f>IF(FN_MC!S318="","*",FN_MC!S318)</f>
        <v>MALHA CENTRAL</v>
      </c>
      <c r="E310" s="116" t="str">
        <f>IF(FN_MC!T318="","*",FN_MC!T318)</f>
        <v>PRV-POV</v>
      </c>
      <c r="F310" s="116">
        <f>IF(FN_MC!B318="","*",FN_MC!B318)</f>
        <v>45955</v>
      </c>
      <c r="G310" s="116" t="str">
        <f>IF(FN_MC!D318="","*",FN_MC!D318)</f>
        <v>A52</v>
      </c>
      <c r="H310" s="116" t="str">
        <f>IF(FN_MC!F318="","*",FN_MC!F318)</f>
        <v>DESLOCAMENTO</v>
      </c>
      <c r="I310" s="116" t="str">
        <f>IF(FN_MC!H318="","*",FN_MC!H318)</f>
        <v>PITK96</v>
      </c>
      <c r="J310" s="116" t="str">
        <f>IF(FN_MC!I318="","*",FN_MC!I318)</f>
        <v>K96PUD</v>
      </c>
      <c r="K310" s="116" t="str">
        <f>IF(FN_MC!M318="","*",FN_MC!M318)</f>
        <v>PAS-PUD</v>
      </c>
      <c r="L310" s="116" t="str">
        <f>IF(FN_MC!N318="","*",FN_MC!N318)</f>
        <v>K96PUD</v>
      </c>
      <c r="M310" s="117">
        <f>IF(FN_MC!J318="","*",FN_MC!J318)</f>
        <v>103</v>
      </c>
      <c r="N310" s="117">
        <f>IF(FN_MC!K318="","*",FN_MC!K318)</f>
        <v>2087</v>
      </c>
      <c r="O310" s="117" t="str">
        <f>IF(FN_MC!L318="","*",FN_MC!L318)</f>
        <v>-</v>
      </c>
      <c r="P310" s="117"/>
      <c r="Q310" s="134">
        <f>IF(FN_MC!O318="","*",FN_MC!O318)</f>
        <v>0.33333333333333331</v>
      </c>
      <c r="R310" s="134">
        <f>IF(FN_MC!P318="","*",FN_MC!P318)</f>
        <v>0.125</v>
      </c>
      <c r="S310" s="116" t="str">
        <f>IF(FN_MC!Q318="","*",CONCATENATE(FN_MC!Q318," ",FN_MC!R318))</f>
        <v>1 BINÁRIO</v>
      </c>
      <c r="T310" s="116" t="str">
        <f>IF(FN_MC!V318="","*",FN_MC!V318)</f>
        <v xml:space="preserve">Paulo </v>
      </c>
      <c r="U310" s="116" t="str">
        <f>IF(FN_MC!W318="","*",FN_MC!W318)</f>
        <v xml:space="preserve">Deslocamento 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*</v>
      </c>
      <c r="C311" s="115" t="str">
        <f>IF(FN_MC!Z319="","*",FN_MC!Z319)</f>
        <v>*</v>
      </c>
      <c r="D311" s="116" t="str">
        <f>IF(FN_MC!S319="","*",FN_MC!S319)</f>
        <v>-</v>
      </c>
      <c r="E311" s="116" t="str">
        <f>IF(FN_MC!T319="","*",FN_MC!T319)</f>
        <v>-</v>
      </c>
      <c r="F311" s="116" t="str">
        <f>IF(FN_MC!B319="","*",FN_MC!B319)</f>
        <v>*</v>
      </c>
      <c r="G311" s="116" t="str">
        <f>IF(FN_MC!D319="","*",FN_MC!D319)</f>
        <v>*</v>
      </c>
      <c r="H311" s="116" t="str">
        <f>IF(FN_MC!F319="","*",FN_MC!F319)</f>
        <v>*</v>
      </c>
      <c r="I311" s="116" t="str">
        <f>IF(FN_MC!H319="","*",FN_MC!H319)</f>
        <v>*</v>
      </c>
      <c r="J311" s="116" t="str">
        <f>IF(FN_MC!I319="","*",FN_MC!I319)</f>
        <v>*</v>
      </c>
      <c r="K311" s="116" t="str">
        <f>IF(FN_MC!M319="","*",FN_MC!M319)</f>
        <v>-</v>
      </c>
      <c r="L311" s="116" t="str">
        <f>IF(FN_MC!N319="","*",FN_MC!N319)</f>
        <v>-</v>
      </c>
      <c r="M311" s="117" t="str">
        <f>IF(FN_MC!J319="","*",FN_MC!J319)</f>
        <v>*</v>
      </c>
      <c r="N311" s="117" t="str">
        <f>IF(FN_MC!K319="","*",FN_MC!K319)</f>
        <v>*</v>
      </c>
      <c r="O311" s="117" t="str">
        <f>IF(FN_MC!L319="","*",FN_MC!L319)</f>
        <v>*</v>
      </c>
      <c r="P311" s="117"/>
      <c r="Q311" s="134" t="str">
        <f>IF(FN_MC!O319="","*",FN_MC!O319)</f>
        <v>*</v>
      </c>
      <c r="R311" s="134" t="str">
        <f>IF(FN_MC!P319="","*",FN_MC!P319)</f>
        <v>*</v>
      </c>
      <c r="S311" s="116" t="str">
        <f>IF(FN_MC!Q319="","*",CONCATENATE(FN_MC!Q319," ",FN_MC!R319))</f>
        <v>*</v>
      </c>
      <c r="T311" s="116" t="str">
        <f>IF(FN_MC!V319="","*",FN_MC!V319)</f>
        <v>*</v>
      </c>
      <c r="U311" s="116" t="str">
        <f>IF(FN_MC!W319="","*",FN_MC!W319)</f>
        <v>*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*</v>
      </c>
      <c r="C312" s="115" t="str">
        <f>IF(FN_MC!Z320="","*",FN_MC!Z320)</f>
        <v>*</v>
      </c>
      <c r="D312" s="116" t="str">
        <f>IF(FN_MC!S320="","*",FN_MC!S320)</f>
        <v>-</v>
      </c>
      <c r="E312" s="116" t="str">
        <f>IF(FN_MC!T320="","*",FN_MC!T320)</f>
        <v>-</v>
      </c>
      <c r="F312" s="116" t="str">
        <f>IF(FN_MC!B320="","*",FN_MC!B320)</f>
        <v>*</v>
      </c>
      <c r="G312" s="116" t="str">
        <f>IF(FN_MC!D320="","*",FN_MC!D320)</f>
        <v>*</v>
      </c>
      <c r="H312" s="116" t="str">
        <f>IF(FN_MC!F320="","*",FN_MC!F320)</f>
        <v>*</v>
      </c>
      <c r="I312" s="116" t="str">
        <f>IF(FN_MC!H320="","*",FN_MC!H320)</f>
        <v>*</v>
      </c>
      <c r="J312" s="116" t="str">
        <f>IF(FN_MC!I320="","*",FN_MC!I320)</f>
        <v>*</v>
      </c>
      <c r="K312" s="116" t="str">
        <f>IF(FN_MC!M320="","*",FN_MC!M320)</f>
        <v>-</v>
      </c>
      <c r="L312" s="116" t="str">
        <f>IF(FN_MC!N320="","*",FN_MC!N320)</f>
        <v>-</v>
      </c>
      <c r="M312" s="117" t="str">
        <f>IF(FN_MC!J320="","*",FN_MC!J320)</f>
        <v>*</v>
      </c>
      <c r="N312" s="117" t="str">
        <f>IF(FN_MC!K320="","*",FN_MC!K320)</f>
        <v>*</v>
      </c>
      <c r="O312" s="117" t="str">
        <f>IF(FN_MC!L320="","*",FN_MC!L320)</f>
        <v>*</v>
      </c>
      <c r="P312" s="117"/>
      <c r="Q312" s="134" t="str">
        <f>IF(FN_MC!O320="","*",FN_MC!O320)</f>
        <v>*</v>
      </c>
      <c r="R312" s="134" t="str">
        <f>IF(FN_MC!P320="","*",FN_MC!P320)</f>
        <v>*</v>
      </c>
      <c r="S312" s="116" t="str">
        <f>IF(FN_MC!Q320="","*",CONCATENATE(FN_MC!Q320," ",FN_MC!R320))</f>
        <v>*</v>
      </c>
      <c r="T312" s="116" t="str">
        <f>IF(FN_MC!V320="","*",FN_MC!V320)</f>
        <v>*</v>
      </c>
      <c r="U312" s="116" t="str">
        <f>IF(FN_MC!W320="","*",FN_MC!W320)</f>
        <v>*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*</v>
      </c>
      <c r="C313" s="115" t="str">
        <f>IF(FN_MC!Z321="","*",FN_MC!Z321)</f>
        <v>*</v>
      </c>
      <c r="D313" s="116" t="str">
        <f>IF(FN_MC!S321="","*",FN_MC!S321)</f>
        <v>-</v>
      </c>
      <c r="E313" s="116" t="str">
        <f>IF(FN_MC!T321="","*",FN_MC!T321)</f>
        <v>-</v>
      </c>
      <c r="F313" s="116" t="str">
        <f>IF(FN_MC!B321="","*",FN_MC!B321)</f>
        <v>*</v>
      </c>
      <c r="G313" s="116" t="str">
        <f>IF(FN_MC!D321="","*",FN_MC!D321)</f>
        <v>*</v>
      </c>
      <c r="H313" s="116" t="str">
        <f>IF(FN_MC!F321="","*",FN_MC!F321)</f>
        <v>*</v>
      </c>
      <c r="I313" s="116" t="str">
        <f>IF(FN_MC!H321="","*",FN_MC!H321)</f>
        <v>*</v>
      </c>
      <c r="J313" s="116" t="str">
        <f>IF(FN_MC!I321="","*",FN_MC!I321)</f>
        <v>*</v>
      </c>
      <c r="K313" s="116" t="str">
        <f>IF(FN_MC!M321="","*",FN_MC!M321)</f>
        <v>-</v>
      </c>
      <c r="L313" s="116" t="str">
        <f>IF(FN_MC!N321="","*",FN_MC!N321)</f>
        <v>-</v>
      </c>
      <c r="M313" s="117" t="str">
        <f>IF(FN_MC!J321="","*",FN_MC!J321)</f>
        <v>*</v>
      </c>
      <c r="N313" s="117" t="str">
        <f>IF(FN_MC!K321="","*",FN_MC!K321)</f>
        <v>*</v>
      </c>
      <c r="O313" s="117" t="str">
        <f>IF(FN_MC!L321="","*",FN_MC!L321)</f>
        <v>*</v>
      </c>
      <c r="P313" s="117"/>
      <c r="Q313" s="134" t="str">
        <f>IF(FN_MC!O321="","*",FN_MC!O321)</f>
        <v>*</v>
      </c>
      <c r="R313" s="134" t="str">
        <f>IF(FN_MC!P321="","*",FN_MC!P321)</f>
        <v>*</v>
      </c>
      <c r="S313" s="116" t="str">
        <f>IF(FN_MC!Q321="","*",CONCATENATE(FN_MC!Q321," ",FN_MC!R321))</f>
        <v>*</v>
      </c>
      <c r="T313" s="116" t="str">
        <f>IF(FN_MC!V321="","*",FN_MC!V321)</f>
        <v>*</v>
      </c>
      <c r="U313" s="116" t="str">
        <f>IF(FN_MC!W321="","*",FN_MC!W321)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*</v>
      </c>
      <c r="C314" s="115" t="str">
        <f>IF(FN_MC!Z322="","*",FN_MC!Z322)</f>
        <v>*</v>
      </c>
      <c r="D314" s="116" t="str">
        <f>IF(FN_MC!S322="","*",FN_MC!S322)</f>
        <v>-</v>
      </c>
      <c r="E314" s="116" t="str">
        <f>IF(FN_MC!T322="","*",FN_MC!T322)</f>
        <v>-</v>
      </c>
      <c r="F314" s="116" t="str">
        <f>IF(FN_MC!B322="","*",FN_MC!B322)</f>
        <v>*</v>
      </c>
      <c r="G314" s="116" t="str">
        <f>IF(FN_MC!D322="","*",FN_MC!D322)</f>
        <v>*</v>
      </c>
      <c r="H314" s="116" t="str">
        <f>IF(FN_MC!F322="","*",FN_MC!F322)</f>
        <v>*</v>
      </c>
      <c r="I314" s="116" t="str">
        <f>IF(FN_MC!H322="","*",FN_MC!H322)</f>
        <v>*</v>
      </c>
      <c r="J314" s="116" t="str">
        <f>IF(FN_MC!I322="","*",FN_MC!I322)</f>
        <v>*</v>
      </c>
      <c r="K314" s="116" t="str">
        <f>IF(FN_MC!M322="","*",FN_MC!M322)</f>
        <v>-</v>
      </c>
      <c r="L314" s="116" t="str">
        <f>IF(FN_MC!N322="","*",FN_MC!N322)</f>
        <v>-</v>
      </c>
      <c r="M314" s="117" t="str">
        <f>IF(FN_MC!J322="","*",FN_MC!J322)</f>
        <v>*</v>
      </c>
      <c r="N314" s="117" t="str">
        <f>IF(FN_MC!K322="","*",FN_MC!K322)</f>
        <v>*</v>
      </c>
      <c r="O314" s="117" t="str">
        <f>IF(FN_MC!L322="","*",FN_MC!L322)</f>
        <v>*</v>
      </c>
      <c r="P314" s="117"/>
      <c r="Q314" s="134" t="str">
        <f>IF(FN_MC!O322="","*",FN_MC!O322)</f>
        <v>*</v>
      </c>
      <c r="R314" s="134" t="str">
        <f>IF(FN_MC!P322="","*",FN_MC!P322)</f>
        <v>*</v>
      </c>
      <c r="S314" s="116" t="str">
        <f>IF(FN_MC!Q322="","*",CONCATENATE(FN_MC!Q322," ",FN_MC!R322))</f>
        <v>*</v>
      </c>
      <c r="T314" s="116" t="str">
        <f>IF(FN_MC!V322="","*",FN_MC!V322)</f>
        <v>*</v>
      </c>
      <c r="U314" s="116" t="str">
        <f>IF(FN_MC!W322="","*",FN_MC!W322)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Oportunidade</v>
      </c>
      <c r="C315" s="115" t="str">
        <f>IF(FN_MC!Z323="","*",FN_MC!Z323)</f>
        <v>P0</v>
      </c>
      <c r="D315" s="116" t="str">
        <f>IF(FN_MC!S323="","*",FN_MC!S323)</f>
        <v>FERRONORTE</v>
      </c>
      <c r="E315" s="116" t="str">
        <f>IF(FN_MC!T323="","*",FN_MC!T323)</f>
        <v>TMI-TCS</v>
      </c>
      <c r="F315" s="116">
        <f>IF(FN_MC!B323="","*",FN_MC!B323)</f>
        <v>45956</v>
      </c>
      <c r="G315" s="116" t="str">
        <f>IF(FN_MC!D323="","*",FN_MC!D323)</f>
        <v>V87</v>
      </c>
      <c r="H315" s="116" t="str">
        <f>IF(FN_MC!F323="","*",FN_MC!F323)</f>
        <v>MECANIZAÇÃO - SOCADORA</v>
      </c>
      <c r="I315" s="116" t="str">
        <f>IF(FN_MC!H323="","*",FN_MC!H323)</f>
        <v>TVI2</v>
      </c>
      <c r="J315" s="116" t="str">
        <f>IF(FN_MC!I323="","*",FN_MC!I323)</f>
        <v>TVI2</v>
      </c>
      <c r="K315" s="116" t="str">
        <f>IF(FN_MC!M323="","*",FN_MC!M323)</f>
        <v>TID-TVI</v>
      </c>
      <c r="L315" s="116" t="str">
        <f>IF(FN_MC!N323="","*",FN_MC!N323)</f>
        <v>TID201</v>
      </c>
      <c r="M315" s="117">
        <f>IF(FN_MC!J323="","*",FN_MC!J323)</f>
        <v>74</v>
      </c>
      <c r="N315" s="117">
        <f>IF(FN_MC!K323="","*",FN_MC!K323)</f>
        <v>199</v>
      </c>
      <c r="O315" s="117">
        <f>IF(FN_MC!L323="","*",FN_MC!L323)</f>
        <v>190</v>
      </c>
      <c r="P315" s="117"/>
      <c r="Q315" s="134">
        <f>IF(FN_MC!O323="","*",FN_MC!O323)</f>
        <v>0.375</v>
      </c>
      <c r="R315" s="134">
        <f>IF(FN_MC!P323="","*",FN_MC!P323)</f>
        <v>0.125</v>
      </c>
      <c r="S315" s="116" t="str">
        <f>IF(FN_MC!Q323="","*",CONCATENATE(FN_MC!Q323," ",FN_MC!R323))</f>
        <v>1530 M</v>
      </c>
      <c r="T315" s="116" t="str">
        <f>IF(FN_MC!V323="","*",FN_MC!V323)</f>
        <v>Antonioni</v>
      </c>
      <c r="U315" s="116" t="str">
        <f>IF(FN_MC!W323="","*",FN_MC!W323)</f>
        <v xml:space="preserve">Socaria mecanizada 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Oportunidade</v>
      </c>
      <c r="C316" s="115" t="str">
        <f>IF(FN_MC!Z324="","*",FN_MC!Z324)</f>
        <v>P0</v>
      </c>
      <c r="D316" s="116" t="str">
        <f>IF(FN_MC!S324="","*",FN_MC!S324)</f>
        <v>MALHA CENTRAL</v>
      </c>
      <c r="E316" s="116" t="str">
        <f>IF(FN_MC!T324="","*",FN_MC!T324)</f>
        <v>RAMAL</v>
      </c>
      <c r="F316" s="116">
        <f>IF(FN_MC!B324="","*",FN_MC!B324)</f>
        <v>45956</v>
      </c>
      <c r="G316" s="116" t="str">
        <f>IF(FN_MC!D324="","*",FN_MC!D324)</f>
        <v>E17</v>
      </c>
      <c r="H316" s="116" t="str">
        <f>IF(FN_MC!F324="","*",FN_MC!F324)</f>
        <v>CAMINHÃO DE SOLDA</v>
      </c>
      <c r="I316" s="116" t="str">
        <f>IF(FN_MC!H324="","*",FN_MC!H324)</f>
        <v>ZTEZVT</v>
      </c>
      <c r="J316" s="116" t="str">
        <f>IF(FN_MC!I324="","*",FN_MC!I324)</f>
        <v>ZTEZVT</v>
      </c>
      <c r="K316" s="116" t="str">
        <f>IF(FN_MC!M324="","*",FN_MC!M324)</f>
        <v>ZTE-ZVT</v>
      </c>
      <c r="L316" s="116" t="str">
        <f>IF(FN_MC!N324="","*",FN_MC!N324)</f>
        <v>ZVTZDK</v>
      </c>
      <c r="M316" s="117">
        <f>IF(FN_MC!J324="","*",FN_MC!J324)</f>
        <v>78</v>
      </c>
      <c r="N316" s="117">
        <f>IF(FN_MC!K324="","*",FN_MC!K324)</f>
        <v>244</v>
      </c>
      <c r="O316" s="117">
        <f>IF(FN_MC!L324="","*",FN_MC!L324)</f>
        <v>246</v>
      </c>
      <c r="P316" s="117"/>
      <c r="Q316" s="134">
        <f>IF(FN_MC!O324="","*",FN_MC!O324)</f>
        <v>0.375</v>
      </c>
      <c r="R316" s="134">
        <f>IF(FN_MC!P324="","*",FN_MC!P324)</f>
        <v>0.16666666666666666</v>
      </c>
      <c r="S316" s="116" t="str">
        <f>IF(FN_MC!Q324="","*",CONCATENATE(FN_MC!Q324," ",FN_MC!R324))</f>
        <v>3 Nº DE SOLDA</v>
      </c>
      <c r="T316" s="116" t="str">
        <f>IF(FN_MC!V324="","*",FN_MC!V324)</f>
        <v>Francisco</v>
      </c>
      <c r="U316" s="116" t="str">
        <f>IF(FN_MC!W324="","*",FN_MC!W324)</f>
        <v xml:space="preserve">Caminhão de solda 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Oportunidade</v>
      </c>
      <c r="C317" s="115" t="str">
        <f>IF(FN_MC!Z325="","*",FN_MC!Z325)</f>
        <v>P0</v>
      </c>
      <c r="D317" s="116" t="str">
        <f>IF(FN_MC!S325="","*",FN_MC!S325)</f>
        <v>MALHA CENTRAL</v>
      </c>
      <c r="E317" s="116" t="str">
        <f>IF(FN_MC!T325="","*",FN_MC!T325)</f>
        <v>RAMAL</v>
      </c>
      <c r="F317" s="116">
        <f>IF(FN_MC!B325="","*",FN_MC!B325)</f>
        <v>45956</v>
      </c>
      <c r="G317" s="116" t="str">
        <f>IF(FN_MC!D325="","*",FN_MC!D325)</f>
        <v>V42</v>
      </c>
      <c r="H317" s="116" t="str">
        <f>IF(FN_MC!F325="","*",FN_MC!F325)</f>
        <v>MODERNIZAÇÃO - SOCADORA</v>
      </c>
      <c r="I317" s="116" t="str">
        <f>IF(FN_MC!H325="","*",FN_MC!H325)</f>
        <v>ZGT1</v>
      </c>
      <c r="J317" s="116" t="str">
        <f>IF(FN_MC!I325="","*",FN_MC!I325)</f>
        <v>ZGT1</v>
      </c>
      <c r="K317" s="116" t="str">
        <f>IF(FN_MC!M325="","*",FN_MC!M325)</f>
        <v>ZGT-ZXE</v>
      </c>
      <c r="L317" s="116" t="str">
        <f>IF(FN_MC!N325="","*",FN_MC!N325)</f>
        <v>ZGTZXE</v>
      </c>
      <c r="M317" s="117">
        <f>IF(FN_MC!J325="","*",FN_MC!J325)</f>
        <v>72</v>
      </c>
      <c r="N317" s="117">
        <f>IF(FN_MC!K325="","*",FN_MC!K325)</f>
        <v>305.60000000000002</v>
      </c>
      <c r="O317" s="117">
        <f>IF(FN_MC!L325="","*",FN_MC!L325)</f>
        <v>307</v>
      </c>
      <c r="P317" s="117"/>
      <c r="Q317" s="134">
        <f>IF(FN_MC!O325="","*",FN_MC!O325)</f>
        <v>0.27083333333333331</v>
      </c>
      <c r="R317" s="134">
        <f>IF(FN_MC!P325="","*",FN_MC!P325)</f>
        <v>8.3333333333333329E-2</v>
      </c>
      <c r="S317" s="116" t="str">
        <f>IF(FN_MC!Q325="","*",CONCATENATE(FN_MC!Q325," ",FN_MC!R325))</f>
        <v>200 M</v>
      </c>
      <c r="T317" s="116" t="str">
        <f>IF(FN_MC!V325="","*",FN_MC!V325)</f>
        <v>Augusto</v>
      </c>
      <c r="U317" s="116" t="str">
        <f>IF(FN_MC!W325="","*",FN_MC!W325)</f>
        <v>Socaria mecanizada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*</v>
      </c>
      <c r="C320" s="115" t="str">
        <f>IF(FN_MC!Z328="","*",FN_MC!Z328)</f>
        <v>*</v>
      </c>
      <c r="D320" s="116" t="str">
        <f>IF(FN_MC!S328="","*",FN_MC!S328)</f>
        <v>-</v>
      </c>
      <c r="E320" s="116" t="str">
        <f>IF(FN_MC!T328="","*",FN_MC!T328)</f>
        <v>-</v>
      </c>
      <c r="F320" s="116" t="str">
        <f>IF(FN_MC!B328="","*",FN_MC!B328)</f>
        <v>*</v>
      </c>
      <c r="G320" s="116" t="str">
        <f>IF(FN_MC!D328="","*",FN_MC!D328)</f>
        <v>*</v>
      </c>
      <c r="H320" s="116" t="str">
        <f>IF(FN_MC!F328="","*",FN_MC!F328)</f>
        <v>*</v>
      </c>
      <c r="I320" s="116" t="str">
        <f>IF(FN_MC!H328="","*",FN_MC!H328)</f>
        <v>*</v>
      </c>
      <c r="J320" s="116" t="str">
        <f>IF(FN_MC!I328="","*",FN_MC!I328)</f>
        <v>*</v>
      </c>
      <c r="K320" s="116" t="str">
        <f>IF(FN_MC!M328="","*",FN_MC!M328)</f>
        <v>-</v>
      </c>
      <c r="L320" s="116" t="str">
        <f>IF(FN_MC!N328="","*",FN_MC!N328)</f>
        <v>-</v>
      </c>
      <c r="M320" s="117" t="str">
        <f>IF(FN_MC!J328="","*",FN_MC!J328)</f>
        <v>*</v>
      </c>
      <c r="N320" s="117" t="str">
        <f>IF(FN_MC!K328="","*",FN_MC!K328)</f>
        <v>*</v>
      </c>
      <c r="O320" s="117" t="str">
        <f>IF(FN_MC!L328="","*",FN_MC!L328)</f>
        <v>*</v>
      </c>
      <c r="P320" s="117"/>
      <c r="Q320" s="134" t="str">
        <f>IF(FN_MC!O328="","*",FN_MC!O328)</f>
        <v>*</v>
      </c>
      <c r="R320" s="134" t="str">
        <f>IF(FN_MC!P328="","*",FN_MC!P328)</f>
        <v>*</v>
      </c>
      <c r="S320" s="116" t="str">
        <f>IF(FN_MC!Q328="","*",CONCATENATE(FN_MC!Q328," ",FN_MC!R328))</f>
        <v>*</v>
      </c>
      <c r="T320" s="116" t="str">
        <f>IF(FN_MC!V328="","*",FN_MC!V328)</f>
        <v>*</v>
      </c>
      <c r="U320" s="116" t="str">
        <f>IF(FN_MC!W328="","*",FN_MC!W328)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*</v>
      </c>
      <c r="C321" s="115" t="str">
        <f>IF(FN_MC!Z329="","*",FN_MC!Z329)</f>
        <v>*</v>
      </c>
      <c r="D321" s="116" t="str">
        <f>IF(FN_MC!S329="","*",FN_MC!S329)</f>
        <v>-</v>
      </c>
      <c r="E321" s="116" t="str">
        <f>IF(FN_MC!T329="","*",FN_MC!T329)</f>
        <v>-</v>
      </c>
      <c r="F321" s="116" t="str">
        <f>IF(FN_MC!B329="","*",FN_MC!B329)</f>
        <v>*</v>
      </c>
      <c r="G321" s="116" t="str">
        <f>IF(FN_MC!D329="","*",FN_MC!D329)</f>
        <v>*</v>
      </c>
      <c r="H321" s="116" t="str">
        <f>IF(FN_MC!F329="","*",FN_MC!F329)</f>
        <v>*</v>
      </c>
      <c r="I321" s="116" t="str">
        <f>IF(FN_MC!H329="","*",FN_MC!H329)</f>
        <v>*</v>
      </c>
      <c r="J321" s="116" t="str">
        <f>IF(FN_MC!I329="","*",FN_MC!I329)</f>
        <v>*</v>
      </c>
      <c r="K321" s="116" t="str">
        <f>IF(FN_MC!M329="","*",FN_MC!M329)</f>
        <v>-</v>
      </c>
      <c r="L321" s="116" t="str">
        <f>IF(FN_MC!N329="","*",FN_MC!N329)</f>
        <v>-</v>
      </c>
      <c r="M321" s="117" t="str">
        <f>IF(FN_MC!J329="","*",FN_MC!J329)</f>
        <v>*</v>
      </c>
      <c r="N321" s="117" t="str">
        <f>IF(FN_MC!K329="","*",FN_MC!K329)</f>
        <v>*</v>
      </c>
      <c r="O321" s="117" t="str">
        <f>IF(FN_MC!L329="","*",FN_MC!L329)</f>
        <v>*</v>
      </c>
      <c r="P321" s="117"/>
      <c r="Q321" s="134" t="str">
        <f>IF(FN_MC!O329="","*",FN_MC!O329)</f>
        <v>*</v>
      </c>
      <c r="R321" s="134" t="str">
        <f>IF(FN_MC!P329="","*",FN_MC!P329)</f>
        <v>*</v>
      </c>
      <c r="S321" s="116" t="str">
        <f>IF(FN_MC!Q329="","*",CONCATENATE(FN_MC!Q329," ",FN_MC!R329))</f>
        <v>*</v>
      </c>
      <c r="T321" s="116" t="str">
        <f>IF(FN_MC!V329="","*",FN_MC!V329)</f>
        <v>*</v>
      </c>
      <c r="U321" s="116" t="str">
        <f>IF(FN_MC!W329="","*",FN_MC!W329)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*</v>
      </c>
      <c r="C322" s="115" t="str">
        <f>IF(FN_MC!Z330="","*",FN_MC!Z330)</f>
        <v>*</v>
      </c>
      <c r="D322" s="116" t="str">
        <f>IF(FN_MC!S330="","*",FN_MC!S330)</f>
        <v>-</v>
      </c>
      <c r="E322" s="116" t="str">
        <f>IF(FN_MC!T330="","*",FN_MC!T330)</f>
        <v>-</v>
      </c>
      <c r="F322" s="116" t="str">
        <f>IF(FN_MC!B330="","*",FN_MC!B330)</f>
        <v>*</v>
      </c>
      <c r="G322" s="116" t="str">
        <f>IF(FN_MC!D330="","*",FN_MC!D330)</f>
        <v>*</v>
      </c>
      <c r="H322" s="116" t="str">
        <f>IF(FN_MC!F330="","*",FN_MC!F330)</f>
        <v>*</v>
      </c>
      <c r="I322" s="116" t="str">
        <f>IF(FN_MC!H330="","*",FN_MC!H330)</f>
        <v>*</v>
      </c>
      <c r="J322" s="116" t="str">
        <f>IF(FN_MC!I330="","*",FN_MC!I330)</f>
        <v>*</v>
      </c>
      <c r="K322" s="116" t="str">
        <f>IF(FN_MC!M330="","*",FN_MC!M330)</f>
        <v>-</v>
      </c>
      <c r="L322" s="116" t="str">
        <f>IF(FN_MC!N330="","*",FN_MC!N330)</f>
        <v>-</v>
      </c>
      <c r="M322" s="117" t="str">
        <f>IF(FN_MC!J330="","*",FN_MC!J330)</f>
        <v>*</v>
      </c>
      <c r="N322" s="117" t="str">
        <f>IF(FN_MC!K330="","*",FN_MC!K330)</f>
        <v>*</v>
      </c>
      <c r="O322" s="117" t="str">
        <f>IF(FN_MC!L330="","*",FN_MC!L330)</f>
        <v>*</v>
      </c>
      <c r="P322" s="117"/>
      <c r="Q322" s="134" t="str">
        <f>IF(FN_MC!O330="","*",FN_MC!O330)</f>
        <v>*</v>
      </c>
      <c r="R322" s="134" t="str">
        <f>IF(FN_MC!P330="","*",FN_MC!P330)</f>
        <v>*</v>
      </c>
      <c r="S322" s="116" t="str">
        <f>IF(FN_MC!Q330="","*",CONCATENATE(FN_MC!Q330," ",FN_MC!R330))</f>
        <v>*</v>
      </c>
      <c r="T322" s="116" t="str">
        <f>IF(FN_MC!V330="","*",FN_MC!V330)</f>
        <v>*</v>
      </c>
      <c r="U322" s="116" t="str">
        <f>IF(FN_MC!W330="","*",FN_MC!W330)</f>
        <v>*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Contrato</v>
      </c>
      <c r="C323" s="115" t="str">
        <f>IF(FN_MC!Z331="","*",FN_MC!Z331)</f>
        <v>P0</v>
      </c>
      <c r="D323" s="116" t="str">
        <f>IF(FN_MC!S331="","*",FN_MC!S331)</f>
        <v>FERRONORTE</v>
      </c>
      <c r="E323" s="116" t="str">
        <f>IF(FN_MC!T331="","*",FN_MC!T331)</f>
        <v>TMI-TCS</v>
      </c>
      <c r="F323" s="116">
        <f>IF(FN_MC!B331="","*",FN_MC!B331)</f>
        <v>45957</v>
      </c>
      <c r="G323" s="116" t="str">
        <f>IF(FN_MC!D331="","*",FN_MC!D331)</f>
        <v>A60</v>
      </c>
      <c r="H323" s="116" t="str">
        <f>IF(FN_MC!F331="","*",FN_MC!F331)</f>
        <v>DETECÇÃO - RONDA 7 DIAS</v>
      </c>
      <c r="I323" s="116" t="str">
        <f>IF(FN_MC!H331="","*",FN_MC!H331)</f>
        <v>TVI2</v>
      </c>
      <c r="J323" s="116" t="str">
        <f>IF(FN_MC!I331="","*",FN_MC!I331)</f>
        <v>TMI</v>
      </c>
      <c r="K323" s="116" t="str">
        <f>IF(FN_MC!M331="","*",FN_MC!M331)</f>
        <v>TVI-TMI</v>
      </c>
      <c r="L323" s="116" t="str">
        <f>IF(FN_MC!N331="","*",FN_MC!N331)</f>
        <v>TVITMI</v>
      </c>
      <c r="M323" s="117">
        <f>IF(FN_MC!J331="","*",FN_MC!J331)</f>
        <v>74</v>
      </c>
      <c r="N323" s="117">
        <f>IF(FN_MC!K331="","*",FN_MC!K331)</f>
        <v>229</v>
      </c>
      <c r="O323" s="117" t="str">
        <f>IF(FN_MC!L331="","*",FN_MC!L331)</f>
        <v>-</v>
      </c>
      <c r="P323" s="117"/>
      <c r="Q323" s="134">
        <f>IF(FN_MC!O331="","*",FN_MC!O331)</f>
        <v>0.3125</v>
      </c>
      <c r="R323" s="134">
        <f>IF(FN_MC!P331="","*",FN_MC!P331)</f>
        <v>4.1666666666666664E-2</v>
      </c>
      <c r="S323" s="116" t="str">
        <f>IF(FN_MC!Q331="","*",CONCATENATE(FN_MC!Q331," ",FN_MC!R331))</f>
        <v>1 KM</v>
      </c>
      <c r="T323" s="116" t="str">
        <f>IF(FN_MC!V331="","*",FN_MC!V331)</f>
        <v>Miguel</v>
      </c>
      <c r="U323" s="116" t="str">
        <f>IF(FN_MC!W331="","*",FN_MC!W331)</f>
        <v>Inspeção R7D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Contrato</v>
      </c>
      <c r="C324" s="115" t="str">
        <f>IF(FN_MC!Z332="","*",FN_MC!Z332)</f>
        <v>P0</v>
      </c>
      <c r="D324" s="116" t="str">
        <f>IF(FN_MC!S332="","*",FN_MC!S332)</f>
        <v>FERRONORTE</v>
      </c>
      <c r="E324" s="116" t="str">
        <f>IF(FN_MC!T332="","*",FN_MC!T332)</f>
        <v>TMI-TCS</v>
      </c>
      <c r="F324" s="116">
        <f>IF(FN_MC!B332="","*",FN_MC!B332)</f>
        <v>45957</v>
      </c>
      <c r="G324" s="116" t="str">
        <f>IF(FN_MC!D332="","*",FN_MC!D332)</f>
        <v>V87</v>
      </c>
      <c r="H324" s="116" t="str">
        <f>IF(FN_MC!F332="","*",FN_MC!F332)</f>
        <v>MECANIZAÇÃO - SOCADORA</v>
      </c>
      <c r="I324" s="116" t="str">
        <f>IF(FN_MC!H332="","*",FN_MC!H332)</f>
        <v>TVI2</v>
      </c>
      <c r="J324" s="116" t="str">
        <f>IF(FN_MC!I332="","*",FN_MC!I332)</f>
        <v>TVI2</v>
      </c>
      <c r="K324" s="116" t="str">
        <f>IF(FN_MC!M332="","*",FN_MC!M332)</f>
        <v>TID-TVI</v>
      </c>
      <c r="L324" s="116">
        <f>IF(FN_MC!N332="","*",FN_MC!N332)</f>
        <v>201213</v>
      </c>
      <c r="M324" s="117">
        <f>IF(FN_MC!J332="","*",FN_MC!J332)</f>
        <v>74</v>
      </c>
      <c r="N324" s="117">
        <f>IF(FN_MC!K332="","*",FN_MC!K332)</f>
        <v>202</v>
      </c>
      <c r="O324" s="117">
        <f>IF(FN_MC!L332="","*",FN_MC!L332)</f>
        <v>190</v>
      </c>
      <c r="P324" s="117"/>
      <c r="Q324" s="134">
        <f>IF(FN_MC!O332="","*",FN_MC!O332)</f>
        <v>0.375</v>
      </c>
      <c r="R324" s="134">
        <f>IF(FN_MC!P332="","*",FN_MC!P332)</f>
        <v>0.125</v>
      </c>
      <c r="S324" s="116" t="str">
        <f>IF(FN_MC!Q332="","*",CONCATENATE(FN_MC!Q332," ",FN_MC!R332))</f>
        <v>1530 M</v>
      </c>
      <c r="T324" s="116" t="str">
        <f>IF(FN_MC!V332="","*",FN_MC!V332)</f>
        <v>Antonioni</v>
      </c>
      <c r="U324" s="116" t="str">
        <f>IF(FN_MC!W332="","*",FN_MC!W332)</f>
        <v xml:space="preserve">Socaria mecanizada 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Oportunidade</v>
      </c>
      <c r="C325" s="115" t="str">
        <f>IF(FN_MC!Z333="","*",FN_MC!Z333)</f>
        <v>P1</v>
      </c>
      <c r="D325" s="116" t="str">
        <f>IF(FN_MC!S333="","*",FN_MC!S333)</f>
        <v>FERRONORTE</v>
      </c>
      <c r="E325" s="116" t="str">
        <f>IF(FN_MC!T333="","*",FN_MC!T333)</f>
        <v>TMI-TCS</v>
      </c>
      <c r="F325" s="116">
        <f>IF(FN_MC!B333="","*",FN_MC!B333)</f>
        <v>45957</v>
      </c>
      <c r="G325" s="116" t="str">
        <f>IF(FN_MC!D333="","*",FN_MC!D333)</f>
        <v>FRANCISCO (TF-670)</v>
      </c>
      <c r="H325" s="116" t="str">
        <f>IF(FN_MC!F333="","*",FN_MC!F333)</f>
        <v>PDM - SOLDA</v>
      </c>
      <c r="I325" s="116" t="str">
        <f>IF(FN_MC!H333="","*",FN_MC!H333)</f>
        <v>TCE1</v>
      </c>
      <c r="J325" s="116" t="str">
        <f>IF(FN_MC!I333="","*",FN_MC!I333)</f>
        <v>-</v>
      </c>
      <c r="K325" s="116" t="str">
        <f>IF(FN_MC!M333="","*",FN_MC!M333)</f>
        <v>TMO-TCE</v>
      </c>
      <c r="L325" s="116" t="str">
        <f>IF(FN_MC!N333="","*",FN_MC!N333)</f>
        <v>TCES</v>
      </c>
      <c r="M325" s="117">
        <f>IF(FN_MC!J333="","*",FN_MC!J333)</f>
        <v>74</v>
      </c>
      <c r="N325" s="117">
        <f>IF(FN_MC!K333="","*",FN_MC!K333)</f>
        <v>164.1</v>
      </c>
      <c r="O325" s="117" t="str">
        <f>IF(FN_MC!L333="","*",FN_MC!L333)</f>
        <v>-</v>
      </c>
      <c r="P325" s="117"/>
      <c r="Q325" s="134">
        <f>IF(FN_MC!O333="","*",FN_MC!O333)</f>
        <v>0.375</v>
      </c>
      <c r="R325" s="134">
        <f>IF(FN_MC!P333="","*",FN_MC!P333)</f>
        <v>8.3333333333333329E-2</v>
      </c>
      <c r="S325" s="116" t="str">
        <f>IF(FN_MC!Q333="","*",CONCATENATE(FN_MC!Q333," ",FN_MC!R333))</f>
        <v>1 Nº DE SOLDA</v>
      </c>
      <c r="T325" s="116" t="str">
        <f>IF(FN_MC!V333="","*",FN_MC!V333)</f>
        <v>Francisco</v>
      </c>
      <c r="U325" s="116" t="str">
        <f>IF(FN_MC!W333="","*",FN_MC!W333)</f>
        <v>Solda + 20 metros trilho,  Condicionada à temperatura ( AMV TCES)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Oportunidade</v>
      </c>
      <c r="C326" s="115" t="str">
        <f>IF(FN_MC!Z334="","*",FN_MC!Z334)</f>
        <v>P0</v>
      </c>
      <c r="D326" s="116" t="str">
        <f>IF(FN_MC!S334="","*",FN_MC!S334)</f>
        <v>MALHA CENTRAL</v>
      </c>
      <c r="E326" s="116" t="str">
        <f>IF(FN_MC!T334="","*",FN_MC!T334)</f>
        <v>RAMAL</v>
      </c>
      <c r="F326" s="116">
        <f>IF(FN_MC!B334="","*",FN_MC!B334)</f>
        <v>45957</v>
      </c>
      <c r="G326" s="116" t="str">
        <f>IF(FN_MC!D334="","*",FN_MC!D334)</f>
        <v>E17</v>
      </c>
      <c r="H326" s="116" t="str">
        <f>IF(FN_MC!F334="","*",FN_MC!F334)</f>
        <v>CAMINHÃO DE SOLDA</v>
      </c>
      <c r="I326" s="116" t="str">
        <f>IF(FN_MC!H334="","*",FN_MC!H334)</f>
        <v>ZTEZVT</v>
      </c>
      <c r="J326" s="116" t="str">
        <f>IF(FN_MC!I334="","*",FN_MC!I334)</f>
        <v>ZTEZVT</v>
      </c>
      <c r="K326" s="116" t="str">
        <f>IF(FN_MC!M334="","*",FN_MC!M334)</f>
        <v>ZTE-ZVT</v>
      </c>
      <c r="L326" s="116" t="str">
        <f>IF(FN_MC!N334="","*",FN_MC!N334)</f>
        <v>ZVTZDK</v>
      </c>
      <c r="M326" s="117">
        <f>IF(FN_MC!J334="","*",FN_MC!J334)</f>
        <v>78</v>
      </c>
      <c r="N326" s="117">
        <f>IF(FN_MC!K334="","*",FN_MC!K334)</f>
        <v>244</v>
      </c>
      <c r="O326" s="117">
        <f>IF(FN_MC!L334="","*",FN_MC!L334)</f>
        <v>246</v>
      </c>
      <c r="P326" s="117"/>
      <c r="Q326" s="134">
        <f>IF(FN_MC!O334="","*",FN_MC!O334)</f>
        <v>0.375</v>
      </c>
      <c r="R326" s="134">
        <f>IF(FN_MC!P334="","*",FN_MC!P334)</f>
        <v>0.16666666666666666</v>
      </c>
      <c r="S326" s="116" t="str">
        <f>IF(FN_MC!Q334="","*",CONCATENATE(FN_MC!Q334," ",FN_MC!R334))</f>
        <v>3 Nº DE SOLDA</v>
      </c>
      <c r="T326" s="116" t="str">
        <f>IF(FN_MC!V334="","*",FN_MC!V334)</f>
        <v>Francisco</v>
      </c>
      <c r="U326" s="116" t="str">
        <f>IF(FN_MC!W334="","*",FN_MC!W334)</f>
        <v xml:space="preserve">Caminhão de solda 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Oportunidade</v>
      </c>
      <c r="C327" s="115" t="str">
        <f>IF(FN_MC!Z335="","*",FN_MC!Z335)</f>
        <v>P0</v>
      </c>
      <c r="D327" s="116" t="str">
        <f>IF(FN_MC!S335="","*",FN_MC!S335)</f>
        <v>MALHA CENTRAL</v>
      </c>
      <c r="E327" s="116" t="str">
        <f>IF(FN_MC!T335="","*",FN_MC!T335)</f>
        <v>RAMAL</v>
      </c>
      <c r="F327" s="116">
        <f>IF(FN_MC!B335="","*",FN_MC!B335)</f>
        <v>45957</v>
      </c>
      <c r="G327" s="116" t="str">
        <f>IF(FN_MC!D335="","*",FN_MC!D335)</f>
        <v>V42</v>
      </c>
      <c r="H327" s="116" t="str">
        <f>IF(FN_MC!F335="","*",FN_MC!F335)</f>
        <v>MODERNIZAÇÃO - SOCADORA</v>
      </c>
      <c r="I327" s="116" t="str">
        <f>IF(FN_MC!H335="","*",FN_MC!H335)</f>
        <v>ZGT1</v>
      </c>
      <c r="J327" s="116" t="str">
        <f>IF(FN_MC!I335="","*",FN_MC!I335)</f>
        <v>ZGT1</v>
      </c>
      <c r="K327" s="116" t="str">
        <f>IF(FN_MC!M335="","*",FN_MC!M335)</f>
        <v>ZGT-ZXE</v>
      </c>
      <c r="L327" s="116" t="str">
        <f>IF(FN_MC!N335="","*",FN_MC!N335)</f>
        <v>ZGTZXE</v>
      </c>
      <c r="M327" s="117">
        <f>IF(FN_MC!J335="","*",FN_MC!J335)</f>
        <v>72</v>
      </c>
      <c r="N327" s="117">
        <f>IF(FN_MC!K335="","*",FN_MC!K335)</f>
        <v>306.60000000000002</v>
      </c>
      <c r="O327" s="117">
        <f>IF(FN_MC!L335="","*",FN_MC!L335)</f>
        <v>308</v>
      </c>
      <c r="P327" s="117"/>
      <c r="Q327" s="134">
        <f>IF(FN_MC!O335="","*",FN_MC!O335)</f>
        <v>0.27083333333333331</v>
      </c>
      <c r="R327" s="134">
        <f>IF(FN_MC!P335="","*",FN_MC!P335)</f>
        <v>8.3333333333333329E-2</v>
      </c>
      <c r="S327" s="116" t="str">
        <f>IF(FN_MC!Q335="","*",CONCATENATE(FN_MC!Q335," ",FN_MC!R335))</f>
        <v>200 M</v>
      </c>
      <c r="T327" s="116" t="str">
        <f>IF(FN_MC!V335="","*",FN_MC!V335)</f>
        <v>Augusto</v>
      </c>
      <c r="U327" s="116" t="str">
        <f>IF(FN_MC!W335="","*",FN_MC!W335)</f>
        <v>Socaria mecanizada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*</v>
      </c>
      <c r="C328" s="115" t="str">
        <f>IF(FN_MC!Z336="","*",FN_MC!Z336)</f>
        <v>*</v>
      </c>
      <c r="D328" s="116" t="str">
        <f>IF(FN_MC!S336="","*",FN_MC!S336)</f>
        <v>-</v>
      </c>
      <c r="E328" s="116" t="str">
        <f>IF(FN_MC!T336="","*",FN_MC!T336)</f>
        <v>-</v>
      </c>
      <c r="F328" s="116">
        <f>IF(FN_MC!B336="","*",FN_MC!B336)</f>
        <v>45957</v>
      </c>
      <c r="G328" s="116" t="str">
        <f>IF(FN_MC!D336="","*",FN_MC!D336)</f>
        <v>A17</v>
      </c>
      <c r="H328" s="116" t="str">
        <f>IF(FN_MC!F336="","*",FN_MC!F336)</f>
        <v>*</v>
      </c>
      <c r="I328" s="116" t="str">
        <f>IF(FN_MC!H336="","*",FN_MC!H336)</f>
        <v>*</v>
      </c>
      <c r="J328" s="116" t="str">
        <f>IF(FN_MC!I336="","*",FN_MC!I336)</f>
        <v>*</v>
      </c>
      <c r="K328" s="116" t="str">
        <f>IF(FN_MC!M336="","*",FN_MC!M336)</f>
        <v>-</v>
      </c>
      <c r="L328" s="116" t="str">
        <f>IF(FN_MC!N336="","*",FN_MC!N336)</f>
        <v>-</v>
      </c>
      <c r="M328" s="117" t="str">
        <f>IF(FN_MC!J336="","*",FN_MC!J336)</f>
        <v>*</v>
      </c>
      <c r="N328" s="117" t="str">
        <f>IF(FN_MC!K336="","*",FN_MC!K336)</f>
        <v>*</v>
      </c>
      <c r="O328" s="117" t="str">
        <f>IF(FN_MC!L336="","*",FN_MC!L336)</f>
        <v>*</v>
      </c>
      <c r="P328" s="117"/>
      <c r="Q328" s="134" t="str">
        <f>IF(FN_MC!O336="","*",FN_MC!O336)</f>
        <v>*</v>
      </c>
      <c r="R328" s="134" t="str">
        <f>IF(FN_MC!P336="","*",FN_MC!P336)</f>
        <v>*</v>
      </c>
      <c r="S328" s="116" t="str">
        <f>IF(FN_MC!Q336="","*",CONCATENATE(FN_MC!Q336," ",FN_MC!R336))</f>
        <v>*</v>
      </c>
      <c r="T328" s="116" t="str">
        <f>IF(FN_MC!V336="","*",FN_MC!V336)</f>
        <v>*</v>
      </c>
      <c r="U328" s="116" t="str">
        <f>IF(FN_MC!W336="","*",FN_MC!W336)</f>
        <v>*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Oportunidade</v>
      </c>
      <c r="C329" s="115" t="str">
        <f>IF(FN_MC!Z337="","*",FN_MC!Z337)</f>
        <v>P1</v>
      </c>
      <c r="D329" s="116" t="str">
        <f>IF(FN_MC!S337="","*",FN_MC!S337)</f>
        <v>MALHA CENTRAL</v>
      </c>
      <c r="E329" s="116" t="str">
        <f>IF(FN_MC!T337="","*",FN_MC!T337)</f>
        <v>PRV-POV</v>
      </c>
      <c r="F329" s="116">
        <f>IF(FN_MC!B337="","*",FN_MC!B337)</f>
        <v>45957</v>
      </c>
      <c r="G329" s="116" t="str">
        <f>IF(FN_MC!D337="","*",FN_MC!D337)</f>
        <v>LEÔNCIO (TF-526)</v>
      </c>
      <c r="H329" s="116" t="str">
        <f>IF(FN_MC!F337="","*",FN_MC!F337)</f>
        <v>PDM - SOLDA</v>
      </c>
      <c r="I329" s="116" t="str">
        <f>IF(FN_MC!H337="","*",FN_MC!H337)</f>
        <v>-</v>
      </c>
      <c r="J329" s="116" t="str">
        <f>IF(FN_MC!I337="","*",FN_MC!I337)</f>
        <v>-</v>
      </c>
      <c r="K329" s="116" t="str">
        <f>IF(FN_MC!M337="","*",FN_MC!M337)</f>
        <v>PAS-PUD</v>
      </c>
      <c r="L329" s="116" t="str">
        <f>IF(FN_MC!N337="","*",FN_MC!N337)</f>
        <v>K96PUD</v>
      </c>
      <c r="M329" s="117">
        <f>IF(FN_MC!J337="","*",FN_MC!J337)</f>
        <v>103</v>
      </c>
      <c r="N329" s="117">
        <f>IF(FN_MC!K337="","*",FN_MC!K337)</f>
        <v>2087</v>
      </c>
      <c r="O329" s="117" t="str">
        <f>IF(FN_MC!L337="","*",FN_MC!L337)</f>
        <v>-</v>
      </c>
      <c r="P329" s="117"/>
      <c r="Q329" s="134">
        <f>IF(FN_MC!O337="","*",FN_MC!O337)</f>
        <v>0.33333333333333331</v>
      </c>
      <c r="R329" s="134">
        <f>IF(FN_MC!P337="","*",FN_MC!P337)</f>
        <v>0.125</v>
      </c>
      <c r="S329" s="116" t="str">
        <f>IF(FN_MC!Q337="","*",CONCATENATE(FN_MC!Q337," ",FN_MC!R337))</f>
        <v>1 Nº DE SOLDA</v>
      </c>
      <c r="T329" s="116" t="str">
        <f>IF(FN_MC!V337="","*",FN_MC!V337)</f>
        <v>Lucas</v>
      </c>
      <c r="U329" s="116" t="str">
        <f>IF(FN_MC!W337="","*",FN_MC!W337)</f>
        <v>Solda - Condicionada à temperatura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Oportunidade</v>
      </c>
      <c r="C330" s="115" t="str">
        <f>IF(FN_MC!Z338="","*",FN_MC!Z338)</f>
        <v>P1</v>
      </c>
      <c r="D330" s="116" t="str">
        <f>IF(FN_MC!S338="","*",FN_MC!S338)</f>
        <v>MALHA CENTRAL</v>
      </c>
      <c r="E330" s="116" t="str">
        <f>IF(FN_MC!T338="","*",FN_MC!T338)</f>
        <v>PRV-POV</v>
      </c>
      <c r="F330" s="116">
        <f>IF(FN_MC!B338="","*",FN_MC!B338)</f>
        <v>45957</v>
      </c>
      <c r="G330" s="116" t="str">
        <f>IF(FN_MC!D338="","*",FN_MC!D338)</f>
        <v>A52</v>
      </c>
      <c r="H330" s="116" t="str">
        <f>IF(FN_MC!F338="","*",FN_MC!F338)</f>
        <v>DESLOCAMENTO</v>
      </c>
      <c r="I330" s="116" t="str">
        <f>IF(FN_MC!H338="","*",FN_MC!H338)</f>
        <v>POU</v>
      </c>
      <c r="J330" s="116" t="str">
        <f>IF(FN_MC!I338="","*",FN_MC!I338)</f>
        <v>PIT</v>
      </c>
      <c r="K330" s="116" t="str">
        <f>IF(FN_MC!M338="","*",FN_MC!M338)</f>
        <v>POU-PIT</v>
      </c>
      <c r="L330" s="116" t="str">
        <f>IF(FN_MC!N338="","*",FN_MC!N338)</f>
        <v>POUPIT</v>
      </c>
      <c r="M330" s="117">
        <f>IF(FN_MC!J338="","*",FN_MC!J338)</f>
        <v>103</v>
      </c>
      <c r="N330" s="117">
        <f>IF(FN_MC!K338="","*",FN_MC!K338)</f>
        <v>2151</v>
      </c>
      <c r="O330" s="117" t="str">
        <f>IF(FN_MC!L338="","*",FN_MC!L338)</f>
        <v>-</v>
      </c>
      <c r="P330" s="117"/>
      <c r="Q330" s="134">
        <f>IF(FN_MC!O338="","*",FN_MC!O338)</f>
        <v>0.41666666666666669</v>
      </c>
      <c r="R330" s="134">
        <f>IF(FN_MC!P338="","*",FN_MC!P338)</f>
        <v>4.1666666666666664E-2</v>
      </c>
      <c r="S330" s="116" t="str">
        <f>IF(FN_MC!Q338="","*",CONCATENATE(FN_MC!Q338," ",FN_MC!R338))</f>
        <v>1 BINÁRIO</v>
      </c>
      <c r="T330" s="116" t="str">
        <f>IF(FN_MC!V338="","*",FN_MC!V338)</f>
        <v xml:space="preserve">Lucas </v>
      </c>
      <c r="U330" s="116" t="str">
        <f>IF(FN_MC!W338="","*",FN_MC!W338)</f>
        <v xml:space="preserve">Desloamento 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*</v>
      </c>
      <c r="C331" s="115" t="str">
        <f>IF(FN_MC!Z339="","*",FN_MC!Z339)</f>
        <v>*</v>
      </c>
      <c r="D331" s="116" t="str">
        <f>IF(FN_MC!S339="","*",FN_MC!S339)</f>
        <v>-</v>
      </c>
      <c r="E331" s="116" t="str">
        <f>IF(FN_MC!T339="","*",FN_MC!T339)</f>
        <v>-</v>
      </c>
      <c r="F331" s="116" t="str">
        <f>IF(FN_MC!B339="","*",FN_MC!B339)</f>
        <v>*</v>
      </c>
      <c r="G331" s="116" t="str">
        <f>IF(FN_MC!D339="","*",FN_MC!D339)</f>
        <v>*</v>
      </c>
      <c r="H331" s="116" t="str">
        <f>IF(FN_MC!F339="","*",FN_MC!F339)</f>
        <v>*</v>
      </c>
      <c r="I331" s="116" t="str">
        <f>IF(FN_MC!H339="","*",FN_MC!H339)</f>
        <v>*</v>
      </c>
      <c r="J331" s="116" t="str">
        <f>IF(FN_MC!I339="","*",FN_MC!I339)</f>
        <v>*</v>
      </c>
      <c r="K331" s="116" t="str">
        <f>IF(FN_MC!M339="","*",FN_MC!M339)</f>
        <v>-</v>
      </c>
      <c r="L331" s="116" t="str">
        <f>IF(FN_MC!N339="","*",FN_MC!N339)</f>
        <v>-</v>
      </c>
      <c r="M331" s="117" t="str">
        <f>IF(FN_MC!J339="","*",FN_MC!J339)</f>
        <v>*</v>
      </c>
      <c r="N331" s="117" t="str">
        <f>IF(FN_MC!K339="","*",FN_MC!K339)</f>
        <v>*</v>
      </c>
      <c r="O331" s="117" t="str">
        <f>IF(FN_MC!L339="","*",FN_MC!L339)</f>
        <v>*</v>
      </c>
      <c r="P331" s="117"/>
      <c r="Q331" s="134" t="str">
        <f>IF(FN_MC!O339="","*",FN_MC!O339)</f>
        <v>*</v>
      </c>
      <c r="R331" s="134" t="str">
        <f>IF(FN_MC!P339="","*",FN_MC!P339)</f>
        <v>*</v>
      </c>
      <c r="S331" s="116" t="str">
        <f>IF(FN_MC!Q339="","*",CONCATENATE(FN_MC!Q339," ",FN_MC!R339))</f>
        <v>*</v>
      </c>
      <c r="T331" s="116" t="str">
        <f>IF(FN_MC!V339="","*",FN_MC!V339)</f>
        <v>*</v>
      </c>
      <c r="U331" s="116" t="str">
        <f>IF(FN_MC!W339="","*",FN_MC!W339)</f>
        <v>*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1869</v>
      </c>
    </row>
  </sheetData>
  <autoFilter ref="A2:Y3000" xr:uid="{D1126E52-FA3F-4EAC-A720-DDE9797BEFF6}">
    <filterColumn colId="5">
      <filters>
        <dateGroupItem year="2025" month="10" day="24" dateTimeGrouping="day"/>
      </filters>
    </filterColumn>
    <filterColumn colId="6">
      <filters>
        <filter val="V42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K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1870</v>
      </c>
      <c r="C2" s="101" t="s">
        <v>1148</v>
      </c>
      <c r="D2" s="101" t="s">
        <v>1150</v>
      </c>
      <c r="E2" s="101" t="s">
        <v>1871</v>
      </c>
      <c r="F2" s="101" t="s">
        <v>1872</v>
      </c>
      <c r="G2" s="101" t="s">
        <v>1873</v>
      </c>
      <c r="H2" s="101" t="s">
        <v>1874</v>
      </c>
      <c r="I2" s="101" t="s">
        <v>1875</v>
      </c>
      <c r="J2" s="101" t="s">
        <v>1876</v>
      </c>
      <c r="K2" s="137" t="s">
        <v>1877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TPC1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*</v>
      </c>
      <c r="F280" s="143" t="str">
        <f>IF(FN_MC!M303="","*",FN_MC!M303)</f>
        <v>ZGT-ZXE</v>
      </c>
      <c r="G280" s="127" t="str">
        <f>IF(FN_MC!I313="","*",FN_MC!I313)</f>
        <v>*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 t="str">
        <f>IF(FN_MC!B308="","*",FN_MC!B308)</f>
        <v>*</v>
      </c>
      <c r="D285" s="127" t="str">
        <f>IF(FN_MC!D308="","*",FN_MC!D308)</f>
        <v>*</v>
      </c>
      <c r="E285" s="127" t="str">
        <f>IF(FN_MC!H308="","*",FN_MC!H308)</f>
        <v>*</v>
      </c>
      <c r="F285" s="143" t="str">
        <f>IF(FN_MC!M308="","*",FN_MC!M308)</f>
        <v>-</v>
      </c>
      <c r="G285" s="127" t="str">
        <f>IF(FN_MC!I308="","*",FN_MC!I308)</f>
        <v>*</v>
      </c>
      <c r="H285" s="127" t="str">
        <f>IF(FN_MC!AB308="","*",FN_MC!AB308)</f>
        <v>*</v>
      </c>
      <c r="I285" s="127" t="str">
        <f>IF(FN_MC!AC308="","*",FN_MC!AC308)</f>
        <v>*</v>
      </c>
      <c r="J285" s="128" t="str">
        <f>IF(FN_MC!AA308="","*",FN_MC!AA308)</f>
        <v>*</v>
      </c>
      <c r="K285" s="140" t="str">
        <f>IF(FN_MC!AD308="","*",FN_MC!AD308)</f>
        <v>*</v>
      </c>
    </row>
    <row r="286" spans="2:11" s="129" customFormat="1" hidden="1">
      <c r="B286" s="126" t="str">
        <f>IF(FN_MC!Y309="","*",FN_MC!Y309)</f>
        <v>*</v>
      </c>
      <c r="C286" s="127" t="str">
        <f>IF(FN_MC!B309="","*",FN_MC!B309)</f>
        <v>*</v>
      </c>
      <c r="D286" s="127" t="str">
        <f>IF(FN_MC!D309="","*",FN_MC!D309)</f>
        <v>*</v>
      </c>
      <c r="E286" s="127" t="str">
        <f>IF(FN_MC!H309="","*",FN_MC!H309)</f>
        <v>*</v>
      </c>
      <c r="F286" s="143" t="str">
        <f>IF(FN_MC!M309="","*",FN_MC!M309)</f>
        <v>-</v>
      </c>
      <c r="G286" s="127" t="str">
        <f>IF(FN_MC!I309="","*",FN_MC!I309)</f>
        <v>*</v>
      </c>
      <c r="H286" s="127" t="str">
        <f>IF(FN_MC!AB309="","*",FN_MC!AB309)</f>
        <v>*</v>
      </c>
      <c r="I286" s="127" t="str">
        <f>IF(FN_MC!AC309="","*",FN_MC!AC309)</f>
        <v>*</v>
      </c>
      <c r="J286" s="128" t="str">
        <f>IF(FN_MC!AA309="","*",FN_MC!AA309)</f>
        <v>*</v>
      </c>
      <c r="K286" s="140" t="str">
        <f>IF(FN_MC!AD309="","*",FN_MC!AD309)</f>
        <v>*</v>
      </c>
    </row>
    <row r="287" spans="2:11" s="129" customFormat="1" hidden="1">
      <c r="B287" s="126" t="str">
        <f>IF(FN_MC!Y310="","*",FN_MC!Y310)</f>
        <v>*</v>
      </c>
      <c r="C287" s="127" t="str">
        <f>IF(FN_MC!B310="","*",FN_MC!B310)</f>
        <v>*</v>
      </c>
      <c r="D287" s="127" t="str">
        <f>IF(FN_MC!D310="","*",FN_MC!D310)</f>
        <v>*</v>
      </c>
      <c r="E287" s="127" t="str">
        <f>IF(FN_MC!H310="","*",FN_MC!H310)</f>
        <v>*</v>
      </c>
      <c r="F287" s="143" t="str">
        <f>IF(FN_MC!M310="","*",FN_MC!M310)</f>
        <v>-</v>
      </c>
      <c r="G287" s="127" t="str">
        <f>IF(FN_MC!I310="","*",FN_MC!I310)</f>
        <v>*</v>
      </c>
      <c r="H287" s="127" t="str">
        <f>IF(FN_MC!AB310="","*",FN_MC!AB310)</f>
        <v>*</v>
      </c>
      <c r="I287" s="127" t="str">
        <f>IF(FN_MC!AC310="","*",FN_MC!AC310)</f>
        <v>*</v>
      </c>
      <c r="J287" s="128" t="str">
        <f>IF(FN_MC!AA310="","*",FN_MC!AA310)</f>
        <v>*</v>
      </c>
      <c r="K287" s="140" t="str">
        <f>IF(FN_MC!AD310="","*",FN_MC!AD310)</f>
        <v>*</v>
      </c>
    </row>
    <row r="288" spans="2:11" s="129" customFormat="1" hidden="1">
      <c r="B288" s="126" t="str">
        <f>IF(FN_MC!Y311="","*",FN_MC!Y311)</f>
        <v>*</v>
      </c>
      <c r="C288" s="127" t="str">
        <f>IF(FN_MC!B311="","*",FN_MC!B311)</f>
        <v>*</v>
      </c>
      <c r="D288" s="127" t="str">
        <f>IF(FN_MC!D311="","*",FN_MC!D311)</f>
        <v>*</v>
      </c>
      <c r="E288" s="127" t="str">
        <f>IF(FN_MC!H311="","*",FN_MC!H311)</f>
        <v>*</v>
      </c>
      <c r="F288" s="143" t="str">
        <f>IF(FN_MC!M311="","*",FN_MC!M311)</f>
        <v>-</v>
      </c>
      <c r="G288" s="127" t="str">
        <f>IF(FN_MC!I311="","*",FN_MC!I311)</f>
        <v>*</v>
      </c>
      <c r="H288" s="127" t="str">
        <f>IF(FN_MC!AB311="","*",FN_MC!AB311)</f>
        <v>*</v>
      </c>
      <c r="I288" s="127" t="str">
        <f>IF(FN_MC!AC311="","*",FN_MC!AC311)</f>
        <v>*</v>
      </c>
      <c r="J288" s="128" t="str">
        <f>IF(FN_MC!AA311="","*",FN_MC!AA311)</f>
        <v>*</v>
      </c>
      <c r="K288" s="140" t="str">
        <f>IF(FN_MC!AD311="","*",FN_MC!AD311)</f>
        <v>*</v>
      </c>
    </row>
    <row r="289" spans="2:11" s="129" customFormat="1" hidden="1">
      <c r="B289" s="126" t="str">
        <f>IF(FN_MC!Y312="","*",FN_MC!Y312)</f>
        <v>*</v>
      </c>
      <c r="C289" s="127" t="str">
        <f>IF(FN_MC!B312="","*",FN_MC!B312)</f>
        <v>*</v>
      </c>
      <c r="D289" s="127" t="str">
        <f>IF(FN_MC!D312="","*",FN_MC!D312)</f>
        <v>*</v>
      </c>
      <c r="E289" s="127" t="str">
        <f>IF(FN_MC!H312="","*",FN_MC!H312)</f>
        <v>*</v>
      </c>
      <c r="F289" s="143" t="str">
        <f>IF(FN_MC!M312="","*",FN_MC!M312)</f>
        <v>-</v>
      </c>
      <c r="G289" s="127" t="str">
        <f>IF(FN_MC!I312="","*",FN_MC!I312)</f>
        <v>*</v>
      </c>
      <c r="H289" s="127" t="str">
        <f>IF(FN_MC!AB312="","*",FN_MC!AB312)</f>
        <v>*</v>
      </c>
      <c r="I289" s="127" t="str">
        <f>IF(FN_MC!AC312="","*",FN_MC!AC312)</f>
        <v>*</v>
      </c>
      <c r="J289" s="128" t="str">
        <f>IF(FN_MC!AA312="","*",FN_MC!AA312)</f>
        <v>*</v>
      </c>
      <c r="K289" s="140" t="str">
        <f>IF(FN_MC!AD312="","*",FN_MC!AD312)</f>
        <v>*</v>
      </c>
    </row>
    <row r="290" spans="2:11" s="129" customFormat="1" hidden="1">
      <c r="B290" s="126" t="str">
        <f>IF(FN_MC!Y313="","*",FN_MC!Y313)</f>
        <v>*</v>
      </c>
      <c r="C290" s="127" t="str">
        <f>IF(FN_MC!B313="","*",FN_MC!B313)</f>
        <v>*</v>
      </c>
      <c r="D290" s="127" t="str">
        <f>IF(FN_MC!D313="","*",FN_MC!D313)</f>
        <v>*</v>
      </c>
      <c r="E290" s="127" t="e">
        <f>IF(FN_MC!#REF!="","*",FN_MC!#REF!)</f>
        <v>#REF!</v>
      </c>
      <c r="F290" s="143" t="str">
        <f>IF(FN_MC!M313="","*",FN_MC!M313)</f>
        <v>-</v>
      </c>
      <c r="G290" s="127" t="e">
        <f>IF(FN_MC!#REF!="","*",FN_MC!#REF!)</f>
        <v>#REF!</v>
      </c>
      <c r="H290" s="127" t="str">
        <f>IF(FN_MC!AB313="","*",FN_MC!AB313)</f>
        <v>*</v>
      </c>
      <c r="I290" s="127" t="str">
        <f>IF(FN_MC!AC313="","*",FN_MC!AC313)</f>
        <v>*</v>
      </c>
      <c r="J290" s="128" t="str">
        <f>IF(FN_MC!AA313="","*",FN_MC!AA313)</f>
        <v>*</v>
      </c>
      <c r="K290" s="140" t="str">
        <f>IF(FN_MC!AD313="","*",FN_MC!AD313)</f>
        <v>*</v>
      </c>
    </row>
    <row r="291" spans="2:11" s="129" customFormat="1" hidden="1">
      <c r="B291" s="126" t="str">
        <f>IF(FN_MC!Y314="","*",FN_MC!Y314)</f>
        <v>*</v>
      </c>
      <c r="C291" s="127">
        <f>IF(FN_MC!B314="","*",FN_MC!B314)</f>
        <v>45955</v>
      </c>
      <c r="D291" s="127" t="str">
        <f>IF(FN_MC!D314="","*",FN_MC!D314)</f>
        <v>V87</v>
      </c>
      <c r="E291" s="127" t="str">
        <f>IF(FN_MC!H314="","*",FN_MC!H314)</f>
        <v>TVI2</v>
      </c>
      <c r="F291" s="143" t="str">
        <f>IF(FN_MC!M314="","*",FN_MC!M314)</f>
        <v>TID-TVI</v>
      </c>
      <c r="G291" s="127" t="str">
        <f>IF(FN_MC!I314="","*",FN_MC!I314)</f>
        <v>TVI2</v>
      </c>
      <c r="H291" s="127" t="str">
        <f>IF(FN_MC!AB314="","*",FN_MC!AB314)</f>
        <v>FIXO</v>
      </c>
      <c r="I291" s="127" t="str">
        <f>IF(FN_MC!AC314="","*",FN_MC!AC314)</f>
        <v>-</v>
      </c>
      <c r="J291" s="128">
        <f>IF(FN_MC!AA314="","*",FN_MC!AA314)</f>
        <v>1</v>
      </c>
      <c r="K291" s="140">
        <f>IF(FN_MC!AD314="","*",FN_MC!AD314)</f>
        <v>0.29166666666666669</v>
      </c>
    </row>
    <row r="292" spans="2:11" s="129" customFormat="1" hidden="1">
      <c r="B292" s="126" t="str">
        <f>IF(FN_MC!Y315="","*",FN_MC!Y315)</f>
        <v>*</v>
      </c>
      <c r="C292" s="127">
        <f>IF(FN_MC!B315="","*",FN_MC!B315)</f>
        <v>45955</v>
      </c>
      <c r="D292" s="127" t="str">
        <f>IF(FN_MC!D315="","*",FN_MC!D315)</f>
        <v>E17</v>
      </c>
      <c r="E292" s="127" t="str">
        <f>IF(FN_MC!H315="","*",FN_MC!H315)</f>
        <v>ZTEZVT</v>
      </c>
      <c r="F292" s="143" t="str">
        <f>IF(FN_MC!M315="","*",FN_MC!M315)</f>
        <v>ZTE-ZVT</v>
      </c>
      <c r="G292" s="127" t="str">
        <f>IF(FN_MC!I315="","*",FN_MC!I315)</f>
        <v>ZTEZVT</v>
      </c>
      <c r="H292" s="127" t="str">
        <f>IF(FN_MC!AB315="","*",FN_MC!AB315)</f>
        <v>FIXO</v>
      </c>
      <c r="I292" s="127" t="str">
        <f>IF(FN_MC!AC315="","*",FN_MC!AC315)</f>
        <v>-</v>
      </c>
      <c r="J292" s="128">
        <f>IF(FN_MC!AA315="","*",FN_MC!AA315)</f>
        <v>1</v>
      </c>
      <c r="K292" s="140">
        <f>IF(FN_MC!AD315="","*",FN_MC!AD315)</f>
        <v>0.29166666666666669</v>
      </c>
    </row>
    <row r="293" spans="2:11" s="129" customFormat="1" hidden="1">
      <c r="B293" s="126" t="str">
        <f>IF(FN_MC!Y316="","*",FN_MC!Y316)</f>
        <v>*</v>
      </c>
      <c r="C293" s="127">
        <f>IF(FN_MC!B316="","*",FN_MC!B316)</f>
        <v>45955</v>
      </c>
      <c r="D293" s="127" t="str">
        <f>IF(FN_MC!D316="","*",FN_MC!D316)</f>
        <v>V42</v>
      </c>
      <c r="E293" s="127" t="str">
        <f>IF(FN_MC!H316="","*",FN_MC!H316)</f>
        <v>ZGT1</v>
      </c>
      <c r="F293" s="143" t="str">
        <f>IF(FN_MC!M316="","*",FN_MC!M316)</f>
        <v>ZGT-ZXE</v>
      </c>
      <c r="G293" s="127" t="str">
        <f>IF(FN_MC!I316="","*",FN_MC!I316)</f>
        <v>ZGT1</v>
      </c>
      <c r="H293" s="127" t="str">
        <f>IF(FN_MC!AB316="","*",FN_MC!AB316)</f>
        <v>FIXO</v>
      </c>
      <c r="I293" s="127" t="str">
        <f>IF(FN_MC!AC316="","*",FN_MC!AC316)</f>
        <v>ACIONAMENTO</v>
      </c>
      <c r="J293" s="128">
        <f>IF(FN_MC!AA316="","*",FN_MC!AA316)</f>
        <v>1</v>
      </c>
      <c r="K293" s="140">
        <f>IF(FN_MC!AD316="","*",FN_MC!AD316)</f>
        <v>0.22916666666666666</v>
      </c>
    </row>
    <row r="294" spans="2:11" s="129" customFormat="1" hidden="1">
      <c r="B294" s="126" t="str">
        <f>IF(FN_MC!Y317="","*",FN_MC!Y317)</f>
        <v>*</v>
      </c>
      <c r="C294" s="127">
        <f>IF(FN_MC!B317="","*",FN_MC!B317)</f>
        <v>45955</v>
      </c>
      <c r="D294" s="127" t="str">
        <f>IF(FN_MC!D317="","*",FN_MC!D317)</f>
        <v>LEÔNCIO (TF-526)</v>
      </c>
      <c r="E294" s="127" t="str">
        <f>IF(FN_MC!H317="","*",FN_MC!H317)</f>
        <v>-</v>
      </c>
      <c r="F294" s="143" t="str">
        <f>IF(FN_MC!M317="","*",FN_MC!M317)</f>
        <v>PAS-PUD</v>
      </c>
      <c r="G294" s="127" t="str">
        <f>IF(FN_MC!I317="","*",FN_MC!I317)</f>
        <v>-</v>
      </c>
      <c r="H294" s="127" t="str">
        <f>IF(FN_MC!AB317="","*",FN_MC!AB317)</f>
        <v>-</v>
      </c>
      <c r="I294" s="127" t="str">
        <f>IF(FN_MC!AC317="","*",FN_MC!AC317)</f>
        <v>-</v>
      </c>
      <c r="J294" s="128" t="str">
        <f>IF(FN_MC!AA317="","*",FN_MC!AA317)</f>
        <v>-</v>
      </c>
      <c r="K294" s="140" t="str">
        <f>IF(FN_MC!AD317="","*",FN_MC!AD317)</f>
        <v>-</v>
      </c>
    </row>
    <row r="295" spans="2:11" s="129" customFormat="1" hidden="1">
      <c r="B295" s="126" t="str">
        <f>IF(FN_MC!Y318="","*",FN_MC!Y318)</f>
        <v>*</v>
      </c>
      <c r="C295" s="127">
        <f>IF(FN_MC!B318="","*",FN_MC!B318)</f>
        <v>45955</v>
      </c>
      <c r="D295" s="127" t="str">
        <f>IF(FN_MC!D318="","*",FN_MC!D318)</f>
        <v>A52</v>
      </c>
      <c r="E295" s="127" t="str">
        <f>IF(FN_MC!H318="","*",FN_MC!H318)</f>
        <v>PITK96</v>
      </c>
      <c r="F295" s="143" t="str">
        <f>IF(FN_MC!M318="","*",FN_MC!M318)</f>
        <v>PAS-PUD</v>
      </c>
      <c r="G295" s="127" t="str">
        <f>IF(FN_MC!I318="","*",FN_MC!I318)</f>
        <v>K96PUD</v>
      </c>
      <c r="H295" s="127" t="str">
        <f>IF(FN_MC!AB318="","*",FN_MC!AB318)</f>
        <v>FIXO</v>
      </c>
      <c r="I295" s="127" t="str">
        <f>IF(FN_MC!AC318="","*",FN_MC!AC318)</f>
        <v>*</v>
      </c>
      <c r="J295" s="128" t="str">
        <f>IF(FN_MC!AA318="","*",FN_MC!AA318)</f>
        <v>-</v>
      </c>
      <c r="K295" s="140">
        <f>IF(FN_MC!AD318="","*",FN_MC!AD318)</f>
        <v>0.29166666666666669</v>
      </c>
    </row>
    <row r="296" spans="2:11" s="129" customFormat="1" hidden="1">
      <c r="B296" s="126" t="str">
        <f>IF(FN_MC!Y319="","*",FN_MC!Y319)</f>
        <v>*</v>
      </c>
      <c r="C296" s="127" t="str">
        <f>IF(FN_MC!B319="","*",FN_MC!B319)</f>
        <v>*</v>
      </c>
      <c r="D296" s="127" t="str">
        <f>IF(FN_MC!D319="","*",FN_MC!D319)</f>
        <v>*</v>
      </c>
      <c r="E296" s="127" t="str">
        <f>IF(FN_MC!H319="","*",FN_MC!H319)</f>
        <v>*</v>
      </c>
      <c r="F296" s="143" t="str">
        <f>IF(FN_MC!M319="","*",FN_MC!M319)</f>
        <v>-</v>
      </c>
      <c r="G296" s="127" t="str">
        <f>IF(FN_MC!I319="","*",FN_MC!I319)</f>
        <v>*</v>
      </c>
      <c r="H296" s="127" t="str">
        <f>IF(FN_MC!AB319="","*",FN_MC!AB319)</f>
        <v>*</v>
      </c>
      <c r="I296" s="127" t="str">
        <f>IF(FN_MC!AC319="","*",FN_MC!AC319)</f>
        <v>*</v>
      </c>
      <c r="J296" s="128" t="str">
        <f>IF(FN_MC!AA319="","*",FN_MC!AA319)</f>
        <v>*</v>
      </c>
      <c r="K296" s="140" t="str">
        <f>IF(FN_MC!AD319="","*",FN_MC!AD319)</f>
        <v>*</v>
      </c>
    </row>
    <row r="297" spans="2:11" s="129" customFormat="1" hidden="1">
      <c r="B297" s="126" t="str">
        <f>IF(FN_MC!Y320="","*",FN_MC!Y320)</f>
        <v>*</v>
      </c>
      <c r="C297" s="127" t="str">
        <f>IF(FN_MC!B320="","*",FN_MC!B320)</f>
        <v>*</v>
      </c>
      <c r="D297" s="127" t="str">
        <f>IF(FN_MC!D320="","*",FN_MC!D320)</f>
        <v>*</v>
      </c>
      <c r="E297" s="127" t="str">
        <f>IF(FN_MC!H320="","*",FN_MC!H320)</f>
        <v>*</v>
      </c>
      <c r="F297" s="143" t="str">
        <f>IF(FN_MC!M320="","*",FN_MC!M320)</f>
        <v>-</v>
      </c>
      <c r="G297" s="127" t="str">
        <f>IF(FN_MC!I320="","*",FN_MC!I320)</f>
        <v>*</v>
      </c>
      <c r="H297" s="127" t="str">
        <f>IF(FN_MC!AB320="","*",FN_MC!AB320)</f>
        <v>*</v>
      </c>
      <c r="I297" s="127" t="str">
        <f>IF(FN_MC!AC320="","*",FN_MC!AC320)</f>
        <v>*</v>
      </c>
      <c r="J297" s="128" t="str">
        <f>IF(FN_MC!AA320="","*",FN_MC!AA320)</f>
        <v>*</v>
      </c>
      <c r="K297" s="140" t="str">
        <f>IF(FN_MC!AD320="","*",FN_MC!AD320)</f>
        <v>*</v>
      </c>
    </row>
    <row r="298" spans="2:11" s="129" customFormat="1" hidden="1">
      <c r="B298" s="126" t="str">
        <f>IF(FN_MC!Y321="","*",FN_MC!Y321)</f>
        <v>*</v>
      </c>
      <c r="C298" s="127" t="str">
        <f>IF(FN_MC!B321="","*",FN_MC!B321)</f>
        <v>*</v>
      </c>
      <c r="D298" s="127" t="str">
        <f>IF(FN_MC!D321="","*",FN_MC!D321)</f>
        <v>*</v>
      </c>
      <c r="E298" s="127" t="str">
        <f>IF(FN_MC!H321="","*",FN_MC!H321)</f>
        <v>*</v>
      </c>
      <c r="F298" s="143" t="str">
        <f>IF(FN_MC!M321="","*",FN_MC!M321)</f>
        <v>-</v>
      </c>
      <c r="G298" s="127" t="str">
        <f>IF(FN_MC!I321="","*",FN_MC!I321)</f>
        <v>*</v>
      </c>
      <c r="H298" s="127" t="str">
        <f>IF(FN_MC!AB321="","*",FN_MC!AB321)</f>
        <v>*</v>
      </c>
      <c r="I298" s="127" t="str">
        <f>IF(FN_MC!AC321="","*",FN_MC!AC321)</f>
        <v>*</v>
      </c>
      <c r="J298" s="128" t="str">
        <f>IF(FN_MC!AA321="","*",FN_MC!AA321)</f>
        <v>*</v>
      </c>
      <c r="K298" s="140" t="str">
        <f>IF(FN_MC!AD321="","*",FN_MC!AD321)</f>
        <v>*</v>
      </c>
    </row>
    <row r="299" spans="2:11" s="129" customFormat="1" hidden="1">
      <c r="B299" s="126" t="str">
        <f>IF(FN_MC!Y322="","*",FN_MC!Y322)</f>
        <v>*</v>
      </c>
      <c r="C299" s="127" t="str">
        <f>IF(FN_MC!B322="","*",FN_MC!B322)</f>
        <v>*</v>
      </c>
      <c r="D299" s="127" t="str">
        <f>IF(FN_MC!D322="","*",FN_MC!D322)</f>
        <v>*</v>
      </c>
      <c r="E299" s="127" t="str">
        <f>IF(FN_MC!H322="","*",FN_MC!H322)</f>
        <v>*</v>
      </c>
      <c r="F299" s="143" t="str">
        <f>IF(FN_MC!M322="","*",FN_MC!M322)</f>
        <v>-</v>
      </c>
      <c r="G299" s="127" t="str">
        <f>IF(FN_MC!I322="","*",FN_MC!I322)</f>
        <v>*</v>
      </c>
      <c r="H299" s="127" t="str">
        <f>IF(FN_MC!AB322="","*",FN_MC!AB322)</f>
        <v>*</v>
      </c>
      <c r="I299" s="127" t="str">
        <f>IF(FN_MC!AC322="","*",FN_MC!AC322)</f>
        <v>*</v>
      </c>
      <c r="J299" s="128" t="str">
        <f>IF(FN_MC!AA322="","*",FN_MC!AA322)</f>
        <v>*</v>
      </c>
      <c r="K299" s="140" t="str">
        <f>IF(FN_MC!AD322="","*",FN_MC!AD322)</f>
        <v>*</v>
      </c>
    </row>
    <row r="300" spans="2:11" s="129" customFormat="1" hidden="1">
      <c r="B300" s="126" t="str">
        <f>IF(FN_MC!Y323="","*",FN_MC!Y323)</f>
        <v>*</v>
      </c>
      <c r="C300" s="127">
        <f>IF(FN_MC!B323="","*",FN_MC!B323)</f>
        <v>45956</v>
      </c>
      <c r="D300" s="127" t="str">
        <f>IF(FN_MC!D323="","*",FN_MC!D323)</f>
        <v>V87</v>
      </c>
      <c r="E300" s="127" t="str">
        <f>IF(FN_MC!H323="","*",FN_MC!H323)</f>
        <v>TVI2</v>
      </c>
      <c r="F300" s="143" t="str">
        <f>IF(FN_MC!M323="","*",FN_MC!M323)</f>
        <v>TID-TVI</v>
      </c>
      <c r="G300" s="127" t="str">
        <f>IF(FN_MC!I323="","*",FN_MC!I323)</f>
        <v>TVI2</v>
      </c>
      <c r="H300" s="127" t="str">
        <f>IF(FN_MC!AB323="","*",FN_MC!AB323)</f>
        <v>FIXO</v>
      </c>
      <c r="I300" s="127" t="str">
        <f>IF(FN_MC!AC323="","*",FN_MC!AC323)</f>
        <v>-</v>
      </c>
      <c r="J300" s="128">
        <f>IF(FN_MC!AA323="","*",FN_MC!AA323)</f>
        <v>1</v>
      </c>
      <c r="K300" s="140">
        <f>IF(FN_MC!AD323="","*",FN_MC!AD323)</f>
        <v>0.29166666666666669</v>
      </c>
    </row>
    <row r="301" spans="2:11" s="129" customFormat="1" hidden="1">
      <c r="B301" s="126" t="str">
        <f>IF(FN_MC!Y324="","*",FN_MC!Y324)</f>
        <v>*</v>
      </c>
      <c r="C301" s="127">
        <f>IF(FN_MC!B324="","*",FN_MC!B324)</f>
        <v>45956</v>
      </c>
      <c r="D301" s="127" t="str">
        <f>IF(FN_MC!D324="","*",FN_MC!D324)</f>
        <v>E17</v>
      </c>
      <c r="E301" s="127" t="str">
        <f>IF(FN_MC!H324="","*",FN_MC!H324)</f>
        <v>ZTEZVT</v>
      </c>
      <c r="F301" s="143" t="str">
        <f>IF(FN_MC!M324="","*",FN_MC!M324)</f>
        <v>ZTE-ZVT</v>
      </c>
      <c r="G301" s="127" t="str">
        <f>IF(FN_MC!I324="","*",FN_MC!I324)</f>
        <v>ZTEZVT</v>
      </c>
      <c r="H301" s="127" t="str">
        <f>IF(FN_MC!AB324="","*",FN_MC!AB324)</f>
        <v>FIXO</v>
      </c>
      <c r="I301" s="127" t="str">
        <f>IF(FN_MC!AC324="","*",FN_MC!AC324)</f>
        <v>-</v>
      </c>
      <c r="J301" s="128">
        <f>IF(FN_MC!AA324="","*",FN_MC!AA324)</f>
        <v>1</v>
      </c>
      <c r="K301" s="140">
        <f>IF(FN_MC!AD324="","*",FN_MC!AD324)</f>
        <v>0.29166666666666669</v>
      </c>
    </row>
    <row r="302" spans="2:11" s="129" customFormat="1" hidden="1">
      <c r="B302" s="126" t="str">
        <f>IF(FN_MC!Y325="","*",FN_MC!Y325)</f>
        <v>*</v>
      </c>
      <c r="C302" s="127">
        <f>IF(FN_MC!B325="","*",FN_MC!B325)</f>
        <v>45956</v>
      </c>
      <c r="D302" s="127" t="str">
        <f>IF(FN_MC!D325="","*",FN_MC!D325)</f>
        <v>V42</v>
      </c>
      <c r="E302" s="127" t="str">
        <f>IF(FN_MC!H325="","*",FN_MC!H325)</f>
        <v>ZGT1</v>
      </c>
      <c r="F302" s="143" t="str">
        <f>IF(FN_MC!M325="","*",FN_MC!M325)</f>
        <v>ZGT-ZXE</v>
      </c>
      <c r="G302" s="127" t="str">
        <f>IF(FN_MC!I325="","*",FN_MC!I325)</f>
        <v>ZGT1</v>
      </c>
      <c r="H302" s="127" t="str">
        <f>IF(FN_MC!AB325="","*",FN_MC!AB325)</f>
        <v>FIXO</v>
      </c>
      <c r="I302" s="127" t="str">
        <f>IF(FN_MC!AC325="","*",FN_MC!AC325)</f>
        <v>ACIONAMENTO</v>
      </c>
      <c r="J302" s="128">
        <f>IF(FN_MC!AA325="","*",FN_MC!AA325)</f>
        <v>1</v>
      </c>
      <c r="K302" s="140">
        <f>IF(FN_MC!AD325="","*",FN_MC!AD325)</f>
        <v>0.22916666666666666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 t="str">
        <f>IF(FN_MC!B328="","*",FN_MC!B328)</f>
        <v>*</v>
      </c>
      <c r="D305" s="127" t="str">
        <f>IF(FN_MC!D328="","*",FN_MC!D328)</f>
        <v>*</v>
      </c>
      <c r="E305" s="127" t="str">
        <f>IF(FN_MC!H328="","*",FN_MC!H328)</f>
        <v>*</v>
      </c>
      <c r="F305" s="143" t="str">
        <f>IF(FN_MC!M328="","*",FN_MC!M328)</f>
        <v>-</v>
      </c>
      <c r="G305" s="127" t="str">
        <f>IF(FN_MC!I328="","*",FN_MC!I328)</f>
        <v>*</v>
      </c>
      <c r="H305" s="127" t="str">
        <f>IF(FN_MC!AB328="","*",FN_MC!AB328)</f>
        <v>*</v>
      </c>
      <c r="I305" s="127" t="str">
        <f>IF(FN_MC!AC328="","*",FN_MC!AC328)</f>
        <v>*</v>
      </c>
      <c r="J305" s="128" t="str">
        <f>IF(FN_MC!AA328="","*",FN_MC!AA328)</f>
        <v>*</v>
      </c>
      <c r="K305" s="140" t="str">
        <f>IF(FN_MC!AD328="","*",FN_MC!AD328)</f>
        <v>*</v>
      </c>
    </row>
    <row r="306" spans="2:11" s="129" customFormat="1" hidden="1">
      <c r="B306" s="126" t="str">
        <f>IF(FN_MC!Y329="","*",FN_MC!Y329)</f>
        <v>*</v>
      </c>
      <c r="C306" s="127" t="str">
        <f>IF(FN_MC!B329="","*",FN_MC!B329)</f>
        <v>*</v>
      </c>
      <c r="D306" s="127" t="str">
        <f>IF(FN_MC!D329="","*",FN_MC!D329)</f>
        <v>*</v>
      </c>
      <c r="E306" s="127" t="str">
        <f>IF(FN_MC!H329="","*",FN_MC!H329)</f>
        <v>*</v>
      </c>
      <c r="F306" s="143" t="str">
        <f>IF(FN_MC!M329="","*",FN_MC!M329)</f>
        <v>-</v>
      </c>
      <c r="G306" s="127" t="str">
        <f>IF(FN_MC!I329="","*",FN_MC!I329)</f>
        <v>*</v>
      </c>
      <c r="H306" s="127" t="str">
        <f>IF(FN_MC!AB329="","*",FN_MC!AB329)</f>
        <v>*</v>
      </c>
      <c r="I306" s="127" t="str">
        <f>IF(FN_MC!AC329="","*",FN_MC!AC329)</f>
        <v>*</v>
      </c>
      <c r="J306" s="128" t="str">
        <f>IF(FN_MC!AA329="","*",FN_MC!AA329)</f>
        <v>*</v>
      </c>
      <c r="K306" s="140" t="str">
        <f>IF(FN_MC!AD329="","*",FN_MC!AD329)</f>
        <v>*</v>
      </c>
    </row>
    <row r="307" spans="2:11" s="129" customFormat="1" hidden="1">
      <c r="B307" s="126" t="str">
        <f>IF(FN_MC!Y330="","*",FN_MC!Y330)</f>
        <v>*</v>
      </c>
      <c r="C307" s="127" t="str">
        <f>IF(FN_MC!B330="","*",FN_MC!B330)</f>
        <v>*</v>
      </c>
      <c r="D307" s="127" t="str">
        <f>IF(FN_MC!D330="","*",FN_MC!D330)</f>
        <v>*</v>
      </c>
      <c r="E307" s="127" t="str">
        <f>IF(FN_MC!H330="","*",FN_MC!H330)</f>
        <v>*</v>
      </c>
      <c r="F307" s="143" t="str">
        <f>IF(FN_MC!M330="","*",FN_MC!M330)</f>
        <v>-</v>
      </c>
      <c r="G307" s="127" t="str">
        <f>IF(FN_MC!I330="","*",FN_MC!I330)</f>
        <v>*</v>
      </c>
      <c r="H307" s="127" t="str">
        <f>IF(FN_MC!AB330="","*",FN_MC!AB330)</f>
        <v>*</v>
      </c>
      <c r="I307" s="127" t="str">
        <f>IF(FN_MC!AC330="","*",FN_MC!AC330)</f>
        <v>*</v>
      </c>
      <c r="J307" s="128" t="str">
        <f>IF(FN_MC!AA330="","*",FN_MC!AA330)</f>
        <v>*</v>
      </c>
      <c r="K307" s="140" t="str">
        <f>IF(FN_MC!AD330="","*",FN_MC!AD330)</f>
        <v>*</v>
      </c>
    </row>
    <row r="308" spans="2:11" s="129" customFormat="1" hidden="1">
      <c r="B308" s="126" t="str">
        <f>IF(FN_MC!Y331="","*",FN_MC!Y331)</f>
        <v>*</v>
      </c>
      <c r="C308" s="127">
        <f>IF(FN_MC!B331="","*",FN_MC!B331)</f>
        <v>45957</v>
      </c>
      <c r="D308" s="127" t="str">
        <f>IF(FN_MC!D331="","*",FN_MC!D331)</f>
        <v>A60</v>
      </c>
      <c r="E308" s="127" t="str">
        <f>IF(FN_MC!H331="","*",FN_MC!H331)</f>
        <v>TVI2</v>
      </c>
      <c r="F308" s="143" t="str">
        <f>IF(FN_MC!M331="","*",FN_MC!M331)</f>
        <v>TVI-TMI</v>
      </c>
      <c r="G308" s="127" t="str">
        <f>IF(FN_MC!I331="","*",FN_MC!I331)</f>
        <v>TMI</v>
      </c>
      <c r="H308" s="127" t="str">
        <f>IF(FN_MC!AB331="","*",FN_MC!AB331)</f>
        <v>FIXO</v>
      </c>
      <c r="I308" s="127" t="str">
        <f>IF(FN_MC!AC331="","*",FN_MC!AC331)</f>
        <v>ACIONAMENTO</v>
      </c>
      <c r="J308" s="128">
        <f>IF(FN_MC!AA331="","*",FN_MC!AA331)</f>
        <v>1</v>
      </c>
      <c r="K308" s="140">
        <f>IF(FN_MC!AD331="","*",FN_MC!AD331)</f>
        <v>0.29166666666666669</v>
      </c>
    </row>
    <row r="309" spans="2:11" s="129" customFormat="1" hidden="1">
      <c r="B309" s="126" t="str">
        <f>IF(FN_MC!Y332="","*",FN_MC!Y332)</f>
        <v>*</v>
      </c>
      <c r="C309" s="127">
        <f>IF(FN_MC!B332="","*",FN_MC!B332)</f>
        <v>45957</v>
      </c>
      <c r="D309" s="127" t="str">
        <f>IF(FN_MC!D332="","*",FN_MC!D332)</f>
        <v>V87</v>
      </c>
      <c r="E309" s="127" t="str">
        <f>IF(FN_MC!H332="","*",FN_MC!H332)</f>
        <v>TVI2</v>
      </c>
      <c r="F309" s="143" t="str">
        <f>IF(FN_MC!M332="","*",FN_MC!M332)</f>
        <v>TID-TVI</v>
      </c>
      <c r="G309" s="127" t="str">
        <f>IF(FN_MC!I332="","*",FN_MC!I332)</f>
        <v>TVI2</v>
      </c>
      <c r="H309" s="127" t="str">
        <f>IF(FN_MC!AB332="","*",FN_MC!AB332)</f>
        <v>FIXO</v>
      </c>
      <c r="I309" s="127" t="str">
        <f>IF(FN_MC!AC332="","*",FN_MC!AC332)</f>
        <v>-</v>
      </c>
      <c r="J309" s="128">
        <f>IF(FN_MC!AA332="","*",FN_MC!AA332)</f>
        <v>1</v>
      </c>
      <c r="K309" s="140">
        <f>IF(FN_MC!AD332="","*",FN_MC!AD332)</f>
        <v>0.29166666666666669</v>
      </c>
    </row>
    <row r="310" spans="2:11" s="129" customFormat="1" hidden="1">
      <c r="B310" s="126" t="str">
        <f>IF(FN_MC!Y333="","*",FN_MC!Y333)</f>
        <v>*</v>
      </c>
      <c r="C310" s="127">
        <f>IF(FN_MC!B333="","*",FN_MC!B333)</f>
        <v>45957</v>
      </c>
      <c r="D310" s="127" t="str">
        <f>IF(FN_MC!D333="","*",FN_MC!D333)</f>
        <v>FRANCISCO (TF-670)</v>
      </c>
      <c r="E310" s="127" t="str">
        <f>IF(FN_MC!H333="","*",FN_MC!H333)</f>
        <v>TCE1</v>
      </c>
      <c r="F310" s="143" t="str">
        <f>IF(FN_MC!M333="","*",FN_MC!M333)</f>
        <v>TMO-TCE</v>
      </c>
      <c r="G310" s="127" t="str">
        <f>IF(FN_MC!I333="","*",FN_MC!I333)</f>
        <v>-</v>
      </c>
      <c r="H310" s="127" t="str">
        <f>IF(FN_MC!AB333="","*",FN_MC!AB333)</f>
        <v>-</v>
      </c>
      <c r="I310" s="127" t="str">
        <f>IF(FN_MC!AC333="","*",FN_MC!AC333)</f>
        <v>-</v>
      </c>
      <c r="J310" s="128" t="str">
        <f>IF(FN_MC!AA333="","*",FN_MC!AA333)</f>
        <v>-</v>
      </c>
      <c r="K310" s="140" t="str">
        <f>IF(FN_MC!AD333="","*",FN_MC!AD333)</f>
        <v>-</v>
      </c>
    </row>
    <row r="311" spans="2:11" s="129" customFormat="1" hidden="1">
      <c r="B311" s="126" t="str">
        <f>IF(FN_MC!Y334="","*",FN_MC!Y334)</f>
        <v>*</v>
      </c>
      <c r="C311" s="127">
        <f>IF(FN_MC!B334="","*",FN_MC!B334)</f>
        <v>45957</v>
      </c>
      <c r="D311" s="127" t="str">
        <f>IF(FN_MC!D334="","*",FN_MC!D334)</f>
        <v>E17</v>
      </c>
      <c r="E311" s="127" t="str">
        <f>IF(FN_MC!H334="","*",FN_MC!H334)</f>
        <v>ZTEZVT</v>
      </c>
      <c r="F311" s="143" t="str">
        <f>IF(FN_MC!M334="","*",FN_MC!M334)</f>
        <v>ZTE-ZVT</v>
      </c>
      <c r="G311" s="127" t="str">
        <f>IF(FN_MC!I334="","*",FN_MC!I334)</f>
        <v>ZTEZVT</v>
      </c>
      <c r="H311" s="127" t="str">
        <f>IF(FN_MC!AB334="","*",FN_MC!AB334)</f>
        <v>FIXO</v>
      </c>
      <c r="I311" s="127" t="str">
        <f>IF(FN_MC!AC334="","*",FN_MC!AC334)</f>
        <v>-</v>
      </c>
      <c r="J311" s="128">
        <f>IF(FN_MC!AA334="","*",FN_MC!AA334)</f>
        <v>1</v>
      </c>
      <c r="K311" s="140">
        <f>IF(FN_MC!AD334="","*",FN_MC!AD334)</f>
        <v>0.29166666666666669</v>
      </c>
    </row>
    <row r="312" spans="2:11" s="129" customFormat="1" hidden="1">
      <c r="B312" s="126" t="str">
        <f>IF(FN_MC!Y335="","*",FN_MC!Y335)</f>
        <v>*</v>
      </c>
      <c r="C312" s="127">
        <f>IF(FN_MC!B335="","*",FN_MC!B335)</f>
        <v>45957</v>
      </c>
      <c r="D312" s="127" t="str">
        <f>IF(FN_MC!D335="","*",FN_MC!D335)</f>
        <v>V42</v>
      </c>
      <c r="E312" s="127" t="str">
        <f>IF(FN_MC!H335="","*",FN_MC!H335)</f>
        <v>ZGT1</v>
      </c>
      <c r="F312" s="143" t="str">
        <f>IF(FN_MC!M335="","*",FN_MC!M335)</f>
        <v>ZGT-ZXE</v>
      </c>
      <c r="G312" s="127" t="str">
        <f>IF(FN_MC!I335="","*",FN_MC!I335)</f>
        <v>ZGT1</v>
      </c>
      <c r="H312" s="127" t="str">
        <f>IF(FN_MC!AB335="","*",FN_MC!AB335)</f>
        <v>FIXO</v>
      </c>
      <c r="I312" s="127" t="str">
        <f>IF(FN_MC!AC335="","*",FN_MC!AC335)</f>
        <v>ACIONAMENTO</v>
      </c>
      <c r="J312" s="128">
        <f>IF(FN_MC!AA335="","*",FN_MC!AA335)</f>
        <v>1</v>
      </c>
      <c r="K312" s="140">
        <f>IF(FN_MC!AD335="","*",FN_MC!AD335)</f>
        <v>0.22916666666666666</v>
      </c>
    </row>
    <row r="313" spans="2:11" s="129" customFormat="1" hidden="1">
      <c r="B313" s="126" t="str">
        <f>IF(FN_MC!Y336="","*",FN_MC!Y336)</f>
        <v>*</v>
      </c>
      <c r="C313" s="127">
        <f>IF(FN_MC!B336="","*",FN_MC!B336)</f>
        <v>45957</v>
      </c>
      <c r="D313" s="127" t="str">
        <f>IF(FN_MC!D336="","*",FN_MC!D336)</f>
        <v>A17</v>
      </c>
      <c r="E313" s="127" t="str">
        <f>IF(FN_MC!H336="","*",FN_MC!H336)</f>
        <v>*</v>
      </c>
      <c r="F313" s="143" t="str">
        <f>IF(FN_MC!M336="","*",FN_MC!M336)</f>
        <v>-</v>
      </c>
      <c r="G313" s="127" t="str">
        <f>IF(FN_MC!I336="","*",FN_MC!I336)</f>
        <v>*</v>
      </c>
      <c r="H313" s="127" t="str">
        <f>IF(FN_MC!AB336="","*",FN_MC!AB336)</f>
        <v>*</v>
      </c>
      <c r="I313" s="127" t="str">
        <f>IF(FN_MC!AC336="","*",FN_MC!AC336)</f>
        <v>*</v>
      </c>
      <c r="J313" s="128" t="str">
        <f>IF(FN_MC!AA336="","*",FN_MC!AA336)</f>
        <v>*</v>
      </c>
      <c r="K313" s="140" t="str">
        <f>IF(FN_MC!AD336="","*",FN_MC!AD336)</f>
        <v>*</v>
      </c>
    </row>
    <row r="314" spans="2:11" s="129" customFormat="1" hidden="1">
      <c r="B314" s="126" t="str">
        <f>IF(FN_MC!Y337="","*",FN_MC!Y337)</f>
        <v>*</v>
      </c>
      <c r="C314" s="127">
        <f>IF(FN_MC!B337="","*",FN_MC!B337)</f>
        <v>45957</v>
      </c>
      <c r="D314" s="127" t="str">
        <f>IF(FN_MC!D337="","*",FN_MC!D337)</f>
        <v>LEÔNCIO (TF-526)</v>
      </c>
      <c r="E314" s="127" t="str">
        <f>IF(FN_MC!H337="","*",FN_MC!H337)</f>
        <v>-</v>
      </c>
      <c r="F314" s="143" t="str">
        <f>IF(FN_MC!M337="","*",FN_MC!M337)</f>
        <v>PAS-PUD</v>
      </c>
      <c r="G314" s="127" t="str">
        <f>IF(FN_MC!I337="","*",FN_MC!I337)</f>
        <v>-</v>
      </c>
      <c r="H314" s="127" t="str">
        <f>IF(FN_MC!AB337="","*",FN_MC!AB337)</f>
        <v>-</v>
      </c>
      <c r="I314" s="127" t="str">
        <f>IF(FN_MC!AC337="","*",FN_MC!AC337)</f>
        <v>-</v>
      </c>
      <c r="J314" s="128" t="str">
        <f>IF(FN_MC!AA337="","*",FN_MC!AA337)</f>
        <v>-</v>
      </c>
      <c r="K314" s="140" t="str">
        <f>IF(FN_MC!AD337="","*",FN_MC!AD337)</f>
        <v>-</v>
      </c>
    </row>
    <row r="315" spans="2:11" s="129" customFormat="1" hidden="1">
      <c r="B315" s="126" t="str">
        <f>IF(FN_MC!Y338="","*",FN_MC!Y338)</f>
        <v>*</v>
      </c>
      <c r="C315" s="127">
        <f>IF(FN_MC!B338="","*",FN_MC!B338)</f>
        <v>45957</v>
      </c>
      <c r="D315" s="127" t="str">
        <f>IF(FN_MC!D338="","*",FN_MC!D338)</f>
        <v>A52</v>
      </c>
      <c r="E315" s="127" t="str">
        <f>IF(FN_MC!H338="","*",FN_MC!H338)</f>
        <v>POU</v>
      </c>
      <c r="F315" s="143" t="str">
        <f>IF(FN_MC!M338="","*",FN_MC!M338)</f>
        <v>POU-PIT</v>
      </c>
      <c r="G315" s="127" t="str">
        <f>IF(FN_MC!I338="","*",FN_MC!I338)</f>
        <v>PIT</v>
      </c>
      <c r="H315" s="127" t="str">
        <f>IF(FN_MC!AB338="","*",FN_MC!AB338)</f>
        <v>FIXO</v>
      </c>
      <c r="I315" s="127" t="str">
        <f>IF(FN_MC!AC338="","*",FN_MC!AC338)</f>
        <v>*</v>
      </c>
      <c r="J315" s="128" t="str">
        <f>IF(FN_MC!AA338="","*",FN_MC!AA338)</f>
        <v>-</v>
      </c>
      <c r="K315" s="140">
        <f>IF(FN_MC!AD338="","*",FN_MC!AD338)</f>
        <v>0.29166666666666669</v>
      </c>
    </row>
    <row r="316" spans="2:11" s="129" customFormat="1" hidden="1">
      <c r="B316" s="126" t="str">
        <f>IF(FN_MC!Y339="","*",FN_MC!Y339)</f>
        <v>*</v>
      </c>
      <c r="C316" s="127" t="str">
        <f>IF(FN_MC!B339="","*",FN_MC!B339)</f>
        <v>*</v>
      </c>
      <c r="D316" s="127" t="str">
        <f>IF(FN_MC!D339="","*",FN_MC!D339)</f>
        <v>*</v>
      </c>
      <c r="E316" s="127" t="str">
        <f>IF(FN_MC!H339="","*",FN_MC!H339)</f>
        <v>*</v>
      </c>
      <c r="F316" s="143" t="str">
        <f>IF(FN_MC!M339="","*",FN_MC!M339)</f>
        <v>-</v>
      </c>
      <c r="G316" s="127" t="str">
        <f>IF(FN_MC!I339="","*",FN_MC!I339)</f>
        <v>*</v>
      </c>
      <c r="H316" s="127" t="str">
        <f>IF(FN_MC!AB339="","*",FN_MC!AB339)</f>
        <v>*</v>
      </c>
      <c r="I316" s="127" t="str">
        <f>IF(FN_MC!AC339="","*",FN_MC!AC339)</f>
        <v>*</v>
      </c>
      <c r="J316" s="128" t="str">
        <f>IF(FN_MC!AA339="","*",FN_MC!AA339)</f>
        <v>*</v>
      </c>
      <c r="K316" s="140" t="str">
        <f>IF(FN_MC!AD339="","*",FN_MC!AD339)</f>
        <v>*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2025-10-24T15:33:41Z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