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764" documentId="8_{B6337239-1A00-434D-AAD0-422EA1FEB5AE}" xr6:coauthVersionLast="47" xr6:coauthVersionMax="47" xr10:uidLastSave="{8900E8EF-EB5B-4984-83EF-D19116E2EED9}"/>
  <bookViews>
    <workbookView xWindow="-120" yWindow="-120" windowWidth="20730" windowHeight="11040" firstSheet="3" activeTab="1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17" i="1" l="1" a="1"/>
  <c r="N517" i="1" s="1"/>
  <c r="M517" i="1" a="1"/>
  <c r="M517" i="1" s="1"/>
  <c r="N516" i="1" a="1"/>
  <c r="N516" i="1" s="1"/>
  <c r="M516" i="1" a="1"/>
  <c r="M516" i="1" s="1"/>
  <c r="N515" i="1" a="1"/>
  <c r="N515" i="1" s="1"/>
  <c r="M515" i="1" a="1"/>
  <c r="M515" i="1" s="1"/>
  <c r="N514" i="1" a="1"/>
  <c r="N514" i="1" s="1"/>
  <c r="M514" i="1" a="1"/>
  <c r="M514" i="1" s="1"/>
  <c r="N513" i="1" a="1"/>
  <c r="N513" i="1" s="1"/>
  <c r="M513" i="1" a="1"/>
  <c r="M513" i="1" s="1"/>
  <c r="N512" i="1" a="1"/>
  <c r="N512" i="1" s="1"/>
  <c r="M512" i="1" a="1"/>
  <c r="M512" i="1" s="1"/>
  <c r="N511" i="1" a="1"/>
  <c r="N511" i="1" s="1"/>
  <c r="M511" i="1" a="1"/>
  <c r="M511" i="1" s="1"/>
  <c r="N510" i="1" a="1"/>
  <c r="N510" i="1" s="1"/>
  <c r="M510" i="1" a="1"/>
  <c r="M510" i="1" s="1"/>
  <c r="N509" i="1" a="1"/>
  <c r="N509" i="1" s="1"/>
  <c r="M509" i="1" a="1"/>
  <c r="M509" i="1" s="1"/>
  <c r="N508" i="1" a="1"/>
  <c r="N508" i="1" s="1"/>
  <c r="M508" i="1" a="1"/>
  <c r="M508" i="1" s="1"/>
  <c r="N507" i="1" a="1"/>
  <c r="N507" i="1" s="1"/>
  <c r="M507" i="1" a="1"/>
  <c r="M507" i="1" s="1"/>
  <c r="N506" i="1" a="1"/>
  <c r="N506" i="1" s="1"/>
  <c r="M506" i="1" a="1"/>
  <c r="M506" i="1" s="1"/>
  <c r="N505" i="1" a="1"/>
  <c r="N505" i="1" s="1"/>
  <c r="M505" i="1" a="1"/>
  <c r="M505" i="1" s="1"/>
  <c r="N504" i="1" a="1"/>
  <c r="N504" i="1" s="1"/>
  <c r="M504" i="1" a="1"/>
  <c r="M504" i="1" s="1"/>
  <c r="N503" i="1" a="1"/>
  <c r="N503" i="1" s="1"/>
  <c r="M503" i="1" a="1"/>
  <c r="M503" i="1" s="1"/>
  <c r="N502" i="1" a="1"/>
  <c r="N502" i="1" s="1"/>
  <c r="M502" i="1" a="1"/>
  <c r="M502" i="1" s="1"/>
  <c r="N501" i="1" a="1"/>
  <c r="N501" i="1" s="1"/>
  <c r="M501" i="1" a="1"/>
  <c r="M501" i="1" s="1"/>
  <c r="N500" i="1" a="1"/>
  <c r="N500" i="1" s="1"/>
  <c r="M500" i="1" a="1"/>
  <c r="M500" i="1" s="1"/>
  <c r="N499" i="1" a="1"/>
  <c r="N499" i="1" s="1"/>
  <c r="M499" i="1" a="1"/>
  <c r="M499" i="1" s="1"/>
  <c r="N498" i="1" a="1"/>
  <c r="N498" i="1" s="1"/>
  <c r="M498" i="1" a="1"/>
  <c r="M498" i="1" s="1"/>
  <c r="N497" i="1" a="1"/>
  <c r="N497" i="1" s="1"/>
  <c r="M497" i="1" a="1"/>
  <c r="M497" i="1" s="1"/>
  <c r="N496" i="1" a="1"/>
  <c r="N496" i="1" s="1"/>
  <c r="M496" i="1" a="1"/>
  <c r="M496" i="1" s="1"/>
  <c r="N495" i="1" a="1"/>
  <c r="N495" i="1" s="1"/>
  <c r="M495" i="1" a="1"/>
  <c r="M495" i="1" s="1"/>
  <c r="N494" i="1" a="1"/>
  <c r="N494" i="1" s="1"/>
  <c r="M494" i="1" a="1"/>
  <c r="M494" i="1" s="1"/>
  <c r="N493" i="1" a="1"/>
  <c r="N493" i="1" s="1"/>
  <c r="M493" i="1" a="1"/>
  <c r="M493" i="1" s="1"/>
  <c r="N492" i="1" a="1"/>
  <c r="N492" i="1" s="1"/>
  <c r="M492" i="1" a="1"/>
  <c r="M492" i="1" s="1"/>
  <c r="N491" i="1" a="1"/>
  <c r="N491" i="1" s="1"/>
  <c r="M491" i="1" a="1"/>
  <c r="M491" i="1" s="1"/>
  <c r="N490" i="1" a="1"/>
  <c r="N490" i="1" s="1"/>
  <c r="M490" i="1" a="1"/>
  <c r="M490" i="1" s="1"/>
  <c r="N489" i="1" a="1"/>
  <c r="N489" i="1" s="1"/>
  <c r="M489" i="1" a="1"/>
  <c r="M489" i="1" s="1"/>
  <c r="N488" i="1" a="1"/>
  <c r="N488" i="1" s="1"/>
  <c r="M488" i="1" a="1"/>
  <c r="M488" i="1" s="1"/>
  <c r="N487" i="1" a="1"/>
  <c r="N487" i="1" s="1"/>
  <c r="M487" i="1" a="1"/>
  <c r="M487" i="1" s="1"/>
  <c r="N486" i="1" a="1"/>
  <c r="N486" i="1" s="1"/>
  <c r="M486" i="1" a="1"/>
  <c r="M486" i="1" s="1"/>
  <c r="N482" i="1" a="1"/>
  <c r="N482" i="1" s="1"/>
  <c r="N481" i="1" a="1"/>
  <c r="N481" i="1" s="1"/>
  <c r="N474" i="1" a="1"/>
  <c r="N474" i="1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L472" i="12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L479" i="12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K472" i="12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K479" i="12"/>
  <c r="K480" i="12"/>
  <c r="M483" i="1" a="1"/>
  <c r="M483" i="1"/>
  <c r="K481" i="12" s="1"/>
  <c r="M484" i="1" a="1"/>
  <c r="M484" i="1"/>
  <c r="K482" i="12" s="1"/>
  <c r="M485" i="1" a="1"/>
  <c r="M485" i="1"/>
  <c r="K483" i="12" s="1"/>
  <c r="K484" i="12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N455" i="1" a="1"/>
  <c r="N455" i="1"/>
  <c r="L453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M455" i="1" a="1"/>
  <c r="M455" i="1"/>
  <c r="K453" i="12" s="1"/>
  <c r="N461" i="1" a="1"/>
  <c r="N461" i="1"/>
  <c r="L459" i="12" s="1"/>
  <c r="L480" i="12"/>
  <c r="N483" i="1" a="1"/>
  <c r="N483" i="1"/>
  <c r="L481" i="12" s="1"/>
  <c r="N484" i="1" a="1"/>
  <c r="N484" i="1"/>
  <c r="L482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/>
  <c r="K223" i="12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/>
  <c r="L194" i="12" s="1"/>
  <c r="N197" i="1" a="1"/>
  <c r="N197" i="1"/>
  <c r="L195" i="12" s="1"/>
  <c r="N198" i="1" a="1"/>
  <c r="N198" i="1" s="1"/>
  <c r="N199" i="1" a="1"/>
  <c r="N199" i="1"/>
  <c r="L197" i="12" s="1"/>
  <c r="N200" i="1" a="1"/>
  <c r="N200" i="1" s="1"/>
  <c r="N201" i="1" a="1"/>
  <c r="N201" i="1"/>
  <c r="L199" i="12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/>
  <c r="L161" i="12" s="1"/>
  <c r="M163" i="1" a="1"/>
  <c r="M163" i="1" s="1"/>
  <c r="N162" i="1" a="1"/>
  <c r="N162" i="1"/>
  <c r="L160" i="12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F470" i="1"/>
  <c r="BR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F481" i="1"/>
  <c r="BR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AM483" i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AM484" i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AM485" i="1"/>
  <c r="N485" i="1" a="1"/>
  <c r="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AM486" i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AM510" i="1"/>
  <c r="AN510" i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AM513" i="1"/>
  <c r="AN513" i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AM516" i="1"/>
  <c r="AN516" i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AM517" i="1"/>
  <c r="AN517" i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82" i="1" l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<sst xmlns="http://schemas.openxmlformats.org/spreadsheetml/2006/main" count="10672" uniqueCount="1668">
  <si>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</si>
  <si>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</si>
  <si>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</si>
  <si>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</si>
  <si>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</si>
  <si>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</si>
  <si>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</si>
  <si>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</si>
  <si>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</si>
  <si>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</si>
  <si>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</si>
  <si>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</si>
  <si>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</si>
  <si>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</si>
  <si>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</si>
  <si>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</si>
  <si>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</si>
  <si>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</si>
  <si>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</si>
  <si>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</si>
  <si>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</si>
  <si>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</si>
  <si>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</si>
  <si>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</si>
  <si>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</si>
  <si>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</si>
  <si>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</si>
  <si>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</si>
  <si>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</si>
  <si>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</si>
  <si>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</si>
  <si>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</si>
  <si>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</si>
  <si>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</si>
  <si>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</si>
  <si>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</si>
  <si>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</si>
  <si>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</si>
  <si>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</si>
  <si>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</si>
  <si>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</si>
  <si>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</si>
  <si>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</si>
  <si>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</si>
  <si>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</si>
  <si>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</si>
  <si>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</si>
  <si>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</si>
  <si>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</si>
  <si>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</si>
  <si>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</si>
  <si>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</si>
  <si>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</si>
  <si>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</si>
  <si>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</si>
  <si>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</si>
  <si>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</si>
  <si>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</si>
  <si>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</si>
  <si>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</si>
  <si>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</si>
  <si>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</si>
  <si>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</si>
  <si>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</si>
  <si>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</si>
  <si>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</si>
  <si>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</si>
  <si>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</si>
  <si>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</si>
  <si>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</si>
  <si>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</si>
  <si>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</si>
  <si>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</si>
  <si>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</si>
  <si>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</si>
  <si>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</si>
  <si>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</si>
  <si>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</si>
  <si>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</si>
  <si>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</si>
  <si>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</si>
  <si>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</si>
  <si>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</si>
  <si>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</si>
  <si>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</si>
  <si>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</si>
  <si>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</si>
  <si>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</si>
  <si>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</si>
  <si>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</si>
  <si>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</si>
  <si>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</si>
  <si>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</si>
  <si>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</si>
  <si>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</si>
  <si>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</si>
  <si>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</si>
  <si>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</si>
  <si>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</si>
  <si>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</si>
  <si>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</si>
  <si>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</si>
  <si>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</si>
  <si>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</si>
  <si>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</si>
  <si>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</si>
  <si>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</si>
  <si>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</si>
  <si>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</si>
  <si>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</si>
  <si>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</si>
  <si>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</si>
  <si>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</si>
  <si>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</si>
  <si>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</si>
  <si>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</si>
  <si>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</si>
  <si>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</si>
  <si>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</si>
  <si>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</si>
  <si>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</si>
  <si>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</si>
  <si>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</si>
  <si>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</si>
  <si>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</si>
  <si>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</si>
  <si>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</si>
  <si>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</si>
  <si>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</si>
  <si>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</si>
  <si>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</si>
  <si>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</si>
  <si>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</si>
  <si>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</si>
  <si>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</si>
  <si>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</si>
  <si>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</si>
  <si>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</si>
  <si>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</si>
  <si>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</si>
  <si>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</si>
  <si>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</si>
  <si>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</si>
  <si>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</si>
  <si>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</si>
  <si>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</si>
  <si>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</si>
  <si>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</si>
  <si>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</si>
  <si>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</si>
  <si>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</si>
  <si>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</si>
  <si>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</si>
  <si>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</si>
  <si>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</si>
  <si>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</si>
  <si>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</si>
  <si>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</si>
  <si>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</si>
  <si>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</si>
  <si>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</si>
  <si>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</si>
  <si>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</si>
  <si>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</si>
  <si>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</si>
  <si>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</si>
  <si>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</si>
  <si>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</si>
  <si>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</si>
  <si>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</si>
  <si>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</si>
  <si>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</si>
  <si>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</si>
  <si>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</si>
  <si>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</si>
  <si>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</si>
  <si>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</si>
  <si>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</si>
  <si>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</si>
  <si>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</si>
  <si>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</si>
  <si>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</si>
  <si>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</si>
  <si>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</si>
  <si>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</si>
  <si>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</si>
  <si>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</si>
  <si>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</si>
  <si>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</si>
  <si>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</si>
  <si>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</si>
  <si>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</si>
  <si>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</si>
  <si>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</si>
  <si>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</si>
  <si>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</si>
  <si>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</si>
  <si>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</si>
  <si>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</si>
  <si>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</si>
  <si>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</si>
  <si>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</si>
  <si>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</si>
  <si>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</si>
  <si>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</si>
  <si>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</si>
  <si>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</si>
  <si>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</si>
  <si>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</si>
  <si>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</si>
  <si>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</si>
  <si>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</si>
  <si>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</si>
  <si>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</si>
  <si>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</si>
  <si>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</si>
  <si>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</si>
  <si>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</si>
  <si>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</si>
  <si>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</si>
  <si>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</si>
  <si>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</si>
  <si>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</si>
  <si>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</si>
  <si>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</si>
  <si>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</si>
  <si>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</si>
  <si>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</si>
  <si>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</si>
  <si>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</si>
  <si>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</si>
  <si>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</si>
  <si>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</si>
  <si>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</si>
  <si>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</si>
  <si>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</si>
  <si>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</si>
  <si>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</si>
  <si>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</si>
  <si>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</si>
  <si>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</si>
  <si>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</si>
  <si>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</si>
  <si>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</si>
  <si>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</si>
  <si>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</si>
  <si>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</si>
  <si>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</si>
  <si>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</si>
  <si>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</si>
  <si>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</si>
  <si>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</si>
  <si>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</si>
  <si>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</si>
  <si>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</si>
  <si>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</si>
  <si>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</si>
  <si>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</si>
  <si>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</si>
  <si>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</si>
  <si>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</si>
  <si>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</si>
  <si>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</si>
  <si>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</si>
  <si>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</si>
  <si>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</si>
  <si>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</si>
  <si>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</si>
  <si>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</si>
  <si>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</si>
  <si>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</si>
  <si>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</si>
  <si>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</si>
  <si>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</si>
  <si>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</si>
  <si>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</si>
  <si>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</si>
  <si>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</si>
  <si>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</si>
  <si>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</si>
  <si>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</si>
  <si>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</si>
  <si>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</si>
  <si>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</si>
  <si>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</si>
  <si>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</si>
  <si>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</si>
  <si>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</si>
  <si>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</si>
  <si>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</si>
  <si>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</si>
  <si>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</si>
  <si>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</si>
  <si>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</si>
  <si>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</si>
  <si>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</si>
  <si>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</si>
  <si>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</si>
  <si>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</si>
  <si>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</si>
  <si>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</si>
  <si>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</si>
  <si>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</si>
  <si>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</si>
  <si>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</si>
  <si>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</si>
  <si>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</si>
  <si>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</si>
  <si>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</si>
  <si>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</si>
  <si>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</si>
  <si>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</si>
  <si>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</si>
  <si>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</si>
  <si>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</si>
  <si>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</si>
  <si>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</si>
  <si>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</si>
  <si>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</si>
  <si>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</si>
  <si>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</si>
  <si>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</si>
  <si>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</si>
  <si>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</si>
  <si>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</si>
  <si>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</si>
  <si>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</si>
  <si>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</si>
  <si>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</si>
  <si>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</si>
  <si>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</si>
  <si>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</si>
  <si>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</si>
  <si>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</si>
  <si>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</si>
  <si>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</si>
  <si>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</si>
  <si>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</si>
  <si>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</si>
  <si>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</si>
  <si>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</si>
  <si>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</si>
  <si>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</si>
  <si>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</si>
  <si>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</si>
  <si>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</si>
  <si>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</si>
  <si>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</si>
  <si>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</si>
  <si>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</si>
  <si>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</si>
  <si>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</si>
  <si>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</si>
  <si>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</si>
  <si>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</si>
  <si>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</si>
  <si>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</si>
  <si>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</si>
  <si>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</si>
  <si>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</si>
  <si>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</si>
  <si>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</si>
  <si>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</si>
  <si>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</si>
  <si>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</si>
  <si>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</si>
  <si>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</si>
  <si>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</si>
  <si>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</si>
  <si>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</si>
  <si>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</si>
  <si>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</si>
  <si>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</si>
  <si>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</si>
  <si>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</si>
  <si>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</si>
  <si>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</si>
  <si>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</si>
  <si>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</si>
  <si>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</si>
  <si>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</si>
  <si>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</si>
  <si>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</si>
  <si>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</si>
  <si>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</si>
  <si>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</si>
  <si>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</si>
  <si>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</si>
  <si>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</si>
  <si>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</si>
  <si>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</si>
  <si>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</si>
  <si>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</si>
  <si>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</si>
  <si>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</si>
  <si>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</si>
  <si>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</si>
  <si>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</si>
  <si>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</si>
  <si>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</si>
  <si>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</si>
  <si>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</si>
  <si>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</si>
  <si>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</si>
  <si>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</si>
  <si>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</si>
  <si>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</si>
  <si>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</si>
  <si>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</si>
  <si>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</si>
  <si>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</si>
  <si>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</si>
  <si>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</si>
  <si>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</si>
  <si>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</si>
  <si>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</si>
  <si>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</si>
  <si>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</si>
  <si>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</si>
  <si>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</si>
  <si>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</si>
  <si>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</si>
  <si>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</si>
  <si>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</si>
  <si>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</si>
  <si>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</si>
  <si>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</si>
  <si>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</si>
  <si>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</si>
  <si>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</si>
  <si>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</si>
  <si>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</si>
  <si>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</si>
  <si>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</si>
  <si>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</si>
  <si>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</si>
  <si>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</si>
  <si>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</si>
  <si>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</si>
  <si>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</si>
  <si>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</si>
  <si>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</si>
  <si>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</si>
  <si>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</si>
  <si>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</si>
  <si>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</si>
  <si>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</si>
  <si>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</si>
  <si>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</si>
  <si>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</si>
  <si>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</si>
  <si>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</si>
  <si>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</si>
  <si>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</si>
  <si>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</si>
  <si>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</si>
  <si>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</si>
  <si>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</si>
  <si>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</si>
  <si>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</si>
  <si>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</si>
  <si>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</si>
  <si>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</si>
  <si>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</si>
  <si>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</si>
  <si>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</si>
  <si>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</si>
  <si>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</si>
  <si>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</si>
  <si>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</si>
  <si>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</si>
  <si>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</si>
  <si>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</si>
  <si>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</si>
  <si>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</si>
  <si>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</si>
  <si>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</si>
  <si>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</si>
  <si>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</si>
  <si>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</si>
  <si>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</si>
  <si>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</si>
  <si>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</si>
  <si>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</si>
  <si>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</si>
  <si>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</si>
  <si>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</si>
  <si>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</si>
  <si>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</si>
  <si>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</si>
  <si>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</si>
  <si>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</si>
  <si>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</si>
  <si>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</si>
  <si>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</si>
  <si>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</si>
  <si>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</si>
  <si>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</si>
  <si>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</si>
  <si>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</si>
  <si>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</si>
  <si>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</si>
  <si>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</si>
  <si>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</si>
  <si>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</si>
  <si>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</si>
  <si>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</si>
  <si>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</si>
  <si>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</si>
  <si>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</si>
  <si>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</si>
  <si>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</si>
  <si>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</si>
  <si>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</si>
  <si>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</si>
  <si>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</si>
  <si>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</si>
  <si>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</si>
  <si>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</si>
  <si>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</si>
  <si>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</si>
  <si>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</si>
  <si>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</si>
  <si>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</si>
  <si>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</si>
  <si>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</si>
  <si>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</si>
  <si>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</si>
  <si>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</si>
  <si>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</si>
  <si>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</si>
  <si>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</si>
  <si>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</si>
  <si>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</si>
  <si>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</si>
  <si>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</si>
  <si>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</si>
  <si>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</si>
  <si>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</si>
  <si>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</si>
  <si>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</si>
  <si>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</si>
  <si>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</si>
  <si>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</si>
  <si>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</si>
  <si>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</si>
  <si>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</si>
  <si>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</si>
  <si>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</si>
  <si>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</si>
  <si>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</si>
  <si>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</si>
  <si>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</si>
  <si>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</si>
  <si>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</si>
  <si>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</si>
  <si>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</si>
  <si>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</si>
  <si>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</si>
  <si>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</si>
  <si>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</si>
  <si>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</si>
  <si>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</si>
  <si>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</si>
  <si>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</si>
  <si>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</si>
  <si>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</si>
  <si>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</si>
  <si>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</si>
  <si>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</si>
  <si>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</si>
  <si>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</si>
  <si>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</si>
  <si>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</si>
  <si>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</si>
  <si>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</si>
  <si>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</si>
  <si>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</si>
  <si>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</si>
  <si>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</si>
  <si>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</si>
  <si>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</si>
  <si>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</si>
  <si>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</si>
  <si>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</si>
  <si>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</si>
  <si>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</si>
  <si>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</si>
  <si>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</si>
  <si>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</si>
  <si>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</si>
  <si>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</si>
  <si>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</si>
  <si>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</si>
  <si>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</si>
  <si>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</si>
  <si>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</si>
  <si>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</si>
  <si>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</si>
  <si>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</si>
  <si>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</si>
  <si>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</si>
  <si>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</si>
  <si>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</si>
  <si>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</si>
  <si>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</si>
  <si>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</si>
  <si>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</si>
  <si>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</si>
  <si>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</si>
  <si>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</si>
  <si>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</si>
  <si>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</si>
  <si>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</si>
  <si>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</si>
  <si>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</si>
  <si>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</si>
  <si>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</si>
  <si>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</si>
  <si>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</si>
  <si>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</si>
  <si>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</si>
  <si>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</si>
  <si>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</si>
  <si>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</si>
  <si>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</si>
  <si>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</si>
  <si>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</si>
  <si>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</si>
  <si>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</si>
  <si>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</si>
  <si>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</si>
  <si>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</si>
  <si>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</si>
  <si>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</si>
  <si>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</si>
  <si>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</si>
  <si>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</si>
  <si>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</si>
  <si>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</si>
  <si>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</si>
  <si>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</si>
  <si>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</si>
  <si>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</si>
  <si>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</si>
  <si>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</si>
  <si>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</si>
  <si>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</si>
  <si>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</si>
  <si>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</si>
  <si>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</si>
  <si>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</si>
  <si>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</si>
  <si>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</si>
  <si>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</si>
  <si>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</si>
  <si>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</si>
  <si>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</si>
  <si>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</si>
  <si>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</si>
  <si>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</si>
  <si>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</si>
  <si>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</si>
  <si>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</si>
  <si>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</si>
  <si>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</si>
  <si>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</si>
  <si>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</si>
  <si>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</si>
  <si>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</si>
  <si>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</si>
  <si>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</si>
  <si>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</si>
  <si>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</si>
  <si>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</si>
  <si>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</si>
  <si>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</si>
  <si>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</si>
  <si>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</si>
  <si>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</si>
  <si>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</si>
  <si>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</si>
  <si>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</si>
  <si>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</si>
  <si>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</si>
  <si>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</si>
  <si>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</si>
  <si>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</si>
  <si>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</si>
  <si>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</si>
  <si>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</si>
  <si>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</si>
  <si>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</si>
  <si>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</si>
  <si>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</si>
  <si>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</si>
  <si>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</si>
  <si>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</si>
  <si>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</si>
  <si>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</si>
  <si>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</si>
  <si>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</si>
  <si>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</si>
  <si>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</si>
  <si>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</si>
  <si>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</si>
  <si>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</si>
  <si>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</si>
  <si>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</si>
  <si>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</si>
  <si>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</si>
  <si>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</si>
  <si>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</si>
  <si>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</si>
  <si>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</si>
  <si>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</si>
  <si>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</si>
  <si>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</si>
  <si>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</si>
  <si>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</si>
  <si>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</si>
  <si>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</si>
  <si>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</si>
  <si>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</si>
  <si>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</si>
  <si>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</si>
  <si>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</si>
  <si>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</si>
  <si>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</si>
  <si>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</si>
  <si>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</si>
  <si>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</si>
  <si>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</si>
  <si>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</si>
  <si>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</si>
  <si>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</si>
  <si>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</si>
  <si>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</si>
  <si>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</si>
  <si>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</si>
  <si>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</si>
  <si>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</si>
  <si>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</si>
  <si>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</si>
  <si>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</si>
  <si>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</si>
  <si>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</si>
  <si>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</si>
  <si>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</si>
  <si>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</si>
  <si>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</si>
  <si>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</si>
  <si>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</si>
  <si>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</si>
  <si>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</si>
  <si>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</si>
  <si>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</si>
  <si>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</si>
  <si>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</si>
  <si>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</si>
  <si>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</si>
  <si>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</si>
  <si>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</si>
  <si>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</si>
  <si>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</si>
  <si>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</si>
  <si>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</si>
  <si>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</si>
  <si>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</si>
  <si>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</si>
  <si>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</si>
  <si>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</si>
  <si>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</si>
  <si>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</si>
  <si>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</si>
  <si>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</si>
  <si>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</si>
  <si>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</si>
  <si>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</si>
  <si>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</si>
  <si>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</si>
  <si>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</si>
  <si>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</si>
  <si>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</si>
  <si>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</si>
  <si>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</si>
  <si>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</si>
  <si>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</si>
  <si>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</si>
  <si>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</si>
  <si>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</si>
  <si>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</si>
  <si>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</si>
  <si>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</si>
  <si>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</si>
  <si>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</si>
  <si>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</si>
  <si>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</si>
  <si>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</si>
  <si>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</si>
  <si>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</si>
  <si>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</si>
  <si>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</si>
  <si>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</si>
  <si>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</si>
  <si>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</si>
  <si>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</si>
  <si>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</si>
  <si>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</si>
  <si>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</si>
  <si>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</si>
  <si>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</si>
  <si>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</si>
  <si>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</si>
  <si>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</si>
  <si>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</si>
  <si>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</si>
  <si>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</si>
  <si>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</si>
  <si>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</si>
  <si>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</si>
  <si>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</si>
  <si>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</si>
  <si>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</si>
  <si>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</si>
  <si>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</si>
  <si>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</si>
  <si>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</si>
  <si>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</si>
  <si>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</si>
  <si>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</si>
  <si>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</si>
  <si>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</si>
  <si>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</si>
  <si>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</si>
  <si>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</si>
  <si>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</si>
  <si>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</si>
  <si>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</si>
  <si>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</si>
  <si>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</si>
  <si>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</si>
  <si>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</si>
  <si>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</si>
  <si>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</si>
  <si>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</si>
  <si>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</si>
  <si>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</si>
  <si>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</si>
  <si>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</si>
  <si>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</si>
  <si>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</si>
  <si>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</si>
  <si>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</si>
  <si>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</si>
  <si>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</si>
  <si>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</si>
  <si>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</si>
  <si>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</si>
  <si>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</si>
  <si>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</si>
  <si>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</si>
  <si>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</si>
  <si>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</si>
  <si>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</si>
  <si>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</si>
  <si>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</si>
  <si>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</si>
  <si>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</si>
  <si>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</si>
  <si>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</si>
  <si>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</si>
  <si>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</si>
  <si>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</si>
  <si>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</si>
  <si>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</si>
  <si>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</si>
  <si>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</si>
  <si>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</si>
  <si>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</si>
  <si>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</si>
  <si>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</si>
  <si>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</si>
  <si>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</si>
  <si>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</si>
  <si>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</si>
  <si>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</si>
  <si>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</si>
  <si>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</si>
  <si>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</si>
  <si>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</si>
  <si>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</si>
  <si>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</si>
  <si>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</si>
  <si>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</si>
  <si>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</si>
  <si>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</si>
  <si>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</si>
  <si>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</si>
  <si>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</si>
  <si>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</si>
  <si>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</si>
  <si>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</si>
  <si>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</si>
  <si>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</si>
  <si>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</si>
  <si>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</si>
  <si>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</si>
  <si>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</si>
  <si>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</si>
  <si>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</si>
  <si>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</si>
  <si>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</si>
  <si>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</si>
  <si>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</si>
  <si>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</si>
  <si>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</si>
  <si>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</si>
  <si>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</si>
  <si>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</si>
  <si>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</si>
  <si>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</si>
  <si>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</si>
  <si>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</si>
  <si>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</si>
  <si>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</si>
  <si>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</si>
  <si>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</si>
  <si>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</si>
  <si>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</si>
  <si>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</si>
  <si>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</si>
  <si>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</si>
  <si>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</si>
  <si>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</si>
  <si>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</si>
  <si>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</si>
  <si>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</si>
  <si>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</si>
  <si>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</si>
  <si>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</si>
  <si>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</si>
  <si>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</si>
  <si>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</si>
  <si>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</si>
  <si>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</si>
  <si>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</si>
  <si>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</si>
  <si>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</si>
  <si>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</si>
  <si>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</si>
  <si>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</si>
  <si>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</si>
  <si>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</si>
  <si>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</si>
  <si>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</si>
  <si>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</si>
  <si>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</si>
  <si>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</si>
  <si>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</si>
  <si>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</si>
  <si>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</si>
  <si>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</si>
  <si>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</si>
  <si>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</si>
  <si>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</si>
  <si>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</si>
  <si>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</si>
  <si>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</si>
  <si>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</si>
  <si>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</si>
  <si>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</si>
  <si>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</si>
  <si>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</si>
  <si>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</si>
  <si>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</si>
  <si>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</si>
  <si>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</si>
  <si>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</si>
  <si>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</si>
  <si>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</si>
  <si>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</si>
  <si>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</si>
  <si>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</si>
  <si>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</si>
  <si>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</si>
  <si>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</si>
  <si>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</si>
  <si>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</si>
  <si>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</si>
  <si>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</si>
  <si>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</si>
  <si>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</si>
  <si>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</si>
  <si>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</si>
  <si>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</si>
  <si>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</si>
  <si>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</si>
  <si>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</si>
  <si>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</si>
  <si>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</si>
  <si>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</si>
  <si>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</si>
  <si>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</si>
  <si>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</si>
  <si>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</si>
  <si>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</si>
  <si>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</si>
  <si>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</si>
  <si>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</si>
  <si>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</si>
  <si>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</si>
  <si>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</si>
  <si>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</si>
  <si>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</si>
  <si>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</si>
  <si>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</si>
  <si>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</si>
  <si>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</si>
  <si>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</si>
  <si>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</si>
  <si>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</si>
  <si>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</si>
  <si>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</si>
  <si>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</si>
  <si>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</si>
  <si>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</si>
  <si>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</si>
  <si>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</si>
  <si>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</si>
  <si>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</si>
  <si>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</si>
  <si>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</si>
  <si>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</si>
  <si>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</si>
  <si>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</si>
  <si>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</si>
  <si>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</si>
  <si>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</si>
  <si>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</si>
  <si>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</si>
  <si>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</si>
  <si>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</si>
  <si>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</si>
  <si>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</si>
  <si>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</si>
  <si>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</si>
  <si>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</si>
  <si>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</si>
  <si>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</si>
  <si>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</si>
  <si>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</si>
  <si>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</si>
  <si>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</si>
  <si>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</si>
  <si>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</si>
  <si>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</si>
  <si>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</si>
  <si>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</si>
  <si>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</si>
  <si>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</si>
  <si>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</si>
  <si>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</si>
  <si>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</si>
  <si>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</si>
  <si>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</si>
  <si>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</si>
  <si>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</si>
  <si>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</si>
  <si>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</si>
  <si>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</si>
  <si>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</si>
  <si>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</si>
  <si>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</si>
  <si>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</si>
  <si>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</si>
  <si>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</si>
  <si>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</si>
  <si>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</si>
  <si>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</si>
  <si>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</si>
  <si>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</si>
  <si>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</si>
  <si>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</si>
  <si>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</si>
  <si>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</si>
  <si>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</si>
  <si>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</si>
  <si>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</si>
  <si>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</si>
  <si>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</si>
  <si>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</si>
  <si>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</si>
  <si>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</si>
  <si>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</si>
  <si>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</si>
  <si>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</si>
  <si>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</si>
  <si>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</si>
  <si>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</si>
  <si>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</si>
  <si>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</si>
  <si>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</si>
  <si>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</si>
  <si>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</si>
  <si>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</si>
  <si>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</si>
  <si>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</si>
  <si>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</si>
  <si>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</si>
  <si>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</si>
  <si>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</si>
  <si>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</si>
  <si>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</si>
  <si>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</si>
  <si>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</si>
  <si>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</si>
  <si>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</si>
  <si>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</si>
  <si>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</si>
  <si>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</si>
  <si>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</si>
  <si>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</si>
  <si>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</si>
  <si>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</si>
  <si>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</si>
  <si>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</si>
  <si>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</si>
  <si>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</si>
  <si>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</si>
  <si>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</si>
  <si>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</si>
  <si>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</si>
  <si>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</si>
  <si>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</si>
  <si>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</si>
  <si>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</si>
  <si>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</si>
  <si>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</si>
  <si>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</si>
  <si>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</si>
  <si>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</si>
  <si>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</si>
  <si>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</si>
  <si>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</si>
  <si>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</si>
  <si>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</si>
  <si>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</si>
  <si>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</si>
  <si>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</si>
  <si>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</si>
  <si>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</si>
  <si>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</si>
  <si>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</si>
  <si>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</si>
  <si>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</si>
  <si>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</si>
  <si>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</si>
  <si>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</si>
  <si>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</si>
  <si>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</si>
  <si>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</si>
  <si>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</si>
  <si>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</si>
  <si>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</si>
  <si>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</si>
  <si>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</si>
  <si>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</si>
  <si>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</si>
  <si>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</si>
  <si>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</si>
  <si>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</si>
  <si>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</si>
  <si>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</si>
  <si>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</si>
  <si>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</si>
  <si>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</si>
  <si>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</si>
  <si>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</si>
  <si>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</si>
  <si>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</si>
  <si>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</si>
  <si>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</si>
  <si>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</si>
  <si>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</si>
  <si>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</si>
  <si>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</si>
  <si>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</si>
  <si>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</si>
  <si>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</si>
  <si>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</si>
  <si>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</si>
  <si>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</si>
  <si>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</si>
  <si>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</si>
  <si>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</si>
  <si>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</si>
  <si>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</si>
  <si>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</si>
  <si>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</si>
  <si>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</si>
  <si>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</si>
  <si>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</si>
  <si>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</si>
  <si>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</si>
  <si>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</si>
  <si>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</si>
  <si>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</si>
  <si>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</si>
  <si>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</si>
  <si>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</si>
  <si>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</si>
  <si>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</si>
  <si>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</si>
  <si>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</si>
  <si>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</si>
  <si>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</si>
  <si>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</si>
  <si>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</si>
  <si>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</si>
  <si>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</si>
  <si>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</si>
  <si>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</si>
  <si>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</si>
  <si>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</si>
  <si>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</si>
  <si>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</si>
  <si>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</si>
  <si>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</si>
  <si>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</si>
  <si>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</si>
  <si>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</si>
  <si>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</si>
  <si>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</si>
  <si>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</si>
  <si>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</si>
  <si>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</si>
  <si>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</si>
  <si>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</si>
  <si>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</si>
  <si>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</si>
  <si>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</si>
  <si>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</si>
  <si>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</si>
  <si>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</si>
  <si>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</si>
  <si>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</si>
  <si>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</si>
  <si>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</si>
  <si>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</si>
  <si>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</si>
  <si>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</si>
  <si>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</si>
  <si>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</si>
  <si>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</si>
  <si>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</si>
  <si>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</si>
  <si>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</si>
  <si>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</si>
  <si>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</si>
  <si>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</si>
  <si>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</si>
  <si>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</si>
  <si>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</si>
  <si>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</si>
  <si>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</si>
  <si>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</si>
  <si>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</si>
  <si>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</si>
  <si>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</si>
  <si>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</si>
  <si>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</si>
  <si>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</si>
  <si>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</si>
  <si>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</si>
  <si>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</si>
  <si>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</si>
  <si>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</si>
  <si>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</si>
  <si>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</si>
  <si>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</si>
  <si>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</si>
  <si>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</si>
  <si>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</si>
  <si>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</si>
  <si>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</si>
  <si>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</si>
  <si>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</si>
  <si>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</si>
  <si>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</si>
  <si>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</si>
  <si>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</si>
  <si>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</si>
  <si>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</si>
  <si>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</si>
  <si>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</si>
  <si>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</si>
  <si>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</si>
  <si>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</si>
  <si>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</si>
  <si>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</si>
  <si>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</si>
  <si>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</si>
  <si>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</si>
  <si>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</si>
  <si>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</si>
  <si>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</si>
  <si>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</si>
  <si>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</si>
  <si>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</si>
  <si>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</si>
  <si>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</si>
  <si>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</si>
  <si>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</si>
  <si>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</si>
  <si>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</si>
  <si>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</si>
  <si>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</si>
  <si>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</si>
  <si>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</si>
  <si>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</si>
  <si>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</si>
  <si>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</si>
  <si>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</si>
  <si>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</si>
  <si>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</si>
  <si>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</si>
  <si>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</si>
  <si>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</si>
  <si>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</si>
  <si>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</si>
  <si>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</si>
  <si>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</si>
  <si>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</si>
  <si>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</si>
  <si>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</si>
  <si>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</si>
  <si>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</si>
  <si>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</si>
  <si>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</si>
  <si>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</si>
  <si>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</si>
  <si>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</si>
  <si>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</si>
  <si>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</si>
  <si>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</si>
  <si>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</si>
  <si>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</si>
  <si>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</si>
  <si>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</si>
  <si>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</si>
  <si>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</si>
  <si>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</si>
  <si>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</si>
  <si>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</si>
  <si>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</si>
  <si>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</si>
  <si>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</si>
  <si>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</si>
  <si>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</si>
  <si>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</si>
  <si>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</si>
  <si>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</si>
  <si>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</si>
  <si>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</si>
  <si>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</si>
  <si>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</si>
  <si>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</si>
  <si>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</si>
  <si>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</si>
  <si>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</si>
  <si>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</si>
  <si>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</si>
  <si>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</si>
  <si>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</si>
  <si>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</si>
  <si>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</si>
  <si>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</si>
  <si>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</si>
  <si>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</si>
  <si>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</si>
  <si>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</si>
  <si>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</si>
  <si>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</si>
  <si>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</si>
  <si>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</si>
  <si>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</si>
  <si>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</si>
  <si>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</si>
  <si>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</si>
  <si>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</si>
  <si>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</si>
  <si>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</si>
  <si>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</si>
  <si>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</si>
  <si>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</si>
  <si>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</si>
  <si>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</si>
  <si>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</si>
  <si>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</si>
  <si>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</si>
  <si>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</si>
  <si>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</si>
  <si>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</si>
  <si>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</si>
  <si>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</si>
  <si>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</si>
  <si>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</si>
  <si>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</si>
  <si>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</si>
  <si>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</si>
  <si>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</si>
  <si>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</si>
  <si>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</si>
  <si>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</si>
  <si>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</si>
  <si>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</si>
  <si>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</si>
  <si>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</si>
  <si>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</si>
  <si>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</si>
  <si>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</si>
  <si>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</si>
  <si>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</si>
  <si>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</si>
  <si>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</si>
  <si>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</si>
  <si>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</si>
  <si>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</si>
  <si>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</si>
  <si>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</si>
  <si>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</si>
  <si>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</si>
  <si>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</si>
  <si>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</si>
  <si>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</si>
  <si>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</si>
  <si>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</si>
  <si>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</si>
  <si>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</si>
  <si>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</si>
  <si>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</si>
  <si>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</si>
  <si>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</si>
  <si>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</si>
  <si>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</si>
  <si>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</si>
  <si>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</si>
  <si>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</si>
  <si>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</si>
  <si>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</si>
  <si>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</si>
  <si>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</si>
  <si>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</si>
  <si>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</si>
  <si>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</si>
  <si>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</si>
  <si>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</si>
  <si>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</si>
  <si>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</si>
  <si>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</si>
  <si>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</si>
  <si>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</si>
  <si>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</si>
  <si>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</si>
  <si>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</si>
  <si>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</si>
  <si>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</si>
  <si>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</si>
  <si>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</si>
  <si>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</si>
  <si>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</si>
  <si>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</si>
  <si>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</si>
  <si>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</si>
  <si>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</si>
  <si>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</si>
  <si>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</si>
  <si>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</si>
  <si>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</si>
  <si>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</si>
  <si>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</si>
  <si>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</si>
  <si>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</si>
  <si>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</si>
  <si>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</si>
  <si>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</si>
  <si>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</si>
  <si>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</si>
  <si>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</si>
  <si>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</si>
  <si>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</si>
  <si>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</si>
  <si>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</si>
  <si>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</si>
  <si>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</si>
  <si>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</si>
  <si>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</si>
  <si>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</si>
  <si>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</si>
  <si>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</si>
  <si>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</si>
  <si>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</si>
  <si>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</si>
  <si>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</si>
  <si>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</si>
  <si>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</si>
  <si>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</si>
  <si>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</si>
  <si>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</si>
  <si>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</si>
  <si>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</si>
  <si>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</si>
  <si>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</si>
  <si>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</si>
  <si>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</si>
  <si>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</si>
  <si>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</si>
  <si>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</si>
  <si>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</si>
  <si>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</si>
  <si>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</si>
  <si>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</si>
  <si>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</si>
  <si>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</si>
  <si>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</si>
  <si>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</si>
  <si>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</si>
  <si>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</si>
  <si>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</si>
  <si>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</si>
  <si>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</si>
  <si>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</si>
  <si>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</si>
  <si>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</si>
  <si>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</si>
  <si>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</si>
  <si>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</si>
  <si>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</si>
  <si>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</si>
  <si>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</si>
  <si>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</si>
  <si>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</si>
  <si>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</si>
  <si>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</si>
  <si>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</si>
  <si>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</si>
  <si>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</si>
  <si>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</si>
  <si>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</si>
  <si>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</si>
  <si>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</si>
  <si>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</si>
  <si>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</si>
  <si>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</si>
  <si>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</si>
  <si>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</si>
  <si>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</si>
  <si>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</si>
  <si>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</si>
  <si>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</si>
  <si>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</si>
  <si>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</si>
  <si>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</si>
  <si>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</si>
  <si>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</si>
  <si>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</si>
  <si>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</si>
  <si>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</si>
  <si>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</si>
  <si>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</si>
  <si>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</si>
  <si>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</si>
  <si>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</si>
  <si>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Oportunidade após i40</t>
  </si>
  <si>
    <t>TP Pronto às 10h10 no km 153+300 em ZGA1541 para alívio de tensão / Oportunidade após B57 às 11h00</t>
  </si>
  <si>
    <t>TP Pronto às 10h10 no km 153+300 em ZGA1541 para alívio de tensão / Em intervalo 12h29 - 13h59</t>
  </si>
  <si>
    <t>AG. TP Pronto para alinhamento de intervalo</t>
  </si>
  <si>
    <t>TP Pronto às 09h45 no km 192+632 ao km 192+507 em 198ZFY para subst. de Jacaré / Em iervalo 11h17 - 13h17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</si>
  <si>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</si>
  <si>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</si>
  <si>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</si>
  <si>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</si>
  <si>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</si>
  <si>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</si>
  <si>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</si>
  <si>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</si>
  <si>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</si>
  <si>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Ag. livrada do M84, prev. 13h30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</si>
  <si>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</si>
  <si>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</si>
  <si>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</si>
  <si>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</si>
  <si>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1 Liverson</t>
  </si>
  <si>
    <t>Solicitado MC1 às 06h44, autorizado na VIA às 07h10 / Em inspeção R7D entre ZPT-ZEM</t>
  </si>
  <si>
    <t>Em intervalo na sombra do intervalo da MOD / 08h08 - 13h38</t>
  </si>
  <si>
    <t>TP em preparação do local de trabalho, aguardo pronto para alinhamento de intervalo na oportunidade</t>
  </si>
  <si>
    <t>TP Pronto às 10h30 no km 115+600 em 117ZGM2 para limpeza de lastro / Sem oportunidade até o momento</t>
  </si>
  <si>
    <t>Felipe / Valmir</t>
  </si>
  <si>
    <t>Troca de jacaré lado norte de ZEJ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</si>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</sst>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16" fillId="0" borderId="0" xfId="0" applyFont="1" applyFill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</filters>
    </filterColumn>
    <filterColumn colId="3">
      <filters>
        <filter val="MOD ZGP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abSelected="1" topLeftCell="A51" zoomScale="85" zoomScaleNormal="85" workbookViewId="0">
      <selection activeCell="K78" sqref="K78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5" t="s">
        <v>326</v>
      </c>
      <c r="H78" t="s">
        <v>533</v>
      </c>
      <c r="I78">
        <v>0</v>
      </c>
      <c r="J78" s="406">
        <v>0</v>
      </c>
      <c r="K78" s="267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G498" activePane="bottomRight" state="frozen"/>
      <selection pane="bottomRight" activeCell="H485" sqref="H48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40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41" t="s">
        <v>855</v>
      </c>
      <c r="AS4" s="241" t="s">
        <v>855</v>
      </c>
      <c r="AT4" s="241" t="s">
        <v>855</v>
      </c>
      <c r="AU4" s="241" t="s">
        <v>855</v>
      </c>
      <c r="AV4" s="241" t="s">
        <v>855</v>
      </c>
      <c r="AW4" s="24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9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62" t="s">
        <v>7</v>
      </c>
      <c r="O5" s="221" t="s">
        <v>870</v>
      </c>
      <c r="P5" s="221" t="s">
        <v>871</v>
      </c>
      <c r="Q5" s="249" t="s">
        <v>872</v>
      </c>
      <c r="R5" s="221" t="s">
        <v>873</v>
      </c>
      <c r="S5" s="221" t="s">
        <v>874</v>
      </c>
      <c r="T5" s="221" t="s">
        <v>875</v>
      </c>
      <c r="U5" s="250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9" t="s">
        <v>880</v>
      </c>
      <c r="AB5" s="221" t="s">
        <v>881</v>
      </c>
      <c r="AC5" s="221" t="s">
        <v>882</v>
      </c>
      <c r="AD5" s="221" t="s">
        <v>883</v>
      </c>
      <c r="AE5" s="249" t="s">
        <v>884</v>
      </c>
      <c r="AF5" s="249" t="s">
        <v>885</v>
      </c>
      <c r="AG5" s="249" t="s">
        <v>886</v>
      </c>
      <c r="AH5" s="221" t="s">
        <v>887</v>
      </c>
      <c r="AI5" s="221" t="s">
        <v>888</v>
      </c>
      <c r="AJ5" s="221" t="s">
        <v>889</v>
      </c>
      <c r="AK5" s="250" t="s">
        <v>890</v>
      </c>
      <c r="AL5" s="250" t="s">
        <v>891</v>
      </c>
      <c r="AM5" s="250" t="s">
        <v>892</v>
      </c>
      <c r="AN5" s="250" t="s">
        <v>893</v>
      </c>
      <c r="AO5" s="221" t="s">
        <v>894</v>
      </c>
      <c r="AP5" s="221" t="s">
        <v>895</v>
      </c>
      <c r="AQ5" s="221" t="s">
        <v>896</v>
      </c>
      <c r="AR5" s="251" t="s">
        <v>897</v>
      </c>
      <c r="AS5" s="251" t="s">
        <v>898</v>
      </c>
      <c r="AT5" s="251" t="s">
        <v>899</v>
      </c>
      <c r="AU5" s="251" t="s">
        <v>900</v>
      </c>
      <c r="AV5" s="251" t="s">
        <v>901</v>
      </c>
      <c r="AW5" s="251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541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925</v>
      </c>
      <c r="W6" s="261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929</v>
      </c>
      <c r="W7" s="261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932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925</v>
      </c>
      <c r="W8" s="261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639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925</v>
      </c>
      <c r="W9" s="261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590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925</v>
      </c>
      <c r="W10" s="261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938</v>
      </c>
      <c r="W13" s="261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938</v>
      </c>
      <c r="W14" s="261" t="s">
        <v>942</v>
      </c>
      <c r="X14" s="218" t="s">
        <v>662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9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938</v>
      </c>
      <c r="W15" s="261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9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938</v>
      </c>
      <c r="W16" s="261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9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938</v>
      </c>
      <c r="W17" s="261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9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947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950</v>
      </c>
      <c r="W18" s="261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958</v>
      </c>
      <c r="W19" s="261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543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963</v>
      </c>
      <c r="W20" s="261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968</v>
      </c>
      <c r="W21" s="261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968</v>
      </c>
      <c r="W22" s="261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601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963</v>
      </c>
      <c r="W23" s="261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963</v>
      </c>
      <c r="W24" s="261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963</v>
      </c>
      <c r="W25" s="261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984</v>
      </c>
      <c r="W26" s="261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929</v>
      </c>
      <c r="W27" s="261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938</v>
      </c>
      <c r="W28" s="261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9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541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925</v>
      </c>
      <c r="W31" s="261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929</v>
      </c>
      <c r="W32" s="261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932</v>
      </c>
      <c r="E33" s="314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925</v>
      </c>
      <c r="W33" s="261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639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925</v>
      </c>
      <c r="W34" s="261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590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925</v>
      </c>
      <c r="W35" s="261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1008</v>
      </c>
      <c r="AN38" s="258" t="s">
        <v>1009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1012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24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557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556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24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1031</v>
      </c>
      <c r="W47" s="261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1031</v>
      </c>
      <c r="W48" s="261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25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601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958</v>
      </c>
      <c r="W51" s="261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94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541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925</v>
      </c>
      <c r="W56" s="261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929</v>
      </c>
      <c r="W57" s="261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932</v>
      </c>
      <c r="E58" s="314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925</v>
      </c>
      <c r="W58" s="261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639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925</v>
      </c>
      <c r="W59" s="261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590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925</v>
      </c>
      <c r="W60" s="261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94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61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61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61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601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61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929</v>
      </c>
      <c r="W75" s="261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94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958</v>
      </c>
      <c r="W77" s="261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541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925</v>
      </c>
      <c r="W80" s="261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929</v>
      </c>
      <c r="W81" s="261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1102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94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36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963</v>
      </c>
      <c r="W97" s="261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1131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36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929</v>
      </c>
      <c r="W103" s="261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94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94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541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925</v>
      </c>
      <c r="W107" s="261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929</v>
      </c>
      <c r="W108" s="261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36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925</v>
      </c>
      <c r="W109" s="261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925</v>
      </c>
      <c r="W110" s="261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561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938</v>
      </c>
      <c r="W113" s="261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36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1012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24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557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556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24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1031</v>
      </c>
      <c r="W126" s="261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1031</v>
      </c>
      <c r="W127" s="261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94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958</v>
      </c>
      <c r="W129" s="261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925</v>
      </c>
      <c r="W132" s="261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925</v>
      </c>
      <c r="W133" s="261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94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958</v>
      </c>
      <c r="W137" s="261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963</v>
      </c>
      <c r="W144" s="261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963</v>
      </c>
      <c r="W148" s="261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94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929</v>
      </c>
      <c r="W151" s="261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958</v>
      </c>
      <c r="W154" s="261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94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929</v>
      </c>
      <c r="W156" s="261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950</v>
      </c>
      <c r="W158" s="345" t="s">
        <v>1217</v>
      </c>
      <c r="X158" s="346" t="s">
        <v>667</v>
      </c>
      <c r="Y158" s="158"/>
      <c r="Z158" s="347"/>
      <c r="AA158" s="84" t="s">
        <v>1218</v>
      </c>
      <c r="AB158" s="71" t="s">
        <v>664</v>
      </c>
      <c r="AC158" s="349" t="s">
        <v>654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541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925</v>
      </c>
      <c r="W159" s="261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929</v>
      </c>
      <c r="W160" s="261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925</v>
      </c>
      <c r="W161" s="261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36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925</v>
      </c>
      <c r="W162" s="261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94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36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9" t="s">
        <v>693</v>
      </c>
      <c r="BN171" s="15" t="s">
        <v>710</v>
      </c>
      <c r="BO171" s="165" t="s">
        <v>784</v>
      </c>
      <c r="BP171" s="360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9" t="s">
        <v>693</v>
      </c>
      <c r="BN172" s="15" t="s">
        <v>710</v>
      </c>
      <c r="BO172" s="165" t="s">
        <v>784</v>
      </c>
      <c r="BP172" s="360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9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9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963</v>
      </c>
      <c r="W178" s="261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94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36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929</v>
      </c>
      <c r="W183" s="261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958</v>
      </c>
      <c r="W184" s="261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541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925</v>
      </c>
      <c r="W187" s="261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929</v>
      </c>
      <c r="W188" s="261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61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61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61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963</v>
      </c>
      <c r="W206" s="261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36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958</v>
      </c>
      <c r="W211" s="261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963</v>
      </c>
      <c r="W212" s="261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94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929</v>
      </c>
      <c r="W215" s="261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541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925</v>
      </c>
      <c r="W218" s="261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61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929</v>
      </c>
      <c r="W220" s="261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61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36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534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958</v>
      </c>
      <c r="W227" s="261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36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561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573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626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36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24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36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14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929</v>
      </c>
      <c r="W241" s="261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24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24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24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541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925</v>
      </c>
      <c r="W251" s="261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61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929</v>
      </c>
      <c r="W253" s="261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61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61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61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534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958</v>
      </c>
      <c r="W271" s="261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24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14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929</v>
      </c>
      <c r="W279" s="261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929</v>
      </c>
      <c r="W283" s="261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61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61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541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534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958</v>
      </c>
      <c r="W299" s="261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963</v>
      </c>
      <c r="W300" s="261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963</v>
      </c>
      <c r="W301" s="261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929</v>
      </c>
      <c r="W309" s="261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61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61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61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61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929</v>
      </c>
      <c r="W331" s="261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929</v>
      </c>
      <c r="W334" s="261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929</v>
      </c>
      <c r="W337" s="261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61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61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541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534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61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61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61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61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1468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929</v>
      </c>
      <c r="W364" s="261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61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61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541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61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60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24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61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14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929</v>
      </c>
      <c r="W393" s="261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61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61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61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61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1012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24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557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24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94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3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929</v>
      </c>
      <c r="W416" s="261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61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61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61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3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61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1545</v>
      </c>
      <c r="AL423" s="258" t="str">
        <f>IF(BS_CONTROLE[[#This Row],[Local - Encerramento]]=0, "-", BS_CONTROLE[[#This Row],[Local - Encerramento]])</f>
        <v>ZQBZBV</v>
      </c>
      <c r="AM423" s="258" t="s">
        <v>1546</v>
      </c>
      <c r="AN423" s="258" t="s">
        <v>1546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3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3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3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24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3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3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61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14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20"/>
      <c r="E446" s="314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6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4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20" t="s">
        <v>522</v>
      </c>
      <c r="E448" s="314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929</v>
      </c>
      <c r="W448" s="261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16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/>
      <c r="AT448" s="39"/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/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1</v>
      </c>
      <c r="BI448" s="17"/>
      <c r="BJ448" s="17" t="s">
        <v>1566</v>
      </c>
      <c r="BK448" s="17" t="s">
        <v>1566</v>
      </c>
      <c r="BL448" s="16"/>
      <c r="BM448" s="15"/>
      <c r="BN448" s="15"/>
      <c r="BO448" s="165"/>
      <c r="BP448" s="17"/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/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14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61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1567</v>
      </c>
      <c r="BK449" s="17" t="s">
        <v>1568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14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1569</v>
      </c>
      <c r="BK450" s="17" t="s">
        <v>1569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94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1570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16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1571</v>
      </c>
      <c r="BK451" s="17" t="s">
        <v>1572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1572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94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6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ZER-170</v>
      </c>
      <c r="AN452" s="280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/>
      <c r="AT452" s="242"/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/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1</v>
      </c>
      <c r="BI452" s="17"/>
      <c r="BJ452" s="17" t="s">
        <v>1573</v>
      </c>
      <c r="BK452" s="17" t="s">
        <v>1574</v>
      </c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/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94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ZGA</v>
      </c>
      <c r="AN453" s="280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0.58263888888888893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6.25E-2</v>
      </c>
      <c r="AZ453" s="14"/>
      <c r="BA453" s="72"/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1575</v>
      </c>
      <c r="BK453" s="17" t="s">
        <v>1576</v>
      </c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Produção</v>
      </c>
      <c r="BR453" s="19">
        <f>IF(OR(B453="",F453=""),"*",AY453/P453)</f>
        <v>1</v>
      </c>
      <c r="BS453" s="19">
        <f>IF(OR(B453="",F453=""),"*",BA453/Q453)</f>
        <v>0</v>
      </c>
      <c r="BT453" s="225" t="str">
        <f t="shared" si="48"/>
        <v/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94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80" t="str">
        <f>IF(BS_CONTROLE[[#This Row],[Local - Partida]]=0, "-", BS_CONTROLE[[#This Row],[Local - Partida]])</f>
        <v>189ZFY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ZXP-ZFY</v>
      </c>
      <c r="AN454" s="280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-</v>
      </c>
      <c r="BG454" s="16"/>
      <c r="BH454" s="17">
        <v>2</v>
      </c>
      <c r="BI454" s="17"/>
      <c r="BJ454" s="284" t="s">
        <v>1577</v>
      </c>
      <c r="BK454" s="17" t="s">
        <v>1578</v>
      </c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/>
      </c>
    </row>
    <row r="455" spans="1:72" hidden="1">
      <c r="A455" s="167" t="str">
        <f t="shared" ref="A455:A518" si="51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94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80" t="str">
        <f>IF(BS_CONTROLE[[#This Row],[Local - Partida]]=0, "-", BS_CONTROLE[[#This Row],[Local - Partida]])</f>
        <v>ZEM1302</v>
      </c>
      <c r="AL456" s="280" t="str">
        <f>IF(BS_CONTROLE[[#This Row],[Local - Encerramento]]=0, "-", BS_CONTROLE[[#This Row],[Local - Encerramento]])</f>
        <v>ZEM1302</v>
      </c>
      <c r="AM456" s="280" t="str">
        <f>IF(BS_CONTROLE[[#This Row],[Entre - Estações]]=0, "-", BS_CONTROLE[[#This Row],[Entre - Estações]])</f>
        <v>ZLU-ZWI</v>
      </c>
      <c r="AN456" s="280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4" t="s">
        <v>1579</v>
      </c>
      <c r="BK456" s="17" t="s">
        <v>1580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1580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 hidden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20" t="s">
        <v>1012</v>
      </c>
      <c r="E458" s="314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1452</v>
      </c>
      <c r="W458" s="277" t="s">
        <v>1581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1582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ZRB-ZEV</v>
      </c>
      <c r="AN458" s="280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4" t="s">
        <v>1583</v>
      </c>
      <c r="BK458" s="284" t="s">
        <v>1584</v>
      </c>
      <c r="BL458" s="16"/>
      <c r="BM458" s="15" t="s">
        <v>689</v>
      </c>
      <c r="BN458" s="15" t="s">
        <v>708</v>
      </c>
      <c r="BO458" s="165" t="s">
        <v>781</v>
      </c>
      <c r="BP458" s="284" t="s">
        <v>1584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20" t="s">
        <v>531</v>
      </c>
      <c r="E459" s="294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1452</v>
      </c>
      <c r="W459" s="277" t="s">
        <v>1585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16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80" t="str">
        <f>IF(BS_CONTROLE[[#This Row],[Local - Partida]]=0, "-", BS_CONTROLE[[#This Row],[Local - Partida]])</f>
        <v>K67ZEV2</v>
      </c>
      <c r="AL459" s="280" t="str">
        <f>IF(BS_CONTROLE[[#This Row],[Local - Encerramento]]=0, "-", BS_CONTROLE[[#This Row],[Local - Encerramento]])</f>
        <v>K67ZEV2</v>
      </c>
      <c r="AM459" s="280" t="str">
        <f>IF(BS_CONTROLE[[#This Row],[Entre - Estações]]=0, "-", BS_CONTROLE[[#This Row],[Entre - Estações]])</f>
        <v>ZEJ-ZEV</v>
      </c>
      <c r="AN459" s="280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4" t="s">
        <v>1583</v>
      </c>
      <c r="BK459" s="284" t="s">
        <v>1584</v>
      </c>
      <c r="BL459" s="16"/>
      <c r="BM459" s="15" t="s">
        <v>689</v>
      </c>
      <c r="BN459" s="15" t="s">
        <v>708</v>
      </c>
      <c r="BO459" s="165" t="s">
        <v>781</v>
      </c>
      <c r="BP459" s="284" t="s">
        <v>1584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20" t="s">
        <v>557</v>
      </c>
      <c r="E460" s="294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1452</v>
      </c>
      <c r="W460" s="277" t="s">
        <v>1586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16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80" t="str">
        <f>IF(BS_CONTROLE[[#This Row],[Local - Partida]]=0, "-", BS_CONTROLE[[#This Row],[Local - Partida]])</f>
        <v>ZEM1</v>
      </c>
      <c r="AL460" s="280" t="str">
        <f>IF(BS_CONTROLE[[#This Row],[Local - Encerramento]]=0, "-", BS_CONTROLE[[#This Row],[Local - Encerramento]])</f>
        <v>ZEM1</v>
      </c>
      <c r="AM460" s="280" t="str">
        <f>IF(BS_CONTROLE[[#This Row],[Entre - Estações]]=0, "-", BS_CONTROLE[[#This Row],[Entre - Estações]])</f>
        <v>ZEJ-ZEV</v>
      </c>
      <c r="AN460" s="280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4" t="s">
        <v>1583</v>
      </c>
      <c r="BK460" s="284" t="s">
        <v>1584</v>
      </c>
      <c r="BL460" s="16"/>
      <c r="BM460" s="15" t="s">
        <v>689</v>
      </c>
      <c r="BN460" s="15" t="s">
        <v>708</v>
      </c>
      <c r="BO460" s="165" t="s">
        <v>781</v>
      </c>
      <c r="BP460" s="284" t="s">
        <v>1584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14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94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ZEZ-069</v>
      </c>
      <c r="AN463" s="280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/>
      <c r="AT463" s="242"/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/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1</v>
      </c>
      <c r="BI463" s="17"/>
      <c r="BJ463" s="17" t="s">
        <v>1587</v>
      </c>
      <c r="BK463" s="17" t="s">
        <v>1588</v>
      </c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/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14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6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80" t="str">
        <f>IF(BS_CONTROLE[[#This Row],[Local - Partida]]=0, "-", BS_CONTROLE[[#This Row],[Local - Partida]])</f>
        <v>K67ZEV1</v>
      </c>
      <c r="AL464" s="280" t="str">
        <f>IF(BS_CONTROLE[[#This Row],[Local - Encerramento]]=0, "-", BS_CONTROLE[[#This Row],[Local - Encerramento]])</f>
        <v>K67ZEV1</v>
      </c>
      <c r="AM464" s="280" t="str">
        <f>IF(BS_CONTROLE[[#This Row],[Entre - Estações]]=0, "-", BS_CONTROLE[[#This Row],[Entre - Estações]])</f>
        <v>ZXW</v>
      </c>
      <c r="AN464" s="280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4" t="s">
        <v>1589</v>
      </c>
      <c r="BK464" s="284" t="s">
        <v>1590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139.5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94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1031</v>
      </c>
      <c r="W465" s="277" t="s">
        <v>1591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105-ZGP</v>
      </c>
      <c r="AN465" s="280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0.56805555555555554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0.22916666666666663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4" t="s">
        <v>1592</v>
      </c>
      <c r="BK465" s="284" t="s">
        <v>1592</v>
      </c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0.54999999999999993</v>
      </c>
      <c r="BS465" s="19">
        <f>IF(OR(B465="",F465=""),"*",BA465/Q465)</f>
        <v>1</v>
      </c>
      <c r="BT465" s="225" t="str">
        <f t="shared" si="48"/>
        <v/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4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80" t="str">
        <f>IF(BS_CONTROLE[[#This Row],[Local - Partida]]=0, "-", BS_CONTROLE[[#This Row],[Local - Partida]])</f>
        <v>ZPT1051</v>
      </c>
      <c r="AL466" s="280" t="str">
        <f>IF(BS_CONTROLE[[#This Row],[Local - Encerramento]]=0, "-", BS_CONTROLE[[#This Row],[Local - Encerramento]])</f>
        <v>ZPTZDR</v>
      </c>
      <c r="AM466" s="280" t="str">
        <f>IF(BS_CONTROLE[[#This Row],[Entre - Estações]]=0, "-", BS_CONTROLE[[#This Row],[Entre - Estações]])</f>
        <v>105-ZGP</v>
      </c>
      <c r="AN466" s="280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/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4" t="s">
        <v>1592</v>
      </c>
      <c r="BK466" s="284" t="s">
        <v>1592</v>
      </c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Produção</v>
      </c>
      <c r="BR466" s="19">
        <f>IF(OR(B466="",F466=""),"*",AY466/P466)</f>
        <v>1</v>
      </c>
      <c r="BS466" s="19">
        <f>IF(OR(B466="",F466=""),"*",BA466/Q466)</f>
        <v>0</v>
      </c>
      <c r="BT466" s="225" t="str">
        <f t="shared" si="48"/>
        <v/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94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16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80" t="str">
        <f>IF(BS_CONTROLE[[#This Row],[Local - Partida]]=0, "-", BS_CONTROLE[[#This Row],[Local - Partida]])</f>
        <v>ZPT1051</v>
      </c>
      <c r="AL467" s="280" t="str">
        <f>IF(BS_CONTROLE[[#This Row],[Local - Encerramento]]=0, "-", BS_CONTROLE[[#This Row],[Local - Encerramento]])</f>
        <v>ZPTZDR</v>
      </c>
      <c r="AM467" s="280" t="str">
        <f>IF(BS_CONTROLE[[#This Row],[Entre - Estações]]=0, "-", BS_CONTROLE[[#This Row],[Entre - Estações]])</f>
        <v>105-ZGP</v>
      </c>
      <c r="AN467" s="280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/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4" t="s">
        <v>1592</v>
      </c>
      <c r="BK467" s="284" t="s">
        <v>1592</v>
      </c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Produção</v>
      </c>
      <c r="BR467" s="19">
        <f>IF(OR(B467="",F467=""),"*",AY467/P467)</f>
        <v>1</v>
      </c>
      <c r="BS467" s="19">
        <f>IF(OR(B467="",F467=""),"*",BA467/Q467)</f>
        <v>0</v>
      </c>
      <c r="BT467" s="225" t="str">
        <f t="shared" si="48"/>
        <v/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4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1593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80" t="str">
        <f>IF(BS_CONTROLE[[#This Row],[Local - Partida]]=0, "-", BS_CONTROLE[[#This Row],[Local - Partida]])</f>
        <v>ZPT1051</v>
      </c>
      <c r="AL468" s="280" t="str">
        <f>IF(BS_CONTROLE[[#This Row],[Local - Encerramento]]=0, "-", BS_CONTROLE[[#This Row],[Local - Encerramento]])</f>
        <v>ZEM1</v>
      </c>
      <c r="AM468" s="280" t="str">
        <f>IF(BS_CONTROLE[[#This Row],[Entre - Estações]]=0, "-", BS_CONTROLE[[#This Row],[Entre - Estações]])</f>
        <v>ZPT-ZEV</v>
      </c>
      <c r="AN468" s="280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/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4" t="s">
        <v>1594</v>
      </c>
      <c r="BK468" s="284" t="s">
        <v>1594</v>
      </c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Produção</v>
      </c>
      <c r="BR468" s="19">
        <f>IF(OR(B468="",F468=""),"*",AY468/P468)</f>
        <v>1.0000000000000004</v>
      </c>
      <c r="BS468" s="19">
        <f>IF(OR(B468="",F468=""),"*",BA468/Q468)</f>
        <v>0</v>
      </c>
      <c r="BT468" s="225" t="str">
        <f t="shared" si="48"/>
        <v/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94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968</v>
      </c>
      <c r="W469" s="277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105-ZGP</v>
      </c>
      <c r="AN469" s="280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0.33888888888888891</v>
      </c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ERRO</v>
      </c>
      <c r="AZ469" s="14"/>
      <c r="BA469" s="72"/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4" t="s">
        <v>1595</v>
      </c>
      <c r="BK469" s="284" t="s">
        <v>1595</v>
      </c>
      <c r="BL469" s="16"/>
      <c r="BM469" s="15"/>
      <c r="BN469" s="15"/>
      <c r="BO469" s="165"/>
      <c r="BP469" s="18"/>
      <c r="BQ469" s="13" t="e">
        <f>IF(AND(BR469&lt;1,BS469&lt;1),"Produção e Intervalo",IF(BR469&lt;1,"Intervalo",IF(BS469&lt;1,"Produção","Aderente")))</f>
        <v>#VALUE!</v>
      </c>
      <c r="BR469" s="19" t="e">
        <f>IF(OR(B469="",F469=""),"*",AY469/P469)</f>
        <v>#VALUE!</v>
      </c>
      <c r="BS469" s="19">
        <f>IF(OR(B469="",F469=""),"*",BA469/Q469)</f>
        <v>0</v>
      </c>
      <c r="BT469" s="225" t="str">
        <f t="shared" si="48"/>
        <v/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94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105-ZGP</v>
      </c>
      <c r="AN470" s="280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0.33888888888888891</v>
      </c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ERRO</v>
      </c>
      <c r="AZ470" s="14"/>
      <c r="BA470" s="72"/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4" t="s">
        <v>1595</v>
      </c>
      <c r="BK470" s="284" t="s">
        <v>1595</v>
      </c>
      <c r="BL470" s="16"/>
      <c r="BM470" s="15"/>
      <c r="BN470" s="15"/>
      <c r="BO470" s="165"/>
      <c r="BP470" s="18"/>
      <c r="BQ470" s="13" t="e">
        <f>IF(AND(BR470&lt;1,BS470&lt;1),"Produção e Intervalo",IF(BR470&lt;1,"Intervalo",IF(BS470&lt;1,"Produção","Aderente")))</f>
        <v>#VALUE!</v>
      </c>
      <c r="BR470" s="19" t="e">
        <f>IF(OR(B470="",F470=""),"*",AY470/P470)</f>
        <v>#VALUE!</v>
      </c>
      <c r="BS470" s="19">
        <f>IF(OR(B470="",F470=""),"*",BA470/Q470)</f>
        <v>0</v>
      </c>
      <c r="BT470" s="225" t="str">
        <f t="shared" si="48"/>
        <v/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94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963</v>
      </c>
      <c r="W471" s="277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ZGM-109</v>
      </c>
      <c r="AN471" s="280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/>
      <c r="AT471" s="242"/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/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1</v>
      </c>
      <c r="BI471" s="17"/>
      <c r="BJ471" s="284" t="s">
        <v>1596</v>
      </c>
      <c r="BK471" s="284" t="s">
        <v>1597</v>
      </c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/>
      </c>
    </row>
    <row r="472" spans="1:72" hidden="1">
      <c r="A472" s="167" t="str">
        <f t="shared" si="51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14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1104</v>
      </c>
      <c r="W474" s="277" t="s">
        <v>936</v>
      </c>
      <c r="X474" s="52" t="s">
        <v>667</v>
      </c>
      <c r="Y474" s="158"/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ZYU</v>
      </c>
      <c r="AN474" s="280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/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/>
      </c>
    </row>
    <row r="475" spans="1:72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94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1101</v>
      </c>
      <c r="W475" s="277" t="s">
        <v>936</v>
      </c>
      <c r="X475" s="52" t="s">
        <v>667</v>
      </c>
      <c r="Y475" s="158"/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ZYU</v>
      </c>
      <c r="AN475" s="280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/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/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94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925</v>
      </c>
      <c r="W476" s="277" t="s">
        <v>936</v>
      </c>
      <c r="X476" s="52" t="s">
        <v>667</v>
      </c>
      <c r="Y476" s="158"/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ZER-170</v>
      </c>
      <c r="AN476" s="280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0</v>
      </c>
      <c r="AZ476" s="14"/>
      <c r="BA476" s="72"/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Produção e Intervalo</v>
      </c>
      <c r="BR476" s="19">
        <f>IF(OR(B476="",F476=""),"*",AY476/P476)</f>
        <v>0</v>
      </c>
      <c r="BS476" s="19">
        <f>IF(OR(B476="",F476=""),"*",BA476/Q476)</f>
        <v>0</v>
      </c>
      <c r="BT476" s="225" t="str">
        <f t="shared" ref="BT476" si="52">IF(BN476="","",SUBSTITUTE(BM476," ","")&amp;SUBSTITUTE(BN476," ",""))</f>
        <v/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94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925</v>
      </c>
      <c r="W477" s="277" t="s">
        <v>1112</v>
      </c>
      <c r="X477" s="52" t="s">
        <v>667</v>
      </c>
      <c r="Y477" s="158"/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ZGA</v>
      </c>
      <c r="AN477" s="280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0</v>
      </c>
      <c r="AZ477" s="14"/>
      <c r="BA477" s="72"/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Produção e Intervalo</v>
      </c>
      <c r="BR477" s="19">
        <f>IF(OR(B477="",F477=""),"*",AY477/P477)</f>
        <v>0</v>
      </c>
      <c r="BS477" s="19">
        <f>IF(OR(B477="",F477=""),"*",BA477/Q477)</f>
        <v>0</v>
      </c>
      <c r="BT477" s="225" t="str">
        <f t="shared" ref="BT477:BT522" si="53">IF(BN477="","",SUBSTITUTE(BM477," ","")&amp;SUBSTITUTE(BN477," ",""))</f>
        <v/>
      </c>
    </row>
    <row r="478" spans="1:72" hidden="1">
      <c r="A478" s="167" t="str">
        <f t="shared" si="51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95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74" t="s">
        <v>1598</v>
      </c>
      <c r="W479" s="277" t="s">
        <v>1599</v>
      </c>
      <c r="X479" s="52" t="s">
        <v>667</v>
      </c>
      <c r="Y479" s="158"/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ZEM-ZEJ</v>
      </c>
      <c r="AN479" s="280" t="str">
        <f>IF(BS_CONTROLE[[#This Row],[SB]]=0, "-", BS_CONTROLE[[#This Row],[SB]])</f>
        <v>ZEJ2</v>
      </c>
      <c r="AO479" s="259">
        <f>IF(BS_CONTROLE[[#This Row],[SUB]]=0, "-", BS_CONTROLE[[#This Row],[SUB]])</f>
        <v>55</v>
      </c>
      <c r="AP479" s="260">
        <f>IF(BS_CONTROLE[[#This Row],[KM - Inicio]]=0, "-", BS_CONTROLE[[#This Row],[KM - Inicio]])</f>
        <v>145.69999999999999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>
        <f>IF(D479="","*",IFERROR(IF(ISODD(COUNT(AS479:AX479)),"ERRO",SUM((AT479-AS479),(AV479-AU479),(AX479-AW479))),"ERRO"))</f>
        <v>0</v>
      </c>
      <c r="AZ479" s="14"/>
      <c r="BA479" s="72"/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61" t="str">
        <f>IF(BS_CONTROLE[[#This Row],[Responsavel pelo boletim]]=0, "-", BS_CONTROLE[[#This Row],[Responsavel pelo boletim]])</f>
        <v>Felipe / Valmir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/>
      </c>
    </row>
    <row r="480" spans="1:72" hidden="1">
      <c r="A480" s="167" t="str">
        <f t="shared" si="51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W6146011</v>
      </c>
      <c r="B481" s="168">
        <v>46011</v>
      </c>
      <c r="C481" s="8"/>
      <c r="D481" s="52" t="s">
        <v>543</v>
      </c>
      <c r="E481" s="314">
        <v>91</v>
      </c>
      <c r="F481" s="172" t="s">
        <v>331</v>
      </c>
      <c r="G481" s="9" t="str">
        <f>IF(D481="","*",VLOOKUP(F481,BS_ATIVIDADE[#All],3,FALSE))</f>
        <v>OUTROS</v>
      </c>
      <c r="H481" s="173" t="s">
        <v>143</v>
      </c>
      <c r="I481" s="173" t="s">
        <v>143</v>
      </c>
      <c r="J481" s="217">
        <v>92</v>
      </c>
      <c r="K481" s="217">
        <v>83.7</v>
      </c>
      <c r="L481" s="217" t="s">
        <v>317</v>
      </c>
      <c r="M481" s="204" t="s">
        <v>962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1" s="173">
        <v>0.3125</v>
      </c>
      <c r="P481" s="173">
        <v>4.1666666666666664E-2</v>
      </c>
      <c r="Q481" s="217">
        <v>1</v>
      </c>
      <c r="R481" s="10" t="str">
        <f>IFERROR(_xlfn.XLOOKUP(F481, BS_ATIVIDADE[ATIVIDADE],BS_ATIVIDADE[UNIDADE] ), "*")</f>
        <v>BINÁRIO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963</v>
      </c>
      <c r="W481" s="261" t="s">
        <v>1126</v>
      </c>
      <c r="X481" s="218" t="s">
        <v>662</v>
      </c>
      <c r="Y481" s="158"/>
      <c r="Z481" s="158"/>
      <c r="AA481" s="84">
        <v>1</v>
      </c>
      <c r="AB481" s="71" t="s">
        <v>659</v>
      </c>
      <c r="AC481" s="71" t="s">
        <v>654</v>
      </c>
      <c r="AD481" s="173">
        <v>0.27083333333333331</v>
      </c>
      <c r="AE481" s="84">
        <v>7663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DESLOCAMENTO</v>
      </c>
      <c r="AJ481" s="9" t="str">
        <f>IF(D481="","*",VLOOKUP(AI481,BS_ATIVIDADE[#Data],3,FALSE))</f>
        <v>OUTROS</v>
      </c>
      <c r="AK481" s="280" t="str">
        <f>IF(BS_CONTROLE[[#This Row],[Local - Partida]]=0, "-", BS_CONTROLE[[#This Row],[Local - Partida]])</f>
        <v>K67ZEV1</v>
      </c>
      <c r="AL481" s="280" t="str">
        <f>IF(BS_CONTROLE[[#This Row],[Local - Encerramento]]=0, "-", BS_CONTROLE[[#This Row],[Local - Encerramento]])</f>
        <v>K67ZEV1</v>
      </c>
      <c r="AM481" s="280" t="str">
        <f>IF(BS_CONTROLE[[#This Row],[Entre - Estações]]=0, "-", BS_CONTROLE[[#This Row],[Entre - Estações]])</f>
        <v>ZEV-ZXW</v>
      </c>
      <c r="AN481" s="280" t="str">
        <f>IF(BS_CONTROLE[[#This Row],[SB]]=0, "-", BS_CONTROLE[[#This Row],[SB]])</f>
        <v>K84ZXW2</v>
      </c>
      <c r="AO481" s="259">
        <f>IF(BS_CONTROLE[[#This Row],[SUB]]=0, "-", BS_CONTROLE[[#This Row],[SUB]])</f>
        <v>92</v>
      </c>
      <c r="AP481" s="260">
        <f>IF(BS_CONTROLE[[#This Row],[KM - Inicio]]=0, "-", BS_CONTROLE[[#This Row],[KM - Inicio]])</f>
        <v>83.7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>
        <f>IF(D481="","*",IFERROR(IF(ISODD(COUNT(AS481:AX481)),"ERRO",SUM((AT481-AS481),(AV481-AU481),(AX481-AW481))),"ERRO"))</f>
        <v>0</v>
      </c>
      <c r="AZ481" s="14"/>
      <c r="BA481" s="72"/>
      <c r="BB481" s="10" t="str">
        <f>IFERROR(_xlfn.XLOOKUP(AI481, BS_ATIVIDADE[ATIVIDADE],BS_ATIVIDADE[UNIDADE] ), "*")</f>
        <v>BINÁRIO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61" t="str">
        <f>IF(BS_CONTROLE[[#This Row],[Responsavel pelo boletim]]=0, "-", BS_CONTROLE[[#This Row],[Responsavel pelo boletim]])</f>
        <v>Moisés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/>
      </c>
    </row>
    <row r="482" spans="1:72" hidden="1">
      <c r="A482" s="167" t="str">
        <f t="shared" si="51"/>
        <v>W6246011</v>
      </c>
      <c r="B482" s="168">
        <v>46011</v>
      </c>
      <c r="C482" s="8"/>
      <c r="D482" s="52" t="s">
        <v>544</v>
      </c>
      <c r="E482" s="294">
        <v>476</v>
      </c>
      <c r="F482" s="172" t="s">
        <v>331</v>
      </c>
      <c r="G482" s="9" t="str">
        <f>IF(D482="","*",VLOOKUP(F482,BS_ATIVIDADE[#All],3,FALSE))</f>
        <v>OUTROS</v>
      </c>
      <c r="H482" s="173" t="s">
        <v>178</v>
      </c>
      <c r="I482" s="173" t="s">
        <v>956</v>
      </c>
      <c r="J482" s="217">
        <v>54</v>
      </c>
      <c r="K482" s="217">
        <v>83.7</v>
      </c>
      <c r="L482" s="217" t="s">
        <v>317</v>
      </c>
      <c r="M482" s="204" t="s">
        <v>981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ZEV</v>
      </c>
      <c r="V482" s="198" t="s">
        <v>963</v>
      </c>
      <c r="W482" s="261" t="s">
        <v>1126</v>
      </c>
      <c r="X482" s="218" t="s">
        <v>662</v>
      </c>
      <c r="Y482" s="158"/>
      <c r="Z482" s="158"/>
      <c r="AA482" s="217">
        <v>1</v>
      </c>
      <c r="AB482" s="172" t="s">
        <v>659</v>
      </c>
      <c r="AC482" s="172" t="s">
        <v>654</v>
      </c>
      <c r="AD482" s="316">
        <v>0.27083333333333331</v>
      </c>
      <c r="AE482" s="217">
        <v>9038</v>
      </c>
      <c r="AF482" s="217" t="s">
        <v>317</v>
      </c>
      <c r="AG482" s="217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80" t="str">
        <f>IF(BS_CONTROLE[[#This Row],[Local - Partida]]=0, "-", BS_CONTROLE[[#This Row],[Local - Partida]])</f>
        <v>ZPT1051</v>
      </c>
      <c r="AL482" s="280" t="str">
        <f>IF(BS_CONTROLE[[#This Row],[Local - Encerramento]]=0, "-", BS_CONTROLE[[#This Row],[Local - Encerramento]])</f>
        <v>ZPTZDR</v>
      </c>
      <c r="AM482" s="280" t="str">
        <f>IF(BS_CONTROLE[[#This Row],[Entre - Estações]]=0, "-", BS_CONTROLE[[#This Row],[Entre - Estações]])</f>
        <v>ZPT-ZXW</v>
      </c>
      <c r="AN482" s="280" t="str">
        <f>IF(BS_CONTROLE[[#This Row],[SB]]=0, "-", BS_CONTROLE[[#This Row],[SB]])</f>
        <v>K84ZXW1</v>
      </c>
      <c r="AO482" s="259">
        <f>IF(BS_CONTROLE[[#This Row],[SUB]]=0, "-", BS_CONTROLE[[#This Row],[SUB]])</f>
        <v>54</v>
      </c>
      <c r="AP482" s="260">
        <f>IF(BS_CONTROLE[[#This Row],[KM - Inicio]]=0, "-", BS_CONTROLE[[#This Row],[KM - Inicio]])</f>
        <v>83.7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>
        <f>IF(D482="","*",IFERROR(IF(ISODD(COUNT(AS482:AX482)),"ERRO",SUM((AT482-AS482),(AV482-AU482),(AX482-AW482))),"ERRO"))</f>
        <v>0</v>
      </c>
      <c r="AZ482" s="14"/>
      <c r="BA482" s="72"/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ZEV</v>
      </c>
      <c r="BF482" s="261" t="str">
        <f>IF(BS_CONTROLE[[#This Row],[Responsavel pelo boletim]]=0, "-", BS_CONTROLE[[#This Row],[Responsavel pelo boletim]])</f>
        <v>Moisés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Produção e Intervalo</v>
      </c>
      <c r="BR482" s="19">
        <f>IF(OR(B482="",F482=""),"*",AY482/P482)</f>
        <v>0</v>
      </c>
      <c r="BS482" s="19">
        <f>IF(OR(B482="",F482=""),"*",BA482/Q482)</f>
        <v>0</v>
      </c>
      <c r="BT482" s="225" t="str">
        <f t="shared" si="53"/>
        <v/>
      </c>
    </row>
    <row r="483" spans="1:72" hidden="1">
      <c r="A483" s="167" t="str">
        <f t="shared" si="51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04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3"/>
        <v/>
      </c>
    </row>
    <row r="484" spans="1:72" hidden="1">
      <c r="A484" s="167" t="str">
        <f t="shared" si="51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3"/>
        <v/>
      </c>
    </row>
    <row r="485" spans="1:72" hidden="1">
      <c r="A485" s="167" t="str">
        <f t="shared" si="51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04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3"/>
        <v/>
      </c>
    </row>
    <row r="486" spans="1:72" hidden="1">
      <c r="A486" s="167" t="str">
        <f t="shared" si="51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3"/>
        <v/>
      </c>
    </row>
    <row r="487" spans="1:72" hidden="1">
      <c r="A487" s="167" t="str">
        <f t="shared" si="51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3"/>
        <v/>
      </c>
    </row>
    <row r="488" spans="1:72" hidden="1">
      <c r="A488" s="167" t="str">
        <f t="shared" si="51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idden="1">
      <c r="A489" s="167" t="str">
        <f t="shared" si="51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04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3"/>
        <v/>
      </c>
    </row>
    <row r="490" spans="1:72" hidden="1">
      <c r="A490" s="167" t="str">
        <f t="shared" si="51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3"/>
        <v/>
      </c>
    </row>
    <row r="491" spans="1:72" hidden="1">
      <c r="A491" s="167" t="str">
        <f t="shared" si="51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3"/>
        <v/>
      </c>
    </row>
    <row r="493" spans="1:72" hidden="1">
      <c r="A493" s="167" t="str">
        <f t="shared" si="51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04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3"/>
        <v/>
      </c>
    </row>
    <row r="494" spans="1:72" hidden="1">
      <c r="A494" s="167" t="str">
        <f t="shared" si="51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3"/>
        <v/>
      </c>
    </row>
    <row r="495" spans="1:72" hidden="1">
      <c r="A495" s="167" t="str">
        <f t="shared" si="51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3"/>
        <v/>
      </c>
    </row>
    <row r="496" spans="1:72" hidden="1">
      <c r="A496" s="167" t="str">
        <f t="shared" si="51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3"/>
        <v/>
      </c>
    </row>
    <row r="497" spans="1:72" hidden="1">
      <c r="A497" s="167" t="str">
        <f t="shared" si="51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3"/>
        <v/>
      </c>
    </row>
    <row r="498" spans="1:72" hidden="1">
      <c r="A498" s="167" t="str">
        <f t="shared" si="51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3"/>
        <v/>
      </c>
    </row>
    <row r="499" spans="1:72" hidden="1">
      <c r="A499" s="167" t="str">
        <f t="shared" si="51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idden="1">
      <c r="A500" s="167" t="str">
        <f t="shared" si="51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3"/>
        <v/>
      </c>
    </row>
    <row r="501" spans="1:72" hidden="1">
      <c r="A501" s="167" t="str">
        <f t="shared" si="51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3"/>
        <v/>
      </c>
    </row>
    <row r="502" spans="1:72" hidden="1">
      <c r="A502" s="167" t="str">
        <f t="shared" si="51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3"/>
        <v/>
      </c>
    </row>
    <row r="503" spans="1:72" hidden="1">
      <c r="A503" s="167" t="str">
        <f t="shared" si="51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3"/>
        <v/>
      </c>
    </row>
    <row r="504" spans="1:72" hidden="1">
      <c r="A504" s="167" t="str">
        <f t="shared" si="51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3"/>
        <v/>
      </c>
    </row>
    <row r="505" spans="1:72" hidden="1">
      <c r="A505" s="167" t="str">
        <f t="shared" si="51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3"/>
        <v/>
      </c>
    </row>
    <row r="506" spans="1:72" hidden="1">
      <c r="A506" s="167" t="str">
        <f t="shared" si="51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3"/>
        <v/>
      </c>
    </row>
    <row r="508" spans="1:72" hidden="1">
      <c r="A508" s="167" t="str">
        <f t="shared" si="51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3"/>
        <v/>
      </c>
    </row>
    <row r="509" spans="1:72" hidden="1">
      <c r="A509" s="167" t="str">
        <f t="shared" si="51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3"/>
        <v/>
      </c>
    </row>
    <row r="510" spans="1:72" hidden="1">
      <c r="A510" s="167" t="str">
        <f t="shared" si="51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3"/>
        <v/>
      </c>
    </row>
    <row r="511" spans="1:72" hidden="1">
      <c r="A511" s="167" t="str">
        <f t="shared" si="51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idden="1">
      <c r="A512" s="167" t="str">
        <f t="shared" si="51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04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3"/>
        <v/>
      </c>
    </row>
    <row r="513" spans="1:72" hidden="1">
      <c r="A513" s="167" t="str">
        <f t="shared" si="51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04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3"/>
        <v/>
      </c>
    </row>
    <row r="514" spans="1:72" hidden="1">
      <c r="A514" s="167" t="str">
        <f t="shared" si="51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3"/>
        <v/>
      </c>
    </row>
    <row r="515" spans="1:72" hidden="1">
      <c r="A515" s="167" t="str">
        <f t="shared" si="51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3"/>
        <v/>
      </c>
    </row>
    <row r="516" spans="1:72" hidden="1">
      <c r="A516" s="167" t="str">
        <f t="shared" si="51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04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3"/>
        <v/>
      </c>
    </row>
    <row r="517" spans="1:72" hidden="1">
      <c r="A517" s="167" t="str">
        <f t="shared" si="51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04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3"/>
        <v/>
      </c>
    </row>
    <row r="518" spans="1:72" hidden="1">
      <c r="A518" s="167" t="str">
        <f t="shared" si="51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3"/>
        <v/>
      </c>
    </row>
    <row r="519" spans="1:72" hidden="1">
      <c r="A519" s="167" t="str">
        <f t="shared" ref="A519:A553" si="54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 hidden="1">
      <c r="A523" s="167" t="str">
        <f t="shared" si="54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4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4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4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4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4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4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4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4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4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4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4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4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4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4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4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4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4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4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56:Q456 O463:Q463 O465:Q467 O471:Q471 O444:Q451 P452:Q452 O453:Q453 O474:Q474 P475:Q475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1:Y482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AA452:AD453 Z481:AD481 Z48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" name="Range1_14_1_1_1"/>
    <protectedRange sqref="F6:F7 F25 F14 F31:F32 F56:F57 F80:F81 F113 F107:F108 F159:F160 F169 F187:F188 F218 F220 F251 F253 F261 F283 F287 F337 F341 F364 F368 F393 F416 F446 F448" name="Range1_14_1_2_1"/>
    <protectedRange sqref="J7 J27 J20 J25 J14 J75 J97 J103 J113 J144 J148 J151 J156:J157 J169 J178 J183 J206 J212 J215 J241 J261 J279 J305 J300:J301 J325:J326 J334 J343 J354:J355 J361 J357:J358 J388 J410 J426 J443 J462 J464 J481:J482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1:Q482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" name="Range1_19_1"/>
    <protectedRange sqref="AA27:AC27 AA25:AE25 AA75:AC75 AA103:AC103 AA148:AE148 AA151:AC151 AA212:AE212 AA301:AE301 AA326:AE326 AA358:AE358 AA408:AE408 AA467:AE467 AA482:AE482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05" operator="equal">
      <formula>"ERRO"</formula>
    </cfRule>
  </conditionalFormatting>
  <conditionalFormatting sqref="X4 Y476:Y480 Y1:Z157 Y159:Z475 Y483:Y551 Y481:Z482">
    <cfRule type="cellIs" dxfId="140" priority="18494" operator="equal">
      <formula>"OPORTUNIDADE"</formula>
    </cfRule>
  </conditionalFormatting>
  <conditionalFormatting sqref="AZ6:AZ523">
    <cfRule type="expression" dxfId="139" priority="18489">
      <formula>$BU6=1</formula>
    </cfRule>
  </conditionalFormatting>
  <conditionalFormatting sqref="BQ6:BQ600">
    <cfRule type="cellIs" dxfId="138" priority="18500" operator="equal">
      <formula>"Produção e Intervalo"</formula>
    </cfRule>
    <cfRule type="cellIs" dxfId="137" priority="18501" operator="equal">
      <formula>"Aderente"</formula>
    </cfRule>
    <cfRule type="cellIs" dxfId="136" priority="18502" operator="equal">
      <formula>"Intervalo"</formula>
    </cfRule>
    <cfRule type="cellIs" dxfId="135" priority="18503" operator="equal">
      <formula>"Produção"</formula>
    </cfRule>
    <cfRule type="cellIs" dxfId="134" priority="18504" operator="equal">
      <formula>"ERRO"</formula>
    </cfRule>
  </conditionalFormatting>
  <conditionalFormatting sqref="BR6:BS553">
    <cfRule type="cellIs" dxfId="133" priority="18482" operator="equal">
      <formula>"*"</formula>
    </cfRule>
    <cfRule type="cellIs" dxfId="132" priority="18483" operator="greaterThanOrEqual">
      <formula>1</formula>
    </cfRule>
    <cfRule type="cellIs" dxfId="131" priority="18484" operator="lessThan">
      <formula>1</formula>
    </cfRule>
  </conditionalFormatting>
  <conditionalFormatting sqref="X478 Y476:Y480 Y6:Z157 Y159:Z475 X480 X483:X523 Y483:Y551 Y481:Z482">
    <cfRule type="cellIs" dxfId="130" priority="18430" operator="equal">
      <formula>"NÃO"</formula>
    </cfRule>
    <cfRule type="cellIs" dxfId="129" priority="18431" operator="equal">
      <formula>"SIM"</formula>
    </cfRule>
  </conditionalFormatting>
  <conditionalFormatting sqref="X478 X480 X483:X523">
    <cfRule type="cellIs" dxfId="128" priority="18429" operator="equal">
      <formula>"OPORTUNIDADE"</formula>
    </cfRule>
  </conditionalFormatting>
  <conditionalFormatting sqref="Z476:Z480 Z483:Z523">
    <cfRule type="cellIs" dxfId="127" priority="18427" operator="equal">
      <formula>"NÃO"</formula>
    </cfRule>
    <cfRule type="cellIs" dxfId="126" priority="18428" operator="equal">
      <formula>"SIM"</formula>
    </cfRule>
  </conditionalFormatting>
  <conditionalFormatting sqref="Z476:Z480 Z483:Z523">
    <cfRule type="cellIs" dxfId="125" priority="18426" operator="equal">
      <formula>"OPORTUNIDADE"</formula>
    </cfRule>
  </conditionalFormatting>
  <conditionalFormatting sqref="Y1048576">
    <cfRule type="cellIs" dxfId="124" priority="18311" operator="equal">
      <formula>"OPORTUNIDADE"</formula>
    </cfRule>
  </conditionalFormatting>
  <conditionalFormatting sqref="Y1048576">
    <cfRule type="cellIs" dxfId="123" priority="18309" operator="equal">
      <formula>"NÃO"</formula>
    </cfRule>
    <cfRule type="cellIs" dxfId="122" priority="18310" operator="equal">
      <formula>"SIM"</formula>
    </cfRule>
  </conditionalFormatting>
  <conditionalFormatting sqref="Z524:Z549">
    <cfRule type="cellIs" dxfId="121" priority="18046" operator="equal">
      <formula>"OPORTUNIDADE"</formula>
    </cfRule>
  </conditionalFormatting>
  <conditionalFormatting sqref="Z524:Z549">
    <cfRule type="cellIs" dxfId="120" priority="18044" operator="equal">
      <formula>"NÃO"</formula>
    </cfRule>
    <cfRule type="cellIs" dxfId="119" priority="18045" operator="equal">
      <formula>"SIM"</formula>
    </cfRule>
  </conditionalFormatting>
  <conditionalFormatting sqref="X550">
    <cfRule type="cellIs" dxfId="118" priority="18032" operator="equal">
      <formula>"NÃO"</formula>
    </cfRule>
    <cfRule type="cellIs" dxfId="117" priority="18033" operator="equal">
      <formula>"SIM"</formula>
    </cfRule>
  </conditionalFormatting>
  <conditionalFormatting sqref="X550">
    <cfRule type="cellIs" dxfId="116" priority="18031" operator="equal">
      <formula>"OPORTUNIDADE"</formula>
    </cfRule>
  </conditionalFormatting>
  <conditionalFormatting sqref="Z550">
    <cfRule type="cellIs" dxfId="115" priority="18029" operator="equal">
      <formula>"NÃO"</formula>
    </cfRule>
    <cfRule type="cellIs" dxfId="114" priority="18030" operator="equal">
      <formula>"SIM"</formula>
    </cfRule>
  </conditionalFormatting>
  <conditionalFormatting sqref="Z550">
    <cfRule type="cellIs" dxfId="113" priority="18028" operator="equal">
      <formula>"OPORTUNIDADE"</formula>
    </cfRule>
  </conditionalFormatting>
  <conditionalFormatting sqref="BI550">
    <cfRule type="iconSet" priority="1803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38">
      <iconSet showValue="0">
        <cfvo type="percent" val="0"/>
        <cfvo type="num" val="1"/>
        <cfvo type="num" val="1" gte="0"/>
      </iconSet>
    </cfRule>
    <cfRule type="iconSet" priority="1803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4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48">
      <formula>$BU493=1</formula>
    </cfRule>
  </conditionalFormatting>
  <conditionalFormatting sqref="AZ526:AZ550">
    <cfRule type="expression" dxfId="111" priority="18808">
      <formula>$BU498=1</formula>
    </cfRule>
  </conditionalFormatting>
  <conditionalFormatting sqref="BI524:BI549">
    <cfRule type="iconSet" priority="1880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11">
      <iconSet showValue="0">
        <cfvo type="percent" val="0"/>
        <cfvo type="num" val="1"/>
        <cfvo type="num" val="1" gte="0"/>
      </iconSet>
    </cfRule>
    <cfRule type="iconSet" priority="1881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43" operator="equal">
      <formula>"*"</formula>
    </cfRule>
    <cfRule type="cellIs" dxfId="109" priority="13444" operator="greaterThanOrEqual">
      <formula>1</formula>
    </cfRule>
    <cfRule type="cellIs" dxfId="108" priority="13445" operator="lessThan">
      <formula>1</formula>
    </cfRule>
  </conditionalFormatting>
  <conditionalFormatting sqref="BJ2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81" operator="equal">
      <formula>"OPORTUNIDADE"</formula>
    </cfRule>
  </conditionalFormatting>
  <conditionalFormatting sqref="Y158">
    <cfRule type="cellIs" dxfId="106" priority="79" operator="equal">
      <formula>"NÃO"</formula>
    </cfRule>
    <cfRule type="cellIs" dxfId="105" priority="80" operator="equal">
      <formula>"SIM"</formula>
    </cfRule>
  </conditionalFormatting>
  <conditionalFormatting sqref="BO6:BO208 BO210:BO600">
    <cfRule type="iconSet" priority="18877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79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81">
      <iconSet showValue="0">
        <cfvo type="percent" val="0"/>
        <cfvo type="num" val="1"/>
        <cfvo type="num" val="1" gte="0"/>
      </iconSet>
    </cfRule>
    <cfRule type="iconSet" priority="18882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87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447 BK461:BK462 BK454:BK457 BK451 BK472:BK600">
    <cfRule type="iconSet" priority="18890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50 BP461:BP600 BP452:BP455 BP457">
    <cfRule type="iconSet" priority="1890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1600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1601</v>
      </c>
      <c r="C4" s="331" t="s">
        <v>1602</v>
      </c>
      <c r="D4" s="331" t="s">
        <v>1603</v>
      </c>
      <c r="E4" s="331" t="s">
        <v>1604</v>
      </c>
      <c r="F4" s="331" t="s">
        <v>8</v>
      </c>
      <c r="G4" s="331" t="s">
        <v>1605</v>
      </c>
    </row>
    <row r="5" spans="2:8">
      <c r="B5" s="334" t="s">
        <v>1153</v>
      </c>
      <c r="C5" s="334">
        <v>314978</v>
      </c>
      <c r="D5" s="334" t="s">
        <v>1606</v>
      </c>
      <c r="E5" s="334" t="s">
        <v>541</v>
      </c>
      <c r="F5" s="334" t="s">
        <v>101</v>
      </c>
      <c r="G5" s="335">
        <v>46143</v>
      </c>
    </row>
    <row r="6" spans="2:8">
      <c r="B6" s="334" t="s">
        <v>1607</v>
      </c>
      <c r="C6" s="334">
        <v>256790</v>
      </c>
      <c r="D6" s="334" t="s">
        <v>1608</v>
      </c>
      <c r="E6" s="334" t="s">
        <v>541</v>
      </c>
      <c r="F6" s="334" t="s">
        <v>1609</v>
      </c>
      <c r="G6" s="335">
        <v>45992</v>
      </c>
    </row>
    <row r="7" spans="2:8">
      <c r="B7" s="334" t="s">
        <v>1610</v>
      </c>
      <c r="C7" s="334">
        <v>265193</v>
      </c>
      <c r="D7" s="334" t="s">
        <v>1611</v>
      </c>
      <c r="E7" s="334" t="s">
        <v>542</v>
      </c>
      <c r="F7" s="334" t="s">
        <v>1500</v>
      </c>
      <c r="G7" s="334" t="s">
        <v>1612</v>
      </c>
    </row>
    <row r="8" spans="2:8">
      <c r="B8" s="334" t="s">
        <v>1613</v>
      </c>
      <c r="C8" s="334">
        <v>293716</v>
      </c>
      <c r="D8" s="334" t="s">
        <v>1614</v>
      </c>
      <c r="E8" s="334" t="s">
        <v>542</v>
      </c>
      <c r="F8" s="334" t="s">
        <v>1500</v>
      </c>
      <c r="G8" s="335">
        <v>46204</v>
      </c>
    </row>
    <row r="9" spans="2:8">
      <c r="B9" s="334" t="s">
        <v>1615</v>
      </c>
      <c r="C9" s="334">
        <v>257258</v>
      </c>
      <c r="D9" s="334" t="s">
        <v>1616</v>
      </c>
      <c r="E9" s="334" t="s">
        <v>543</v>
      </c>
      <c r="F9" s="334" t="s">
        <v>144</v>
      </c>
      <c r="G9" s="335">
        <v>46327</v>
      </c>
    </row>
    <row r="10" spans="2:8">
      <c r="B10" s="334" t="s">
        <v>1617</v>
      </c>
      <c r="C10" s="334">
        <v>371147</v>
      </c>
      <c r="D10" s="334" t="s">
        <v>1618</v>
      </c>
      <c r="E10" s="334" t="s">
        <v>543</v>
      </c>
      <c r="F10" s="334" t="s">
        <v>144</v>
      </c>
      <c r="G10" s="334" t="s">
        <v>1612</v>
      </c>
    </row>
    <row r="11" spans="2:8">
      <c r="B11" s="334" t="s">
        <v>1619</v>
      </c>
      <c r="C11" s="334">
        <v>259230</v>
      </c>
      <c r="D11" s="334" t="s">
        <v>1620</v>
      </c>
      <c r="E11" s="334" t="s">
        <v>543</v>
      </c>
      <c r="F11" s="334" t="s">
        <v>144</v>
      </c>
      <c r="G11" s="335">
        <v>45992</v>
      </c>
      <c r="H11" s="342">
        <v>46357</v>
      </c>
    </row>
    <row r="12" spans="2:8">
      <c r="B12" s="334" t="s">
        <v>1621</v>
      </c>
      <c r="C12" s="334">
        <v>370705</v>
      </c>
      <c r="D12" s="334"/>
      <c r="E12" s="334" t="s">
        <v>543</v>
      </c>
      <c r="F12" s="334" t="s">
        <v>144</v>
      </c>
      <c r="G12" s="334" t="s">
        <v>1612</v>
      </c>
    </row>
    <row r="13" spans="2:8">
      <c r="B13" s="334" t="s">
        <v>1622</v>
      </c>
      <c r="C13" s="334">
        <v>258542</v>
      </c>
      <c r="D13" s="334" t="s">
        <v>1623</v>
      </c>
      <c r="E13" s="334" t="s">
        <v>544</v>
      </c>
      <c r="F13" s="334" t="s">
        <v>180</v>
      </c>
      <c r="G13" s="335">
        <v>45962</v>
      </c>
    </row>
    <row r="14" spans="2:8">
      <c r="B14" s="334" t="s">
        <v>1624</v>
      </c>
      <c r="C14" s="334">
        <v>257050</v>
      </c>
      <c r="D14" s="334" t="s">
        <v>1625</v>
      </c>
      <c r="E14" s="334" t="s">
        <v>544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1626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1627</v>
      </c>
      <c r="E3" s="326" t="s">
        <v>1628</v>
      </c>
      <c r="F3" s="326" t="s">
        <v>1629</v>
      </c>
      <c r="G3" s="331" t="s">
        <v>1630</v>
      </c>
      <c r="H3" s="326" t="s">
        <v>1631</v>
      </c>
    </row>
    <row r="4" spans="3:8">
      <c r="C4" s="329" t="s">
        <v>541</v>
      </c>
      <c r="D4" s="329">
        <v>9347</v>
      </c>
      <c r="E4" s="330">
        <v>45985</v>
      </c>
      <c r="F4" s="329">
        <v>7000</v>
      </c>
      <c r="G4" s="333" t="s">
        <v>1632</v>
      </c>
      <c r="H4" s="329"/>
    </row>
    <row r="5" spans="3:8" ht="29.25">
      <c r="C5" s="327" t="s">
        <v>541</v>
      </c>
      <c r="D5" s="327" t="s">
        <v>1633</v>
      </c>
      <c r="E5" s="328">
        <v>46000</v>
      </c>
      <c r="F5" s="327">
        <v>9000</v>
      </c>
      <c r="G5" s="332" t="s">
        <v>1634</v>
      </c>
      <c r="H5" s="327"/>
    </row>
    <row r="6" spans="3:8">
      <c r="C6" s="327" t="s">
        <v>542</v>
      </c>
      <c r="D6" s="327">
        <v>7694</v>
      </c>
      <c r="E6" s="328">
        <v>46006</v>
      </c>
      <c r="F6" s="327">
        <v>7750</v>
      </c>
      <c r="G6" s="332" t="s">
        <v>1635</v>
      </c>
      <c r="H6" s="327"/>
    </row>
    <row r="7" spans="3:8">
      <c r="C7" s="329" t="s">
        <v>543</v>
      </c>
      <c r="D7" s="329">
        <v>9403</v>
      </c>
      <c r="E7" s="330">
        <v>45972</v>
      </c>
      <c r="F7" s="329" t="s">
        <v>1636</v>
      </c>
      <c r="G7" s="333" t="s">
        <v>1637</v>
      </c>
      <c r="H7" s="329" t="s">
        <v>928</v>
      </c>
    </row>
    <row r="8" spans="3:8">
      <c r="C8" s="327" t="s">
        <v>543</v>
      </c>
      <c r="D8" s="327">
        <v>7663</v>
      </c>
      <c r="E8" s="328">
        <v>46008</v>
      </c>
      <c r="F8" s="327" t="s">
        <v>1638</v>
      </c>
      <c r="G8" s="332" t="s">
        <v>1639</v>
      </c>
      <c r="H8" s="327" t="s">
        <v>1640</v>
      </c>
    </row>
    <row r="9" spans="3:8">
      <c r="C9" s="327" t="s">
        <v>463</v>
      </c>
      <c r="D9" s="327" t="s">
        <v>1641</v>
      </c>
      <c r="E9" s="328">
        <v>45993</v>
      </c>
      <c r="F9" s="327">
        <v>12000</v>
      </c>
      <c r="G9" s="332" t="s">
        <v>1642</v>
      </c>
      <c r="H9" s="327"/>
    </row>
    <row r="10" spans="3:8" ht="29.25">
      <c r="C10" s="327" t="s">
        <v>463</v>
      </c>
      <c r="D10" s="327" t="s">
        <v>1643</v>
      </c>
      <c r="E10" s="328">
        <v>45993</v>
      </c>
      <c r="F10" s="327">
        <v>9000</v>
      </c>
      <c r="G10" s="332" t="s">
        <v>1644</v>
      </c>
      <c r="H10" s="327"/>
    </row>
    <row r="11" spans="3:8" ht="29.25">
      <c r="C11" s="327" t="s">
        <v>463</v>
      </c>
      <c r="D11" s="327" t="s">
        <v>1645</v>
      </c>
      <c r="E11" s="328">
        <v>45993</v>
      </c>
      <c r="F11" s="327">
        <v>10000</v>
      </c>
      <c r="G11" s="332" t="s">
        <v>1644</v>
      </c>
      <c r="H11" s="327"/>
    </row>
    <row r="12" spans="3:8">
      <c r="C12" s="327" t="s">
        <v>544</v>
      </c>
      <c r="D12" s="327">
        <v>9038</v>
      </c>
      <c r="E12" s="328">
        <v>46006</v>
      </c>
      <c r="F12" s="327">
        <v>6817</v>
      </c>
      <c r="G12" s="332" t="s">
        <v>1646</v>
      </c>
      <c r="H12" s="327" t="s">
        <v>1647</v>
      </c>
    </row>
    <row r="13" spans="3:8">
      <c r="C13" s="327" t="s">
        <v>539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L1" workbookViewId="0">
      <selection activeCell="T3008" sqref="T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922</v>
      </c>
      <c r="R1" s="396"/>
      <c r="U1" s="102"/>
      <c r="V1" s="397" t="s">
        <v>1648</v>
      </c>
      <c r="W1" s="397"/>
      <c r="X1" s="397"/>
      <c r="Y1" s="104"/>
    </row>
    <row r="2" spans="1:25" s="101" customFormat="1" ht="11.25" customHeight="1">
      <c r="A2" s="105" t="s">
        <v>1649</v>
      </c>
      <c r="B2" s="105" t="s">
        <v>1650</v>
      </c>
      <c r="C2" s="105" t="s">
        <v>313</v>
      </c>
      <c r="D2" s="106" t="s">
        <v>874</v>
      </c>
      <c r="E2" s="106" t="s">
        <v>875</v>
      </c>
      <c r="F2" s="106" t="s">
        <v>1651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8" t="s">
        <v>7</v>
      </c>
      <c r="M2" s="126" t="s">
        <v>3</v>
      </c>
      <c r="N2" s="269" t="s">
        <v>867</v>
      </c>
      <c r="O2" s="26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1652</v>
      </c>
      <c r="U2" s="108" t="s">
        <v>877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400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1430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40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40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15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2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1430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40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40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19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2380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24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50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2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400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1430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40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40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15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19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12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400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1430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40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40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15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19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60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400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1430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40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15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40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19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60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2380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24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40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15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40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19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2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400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1430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40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15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40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19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60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400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1430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40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15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40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19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1248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2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400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1430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40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15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19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19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2380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1248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60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1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24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2380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2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400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1430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40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15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40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19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19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1248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30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1430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40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15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40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19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400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19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40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>
        <f ca="1">_xlfn.XLOOKUP(G303&amp;$W$2,BS_CONTROLE[CHAVE],BS_CONTROLE[Quantidade_11],"-")</f>
        <v>30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40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15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40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19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40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1700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1700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1430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40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15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40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19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2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400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1700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50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1430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40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15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40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19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2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400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12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>
        <f ca="1">_xlfn.XLOOKUP(G382&amp;$W$2,BS_CONTROLE[CHAVE],BS_CONTROLE[Quantidade_11],"-")</f>
        <v>0</v>
      </c>
      <c r="X382" s="112">
        <f ca="1">_xlfn.XLOOKUP(G382&amp;$X$2,BS_CONTROLE[CHAVE],BS_CONTROLE[Quantidade_11],"-")</f>
        <v>0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1248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2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1700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60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2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400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1430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40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15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40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0</v>
      </c>
      <c r="X394" s="112">
        <f ca="1">_xlfn.XLOOKUP(G394&amp;$X$2,BS_CONTROLE[CHAVE],BS_CONTROLE[Quantidade_11],"-")</f>
        <v>19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>
        <f ca="1">_xlfn.XLOOKUP(G395&amp;$W$2,BS_CONTROLE[CHAVE],BS_CONTROLE[Quantidade_11],"-")</f>
        <v>0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>
        <f ca="1">_xlfn.XLOOKUP(G399&amp;$W$2,BS_CONTROLE[CHAVE],BS_CONTROLE[Quantidade_11],"-")</f>
        <v>1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2380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24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>
        <f ca="1">_xlfn.XLOOKUP(G403&amp;$W$2,BS_CONTROLE[CHAVE],BS_CONTROLE[Quantidade_11],"-")</f>
        <v>0</v>
      </c>
      <c r="X403" s="112">
        <f ca="1">_xlfn.XLOOKUP(G403&amp;$X$2,BS_CONTROLE[CHAVE],BS_CONTROLE[Quantidade_11],"-")</f>
        <v>0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1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1700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>
        <f ca="1">_xlfn.XLOOKUP(G408&amp;$W$2,BS_CONTROLE[CHAVE],BS_CONTROLE[Quantidade_11],"-")</f>
        <v>30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12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2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400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1430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40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15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40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0</v>
      </c>
      <c r="X417" s="112">
        <f ca="1">_xlfn.XLOOKUP(G417&amp;$X$2,BS_CONTROLE[CHAVE],BS_CONTROLE[Quantidade_11],"-")</f>
        <v>19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>
        <f ca="1">_xlfn.XLOOKUP(G418&amp;$W$2,BS_CONTROLE[CHAVE],BS_CONTROLE[Quantidade_11],"-")</f>
        <v>0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40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50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0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0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1248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>
        <f ca="1">_xlfn.XLOOKUP(G440&amp;$V$2,BS_CONTROLE[CHAVE],BS_CONTROLE[Quantidade_11],"-")</f>
        <v>0</v>
      </c>
      <c r="W440" s="112" t="str">
        <f ca="1">_xlfn.XLOOKUP(G440&amp;$W$2,BS_CONTROLE[CHAVE],BS_CONTROLE[Quantidade_11],"-")</f>
        <v>-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1700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9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1430</v>
      </c>
      <c r="X446" s="112">
        <f ca="1">_xlfn.XLOOKUP(G446&amp;$X$2,BS_CONTROLE[CHAVE],BS_CONTROLE[Quantidade_11],"-")</f>
        <v>0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9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40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15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9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>
        <f ca="1">_xlfn.XLOOKUP(G448&amp;$W$2,BS_CONTROLE[CHAVE],BS_CONTROLE[Quantidade_11],"-")</f>
        <v>0</v>
      </c>
      <c r="X448" s="112">
        <f ca="1">_xlfn.XLOOKUP(G448&amp;$X$2,BS_CONTROLE[CHAVE],BS_CONTROLE[Quantidade_11],"-")</f>
        <v>19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9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2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400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9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9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40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*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9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*</v>
      </c>
      <c r="U452" s="110" t="str">
        <f>IF(SP_SUL!W454="","*",SP_SUL!W454)</f>
        <v>*</v>
      </c>
      <c r="V452" s="112">
        <f ca="1">_xlfn.XLOOKUP(G452&amp;$V$2,BS_CONTROLE[CHAVE],BS_CONTROLE[Quantidade_11],"-")</f>
        <v>0</v>
      </c>
      <c r="W452" s="112">
        <f ca="1">_xlfn.XLOOKUP(G452&amp;$W$2,BS_CONTROLE[CHAVE],BS_CONTROLE[Quantidade_11],"-")</f>
        <v>0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*</v>
      </c>
      <c r="C453" s="109" t="str">
        <f>IF(SP_SUL!Z455="","*",SP_SUL!Z455)</f>
        <v>*</v>
      </c>
      <c r="D453" s="110" t="str">
        <f>IF(SP_SUL!S455="","*",SP_SUL!S455)</f>
        <v>-</v>
      </c>
      <c r="E453" s="110" t="str">
        <f>IF(SP_SUL!T455="","*",SP_SUL!T455)</f>
        <v>-</v>
      </c>
      <c r="F453" s="110" t="str">
        <f>IF(SP_SUL!B455="","*",SP_SUL!B455)</f>
        <v>*</v>
      </c>
      <c r="G453" s="110" t="str">
        <f>IF(SP_SUL!D455="","*",SP_SUL!D455)</f>
        <v>*</v>
      </c>
      <c r="H453" s="110" t="str">
        <f>IF(SP_SUL!F455="","*",SP_SUL!F455)</f>
        <v>*</v>
      </c>
      <c r="I453" s="110" t="str">
        <f>IF(SP_SUL!H455="","*",SP_SUL!H455)</f>
        <v>*</v>
      </c>
      <c r="J453" s="110" t="str">
        <f>IF(SP_SUL!I455="","*",SP_SUL!I455)</f>
        <v>*</v>
      </c>
      <c r="K453" s="110" t="str">
        <f>IF(SP_SUL!M455="","*",SP_SUL!M455)</f>
        <v>-</v>
      </c>
      <c r="L453" s="339" t="str">
        <f>IF(SP_SUL!N455="","*",SP_SUL!N455)</f>
        <v>-</v>
      </c>
      <c r="M453" s="111" t="str">
        <f>IF(SP_SUL!J455="","*",SP_SUL!J455)</f>
        <v>*</v>
      </c>
      <c r="N453" s="270" t="str">
        <f>IF(SP_SUL!K455="","*",SP_SUL!K455)</f>
        <v>*</v>
      </c>
      <c r="O453" s="270" t="str">
        <f>IF(SP_SUL!L455="","*",SP_SUL!L455)</f>
        <v>*</v>
      </c>
      <c r="P453" s="111"/>
      <c r="Q453" s="128" t="str">
        <f>IF(SP_SUL!O455="","*",SP_SUL!O455)</f>
        <v>*</v>
      </c>
      <c r="R453" s="128" t="str">
        <f>IF(SP_SUL!P455="","*",SP_SUL!P455)</f>
        <v>*</v>
      </c>
      <c r="S453" s="110" t="str">
        <f>IF(SP_SUL!Q455="","*",CONCATENATE(SP_SUL!Q455," ",SP_SUL!R455))</f>
        <v>*</v>
      </c>
      <c r="T453" s="110" t="str">
        <f>IF(SP_SUL!V455="","*",SP_SUL!V455)</f>
        <v>*</v>
      </c>
      <c r="U453" s="110" t="str">
        <f>IF(SP_SUL!W455="","*",SP_SUL!W455)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9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9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9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>
        <f ca="1">_xlfn.XLOOKUP(G456&amp;$W$2,BS_CONTROLE[CHAVE],BS_CONTROLE[Quantidade_11],"-")</f>
        <v>1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9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2380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9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24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9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9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9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9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9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1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9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1700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9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9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60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9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9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9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0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9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9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*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9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40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15</v>
      </c>
    </row>
    <row r="473" spans="1:24" s="113" customFormat="1" hidden="1">
      <c r="A473" s="109" t="str">
        <f>IF(SP_SUL!Y475="","*",SP_SUL!Y475)</f>
        <v>*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9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40</v>
      </c>
    </row>
    <row r="474" spans="1:24" s="113" customFormat="1" hidden="1">
      <c r="A474" s="109" t="str">
        <f>IF(SP_SUL!Y476="","*",SP_SUL!Y476)</f>
        <v>*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9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*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9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>
        <f ca="1">_xlfn.XLOOKUP(G475&amp;$W$2,BS_CONTROLE[CHAVE],BS_CONTROLE[Quantidade_11],"-")</f>
        <v>0</v>
      </c>
      <c r="X475" s="112">
        <f ca="1">_xlfn.XLOOKUP(G475&amp;$X$2,BS_CONTROLE[CHAVE],BS_CONTROLE[Quantidade_11],"-")</f>
        <v>0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9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*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9" t="str">
        <f>IF(SP_SUL!N479="","*",SP_SUL!N479)</f>
        <v>ZEJ2</v>
      </c>
      <c r="M477" s="111">
        <f>IF(SP_SUL!J479="","*",SP_SUL!J479)</f>
        <v>55</v>
      </c>
      <c r="N477" s="270">
        <f>IF(SP_SUL!K479="","*",SP_SUL!K479)</f>
        <v>145.69999999999999</v>
      </c>
      <c r="O477" s="27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0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9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*</v>
      </c>
      <c r="B479" s="109" t="str">
        <f>IF(SP_SUL!X481="","*",SP_SUL!X481)</f>
        <v>Contrato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W61</v>
      </c>
      <c r="H479" s="110" t="str">
        <f>IF(SP_SUL!F481="","*",SP_SUL!F481)</f>
        <v>DESLOCAMENTO</v>
      </c>
      <c r="I479" s="110" t="str">
        <f>IF(SP_SUL!H481="","*",SP_SUL!H481)</f>
        <v>K67ZEV1</v>
      </c>
      <c r="J479" s="110" t="str">
        <f>IF(SP_SUL!I481="","*",SP_SUL!I481)</f>
        <v>K67ZEV1</v>
      </c>
      <c r="K479" s="110" t="str">
        <f>IF(SP_SUL!M481="","*",SP_SUL!M481)</f>
        <v>ZEV-ZXW</v>
      </c>
      <c r="L479" s="339" t="str">
        <f>IF(SP_SUL!N481="","*",SP_SUL!N481)</f>
        <v>K84ZXW2</v>
      </c>
      <c r="M479" s="111">
        <f>IF(SP_SUL!J481="","*",SP_SUL!J481)</f>
        <v>92</v>
      </c>
      <c r="N479" s="270">
        <f>IF(SP_SUL!K481="","*",SP_SUL!K481)</f>
        <v>83.7</v>
      </c>
      <c r="O479" s="270" t="str">
        <f>IF(SP_SUL!L481="","*",SP_SUL!L481)</f>
        <v>-</v>
      </c>
      <c r="P479" s="111"/>
      <c r="Q479" s="128">
        <f>IF(SP_SUL!O481="","*",SP_SUL!O481)</f>
        <v>0.3125</v>
      </c>
      <c r="R479" s="128">
        <f>IF(SP_SUL!P481="","*",SP_SUL!P481)</f>
        <v>4.1666666666666664E-2</v>
      </c>
      <c r="S479" s="110" t="str">
        <f>IF(SP_SUL!Q481="","*",CONCATENATE(SP_SUL!Q481," ",SP_SUL!R481))</f>
        <v>1 BINÁRIO</v>
      </c>
      <c r="T479" s="110" t="str">
        <f>IF(SP_SUL!V481="","*",SP_SUL!V481)</f>
        <v>Moisés</v>
      </c>
      <c r="U479" s="110" t="str">
        <f>IF(SP_SUL!W481="","*",SP_SUL!W481)</f>
        <v>Deslocamento e recolhimento das TP's na serra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*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W62</v>
      </c>
      <c r="H480" s="110" t="str">
        <f>IF(SP_SUL!F482="","*",SP_SUL!F482)</f>
        <v>DESLOCAMENTO</v>
      </c>
      <c r="I480" s="110" t="str">
        <f>IF(SP_SUL!H482="","*",SP_SUL!H482)</f>
        <v>ZPT1051</v>
      </c>
      <c r="J480" s="110" t="str">
        <f>IF(SP_SUL!I482="","*",SP_SUL!I482)</f>
        <v>ZPTZDR</v>
      </c>
      <c r="K480" s="110" t="str">
        <f>IF(SP_SUL!M482="","*",SP_SUL!M482)</f>
        <v>ZPT-ZXW</v>
      </c>
      <c r="L480" s="339" t="str">
        <f>IF(SP_SUL!N482="","*",SP_SUL!N482)</f>
        <v>K84ZXW1</v>
      </c>
      <c r="M480" s="111">
        <f>IF(SP_SUL!J482="","*",SP_SUL!J482)</f>
        <v>54</v>
      </c>
      <c r="N480" s="270">
        <f>IF(SP_SUL!K482="","*",SP_SUL!K482)</f>
        <v>83.7</v>
      </c>
      <c r="O480" s="27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>
        <f ca="1">_xlfn.XLOOKUP(G480&amp;$W$2,BS_CONTROLE[CHAVE],BS_CONTROLE[Quantidade_11],"-")</f>
        <v>1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*</v>
      </c>
      <c r="B481" s="109" t="str">
        <f>IF(SP_SUL!X483="","*",SP_SUL!X483)</f>
        <v>*</v>
      </c>
      <c r="C481" s="109" t="str">
        <f>IF(SP_SUL!Z483="","*",SP_SUL!Z483)</f>
        <v>*</v>
      </c>
      <c r="D481" s="110" t="str">
        <f>IF(SP_SUL!S483="","*",SP_SUL!S483)</f>
        <v>-</v>
      </c>
      <c r="E481" s="110" t="str">
        <f>IF(SP_SUL!T483="","*",SP_SUL!T483)</f>
        <v>-</v>
      </c>
      <c r="F481" s="110" t="str">
        <f>IF(SP_SUL!B483="","*",SP_SUL!B483)</f>
        <v>*</v>
      </c>
      <c r="G481" s="110" t="str">
        <f>IF(SP_SUL!D483="","*",SP_SUL!D483)</f>
        <v>*</v>
      </c>
      <c r="H481" s="110" t="str">
        <f>IF(SP_SUL!F483="","*",SP_SUL!F483)</f>
        <v>*</v>
      </c>
      <c r="I481" s="110" t="str">
        <f>IF(SP_SUL!H483="","*",SP_SUL!H483)</f>
        <v>*</v>
      </c>
      <c r="J481" s="110" t="str">
        <f>IF(SP_SUL!I483="","*",SP_SUL!I483)</f>
        <v>*</v>
      </c>
      <c r="K481" s="110" t="str">
        <f>IF(SP_SUL!M483="","*",SP_SUL!M483)</f>
        <v>-</v>
      </c>
      <c r="L481" s="339" t="str">
        <f>IF(SP_SUL!N483="","*",SP_SUL!N483)</f>
        <v>-</v>
      </c>
      <c r="M481" s="111" t="str">
        <f>IF(SP_SUL!J483="","*",SP_SUL!J483)</f>
        <v>*</v>
      </c>
      <c r="N481" s="270" t="str">
        <f>IF(SP_SUL!K483="","*",SP_SUL!K483)</f>
        <v>*</v>
      </c>
      <c r="O481" s="270" t="str">
        <f>IF(SP_SUL!L483="","*",SP_SUL!L483)</f>
        <v>*</v>
      </c>
      <c r="P481" s="111"/>
      <c r="Q481" s="128" t="str">
        <f>IF(SP_SUL!O483="","*",SP_SUL!O483)</f>
        <v>*</v>
      </c>
      <c r="R481" s="128" t="str">
        <f>IF(SP_SUL!P483="","*",SP_SUL!P483)</f>
        <v>*</v>
      </c>
      <c r="S481" s="110" t="str">
        <f>IF(SP_SUL!Q483="","*",CONCATENATE(SP_SUL!Q483," ",SP_SUL!R483))</f>
        <v>*</v>
      </c>
      <c r="T481" s="110" t="str">
        <f>IF(SP_SUL!V483="","*",SP_SUL!V483)</f>
        <v>*</v>
      </c>
      <c r="U481" s="110" t="str">
        <f>IF(SP_SUL!W483="","*",SP_SUL!W483)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*</v>
      </c>
      <c r="B482" s="109" t="str">
        <f>IF(SP_SUL!X484="","*",SP_SUL!X484)</f>
        <v>*</v>
      </c>
      <c r="C482" s="109" t="str">
        <f>IF(SP_SUL!Z484="","*",SP_SUL!Z484)</f>
        <v>*</v>
      </c>
      <c r="D482" s="110" t="str">
        <f>IF(SP_SUL!S484="","*",SP_SUL!S484)</f>
        <v>-</v>
      </c>
      <c r="E482" s="110" t="str">
        <f>IF(SP_SUL!T484="","*",SP_SUL!T484)</f>
        <v>-</v>
      </c>
      <c r="F482" s="110" t="str">
        <f>IF(SP_SUL!B484="","*",SP_SUL!B484)</f>
        <v>*</v>
      </c>
      <c r="G482" s="110" t="str">
        <f>IF(SP_SUL!D484="","*",SP_SUL!D484)</f>
        <v>*</v>
      </c>
      <c r="H482" s="110" t="str">
        <f>IF(SP_SUL!F484="","*",SP_SUL!F484)</f>
        <v>*</v>
      </c>
      <c r="I482" s="110" t="str">
        <f>IF(SP_SUL!H484="","*",SP_SUL!H484)</f>
        <v>*</v>
      </c>
      <c r="J482" s="110" t="str">
        <f>IF(SP_SUL!I484="","*",SP_SUL!I484)</f>
        <v>*</v>
      </c>
      <c r="K482" s="110" t="str">
        <f>IF(SP_SUL!M484="","*",SP_SUL!M484)</f>
        <v>-</v>
      </c>
      <c r="L482" s="339" t="str">
        <f>IF(SP_SUL!N484="","*",SP_SUL!N484)</f>
        <v>-</v>
      </c>
      <c r="M482" s="111" t="str">
        <f>IF(SP_SUL!J484="","*",SP_SUL!J484)</f>
        <v>*</v>
      </c>
      <c r="N482" s="270" t="str">
        <f>IF(SP_SUL!K484="","*",SP_SUL!K484)</f>
        <v>*</v>
      </c>
      <c r="O482" s="270" t="str">
        <f>IF(SP_SUL!L484="","*",SP_SUL!L484)</f>
        <v>*</v>
      </c>
      <c r="P482" s="111"/>
      <c r="Q482" s="128" t="str">
        <f>IF(SP_SUL!O484="","*",SP_SUL!O484)</f>
        <v>*</v>
      </c>
      <c r="R482" s="128" t="str">
        <f>IF(SP_SUL!P484="","*",SP_SUL!P484)</f>
        <v>*</v>
      </c>
      <c r="S482" s="110" t="str">
        <f>IF(SP_SUL!Q484="","*",CONCATENATE(SP_SUL!Q484," ",SP_SUL!R484))</f>
        <v>*</v>
      </c>
      <c r="T482" s="110" t="str">
        <f>IF(SP_SUL!V484="","*",SP_SUL!V484)</f>
        <v>*</v>
      </c>
      <c r="U482" s="110" t="str">
        <f>IF(SP_SUL!W484="","*",SP_SUL!W484)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*</v>
      </c>
      <c r="B483" s="109" t="str">
        <f>IF(SP_SUL!X485="","*",SP_SUL!X485)</f>
        <v>*</v>
      </c>
      <c r="C483" s="109" t="str">
        <f>IF(SP_SUL!Z485="","*",SP_SUL!Z485)</f>
        <v>*</v>
      </c>
      <c r="D483" s="110" t="str">
        <f>IF(SP_SUL!S485="","*",SP_SUL!S485)</f>
        <v>-</v>
      </c>
      <c r="E483" s="110" t="str">
        <f>IF(SP_SUL!T485="","*",SP_SUL!T485)</f>
        <v>-</v>
      </c>
      <c r="F483" s="110" t="str">
        <f>IF(SP_SUL!B485="","*",SP_SUL!B485)</f>
        <v>*</v>
      </c>
      <c r="G483" s="110" t="str">
        <f>IF(SP_SUL!D485="","*",SP_SUL!D485)</f>
        <v>*</v>
      </c>
      <c r="H483" s="110" t="str">
        <f>IF(SP_SUL!F485="","*",SP_SUL!F485)</f>
        <v>*</v>
      </c>
      <c r="I483" s="110" t="str">
        <f>IF(SP_SUL!H485="","*",SP_SUL!H485)</f>
        <v>*</v>
      </c>
      <c r="J483" s="110" t="str">
        <f>IF(SP_SUL!I485="","*",SP_SUL!I485)</f>
        <v>*</v>
      </c>
      <c r="K483" s="110" t="str">
        <f>IF(SP_SUL!M485="","*",SP_SUL!M485)</f>
        <v>-</v>
      </c>
      <c r="L483" s="339" t="str">
        <f>IF(SP_SUL!N485="","*",SP_SUL!N485)</f>
        <v>-</v>
      </c>
      <c r="M483" s="111" t="str">
        <f>IF(SP_SUL!J485="","*",SP_SUL!J485)</f>
        <v>*</v>
      </c>
      <c r="N483" s="270" t="str">
        <f>IF(SP_SUL!K485="","*",SP_SUL!K485)</f>
        <v>*</v>
      </c>
      <c r="O483" s="270" t="str">
        <f>IF(SP_SUL!L485="","*",SP_SUL!L485)</f>
        <v>*</v>
      </c>
      <c r="P483" s="111"/>
      <c r="Q483" s="128" t="str">
        <f>IF(SP_SUL!O485="","*",SP_SUL!O485)</f>
        <v>*</v>
      </c>
      <c r="R483" s="128" t="str">
        <f>IF(SP_SUL!P485="","*",SP_SUL!P485)</f>
        <v>*</v>
      </c>
      <c r="S483" s="110" t="str">
        <f>IF(SP_SUL!Q485="","*",CONCATENATE(SP_SUL!Q485," ",SP_SUL!R485))</f>
        <v>*</v>
      </c>
      <c r="T483" s="110" t="str">
        <f>IF(SP_SUL!V485="","*",SP_SUL!V485)</f>
        <v>*</v>
      </c>
      <c r="U483" s="110" t="str">
        <f>IF(SP_SUL!W485="","*",SP_SUL!W485)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*</v>
      </c>
      <c r="B484" s="109" t="str">
        <f>IF(SP_SUL!X486="","*",SP_SUL!X486)</f>
        <v>*</v>
      </c>
      <c r="C484" s="109" t="str">
        <f>IF(SP_SUL!Z486="","*",SP_SUL!Z486)</f>
        <v>*</v>
      </c>
      <c r="D484" s="110" t="str">
        <f>IF(SP_SUL!S486="","*",SP_SUL!S486)</f>
        <v>-</v>
      </c>
      <c r="E484" s="110" t="str">
        <f>IF(SP_SUL!T486="","*",SP_SUL!T486)</f>
        <v>-</v>
      </c>
      <c r="F484" s="110" t="str">
        <f>IF(SP_SUL!B486="","*",SP_SUL!B486)</f>
        <v>*</v>
      </c>
      <c r="G484" s="110" t="str">
        <f>IF(SP_SUL!D486="","*",SP_SUL!D486)</f>
        <v>*</v>
      </c>
      <c r="H484" s="110" t="str">
        <f>IF(SP_SUL!F486="","*",SP_SUL!F486)</f>
        <v>*</v>
      </c>
      <c r="I484" s="110" t="str">
        <f>IF(SP_SUL!H486="","*",SP_SUL!H486)</f>
        <v>*</v>
      </c>
      <c r="J484" s="110" t="str">
        <f>IF(SP_SUL!I486="","*",SP_SUL!I486)</f>
        <v>*</v>
      </c>
      <c r="K484" s="110" t="str">
        <f>IF(SP_SUL!M486="","*",SP_SUL!M486)</f>
        <v>-</v>
      </c>
      <c r="L484" s="339" t="str">
        <f>IF(SP_SUL!N486="","*",SP_SUL!N486)</f>
        <v>-</v>
      </c>
      <c r="M484" s="111" t="str">
        <f>IF(SP_SUL!J486="","*",SP_SUL!J486)</f>
        <v>*</v>
      </c>
      <c r="N484" s="270" t="str">
        <f>IF(SP_SUL!K486="","*",SP_SUL!K486)</f>
        <v>*</v>
      </c>
      <c r="O484" s="270" t="str">
        <f>IF(SP_SUL!L486="","*",SP_SUL!L486)</f>
        <v>*</v>
      </c>
      <c r="P484" s="111"/>
      <c r="Q484" s="128" t="str">
        <f>IF(SP_SUL!O486="","*",SP_SUL!O486)</f>
        <v>*</v>
      </c>
      <c r="R484" s="128" t="str">
        <f>IF(SP_SUL!P486="","*",SP_SUL!P486)</f>
        <v>*</v>
      </c>
      <c r="S484" s="110" t="str">
        <f>IF(SP_SUL!Q486="","*",CONCATENATE(SP_SUL!Q486," ",SP_SUL!R486))</f>
        <v>*</v>
      </c>
      <c r="T484" s="110" t="str">
        <f>IF(SP_SUL!V486="","*",SP_SUL!V486)</f>
        <v>*</v>
      </c>
      <c r="U484" s="110" t="str">
        <f>IF(SP_SUL!W486="","*",SP_SUL!W486)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IF(SP_SUL!Y487="","*",SP_SUL!Y487)</f>
        <v>*</v>
      </c>
      <c r="B485" s="109" t="str">
        <f>IF(SP_SUL!X487="","*",SP_SUL!X487)</f>
        <v>*</v>
      </c>
      <c r="C485" s="109" t="str">
        <f>IF(SP_SUL!Z487="","*",SP_SUL!Z487)</f>
        <v>*</v>
      </c>
      <c r="D485" s="110" t="str">
        <f>IF(SP_SUL!S487="","*",SP_SUL!S487)</f>
        <v>-</v>
      </c>
      <c r="E485" s="110" t="str">
        <f>IF(SP_SUL!T487="","*",SP_SUL!T487)</f>
        <v>-</v>
      </c>
      <c r="F485" s="110" t="str">
        <f>IF(SP_SUL!B487="","*",SP_SUL!B487)</f>
        <v>*</v>
      </c>
      <c r="G485" s="110" t="str">
        <f>IF(SP_SUL!D487="","*",SP_SUL!D487)</f>
        <v>*</v>
      </c>
      <c r="H485" s="110" t="str">
        <f>IF(SP_SUL!F487="","*",SP_SUL!F487)</f>
        <v>*</v>
      </c>
      <c r="I485" s="110" t="str">
        <f>IF(SP_SUL!H487="","*",SP_SUL!H487)</f>
        <v>*</v>
      </c>
      <c r="J485" s="110" t="str">
        <f>IF(SP_SUL!I487="","*",SP_SUL!I487)</f>
        <v>*</v>
      </c>
      <c r="K485" s="110" t="str">
        <f>IF(SP_SUL!M487="","*",SP_SUL!M487)</f>
        <v>-</v>
      </c>
      <c r="L485" s="339" t="str">
        <f>IF(SP_SUL!N487="","*",SP_SUL!N487)</f>
        <v>-</v>
      </c>
      <c r="M485" s="111" t="str">
        <f>IF(SP_SUL!J487="","*",SP_SUL!J487)</f>
        <v>*</v>
      </c>
      <c r="N485" s="270" t="str">
        <f>IF(SP_SUL!K487="","*",SP_SUL!K487)</f>
        <v>*</v>
      </c>
      <c r="O485" s="270" t="str">
        <f>IF(SP_SUL!L487="","*",SP_SUL!L487)</f>
        <v>*</v>
      </c>
      <c r="P485" s="111"/>
      <c r="Q485" s="128" t="str">
        <f>IF(SP_SUL!O487="","*",SP_SUL!O487)</f>
        <v>*</v>
      </c>
      <c r="R485" s="128" t="str">
        <f>IF(SP_SUL!P487="","*",SP_SUL!P487)</f>
        <v>*</v>
      </c>
      <c r="S485" s="110" t="str">
        <f>IF(SP_SUL!Q487="","*",CONCATENATE(SP_SUL!Q487," ",SP_SUL!R487))</f>
        <v>*</v>
      </c>
      <c r="T485" s="110" t="str">
        <f>IF(SP_SUL!V487="","*",SP_SUL!V487)</f>
        <v>*</v>
      </c>
      <c r="U485" s="110" t="str">
        <f>IF(SP_SUL!W487="","*",SP_SUL!W487)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9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9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*</v>
      </c>
      <c r="C488" s="109" t="str">
        <f>IF(SP_SUL!Z490="","*",SP_SUL!Z490)</f>
        <v>*</v>
      </c>
      <c r="D488" s="110" t="str">
        <f>IF(SP_SUL!S490="","*",SP_SUL!S490)</f>
        <v>-</v>
      </c>
      <c r="E488" s="110" t="str">
        <f>IF(SP_SUL!T490="","*",SP_SUL!T490)</f>
        <v>-</v>
      </c>
      <c r="F488" s="110" t="str">
        <f>IF(SP_SUL!B490="","*",SP_SUL!B490)</f>
        <v>*</v>
      </c>
      <c r="G488" s="110" t="str">
        <f>IF(SP_SUL!D490="","*",SP_SUL!D490)</f>
        <v>*</v>
      </c>
      <c r="H488" s="110" t="str">
        <f>IF(SP_SUL!F490="","*",SP_SUL!F490)</f>
        <v>*</v>
      </c>
      <c r="I488" s="110" t="str">
        <f>IF(SP_SUL!H490="","*",SP_SUL!H490)</f>
        <v>*</v>
      </c>
      <c r="J488" s="110" t="str">
        <f>IF(SP_SUL!I490="","*",SP_SUL!I490)</f>
        <v>*</v>
      </c>
      <c r="K488" s="110" t="str">
        <f>IF(SP_SUL!M490="","*",SP_SUL!M490)</f>
        <v>-</v>
      </c>
      <c r="L488" s="339" t="str">
        <f>IF(SP_SUL!N490="","*",SP_SUL!N490)</f>
        <v>-</v>
      </c>
      <c r="M488" s="111" t="str">
        <f>IF(SP_SUL!J490="","*",SP_SUL!J490)</f>
        <v>*</v>
      </c>
      <c r="N488" s="270" t="str">
        <f>IF(SP_SUL!K490="","*",SP_SUL!K490)</f>
        <v>*</v>
      </c>
      <c r="O488" s="270" t="str">
        <f>IF(SP_SUL!L490="","*",SP_SUL!L490)</f>
        <v>*</v>
      </c>
      <c r="P488" s="111"/>
      <c r="Q488" s="128" t="str">
        <f>IF(SP_SUL!O490="","*",SP_SUL!O490)</f>
        <v>*</v>
      </c>
      <c r="R488" s="128" t="str">
        <f>IF(SP_SUL!P490="","*",SP_SUL!P490)</f>
        <v>*</v>
      </c>
      <c r="S488" s="110" t="str">
        <f>IF(SP_SUL!Q490="","*",CONCATENATE(SP_SUL!Q490," ",SP_SUL!R490))</f>
        <v>*</v>
      </c>
      <c r="T488" s="110" t="str">
        <f>IF(SP_SUL!V490="","*",SP_SUL!V490)</f>
        <v>*</v>
      </c>
      <c r="U488" s="110" t="str">
        <f>IF(SP_SUL!W490="","*",SP_SUL!W490)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9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9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*</v>
      </c>
      <c r="C491" s="109" t="str">
        <f>IF(SP_SUL!Z493="","*",SP_SUL!Z493)</f>
        <v>*</v>
      </c>
      <c r="D491" s="110" t="str">
        <f>IF(SP_SUL!S493="","*",SP_SUL!S493)</f>
        <v>-</v>
      </c>
      <c r="E491" s="110" t="str">
        <f>IF(SP_SUL!T493="","*",SP_SUL!T493)</f>
        <v>-</v>
      </c>
      <c r="F491" s="110" t="str">
        <f>IF(SP_SUL!B493="","*",SP_SUL!B493)</f>
        <v>*</v>
      </c>
      <c r="G491" s="110" t="str">
        <f>IF(SP_SUL!D493="","*",SP_SUL!D493)</f>
        <v>*</v>
      </c>
      <c r="H491" s="110" t="str">
        <f>IF(SP_SUL!F493="","*",SP_SUL!F493)</f>
        <v>*</v>
      </c>
      <c r="I491" s="110" t="str">
        <f>IF(SP_SUL!H493="","*",SP_SUL!H493)</f>
        <v>*</v>
      </c>
      <c r="J491" s="110" t="str">
        <f>IF(SP_SUL!I493="","*",SP_SUL!I493)</f>
        <v>*</v>
      </c>
      <c r="K491" s="110" t="str">
        <f>IF(SP_SUL!M493="","*",SP_SUL!M493)</f>
        <v>-</v>
      </c>
      <c r="L491" s="339" t="str">
        <f>IF(SP_SUL!N493="","*",SP_SUL!N493)</f>
        <v>-</v>
      </c>
      <c r="M491" s="111" t="str">
        <f>IF(SP_SUL!J493="","*",SP_SUL!J493)</f>
        <v>*</v>
      </c>
      <c r="N491" s="270" t="str">
        <f>IF(SP_SUL!K493="","*",SP_SUL!K493)</f>
        <v>*</v>
      </c>
      <c r="O491" s="270" t="str">
        <f>IF(SP_SUL!L493="","*",SP_SUL!L493)</f>
        <v>*</v>
      </c>
      <c r="P491" s="111"/>
      <c r="Q491" s="128" t="str">
        <f>IF(SP_SUL!O493="","*",SP_SUL!O493)</f>
        <v>*</v>
      </c>
      <c r="R491" s="128" t="str">
        <f>IF(SP_SUL!P493="","*",SP_SUL!P493)</f>
        <v>*</v>
      </c>
      <c r="S491" s="110" t="str">
        <f>IF(SP_SUL!Q493="","*",CONCATENATE(SP_SUL!Q493," ",SP_SUL!R493))</f>
        <v>*</v>
      </c>
      <c r="T491" s="110" t="str">
        <f>IF(SP_SUL!V493="","*",SP_SUL!V493)</f>
        <v>*</v>
      </c>
      <c r="U491" s="110" t="str">
        <f>IF(SP_SUL!W493="","*",SP_SUL!W493)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*</v>
      </c>
      <c r="C492" s="109" t="str">
        <f>IF(SP_SUL!Z494="","*",SP_SUL!Z494)</f>
        <v>*</v>
      </c>
      <c r="D492" s="110" t="str">
        <f>IF(SP_SUL!S494="","*",SP_SUL!S494)</f>
        <v>-</v>
      </c>
      <c r="E492" s="110" t="str">
        <f>IF(SP_SUL!T494="","*",SP_SUL!T494)</f>
        <v>-</v>
      </c>
      <c r="F492" s="110" t="str">
        <f>IF(SP_SUL!B494="","*",SP_SUL!B494)</f>
        <v>*</v>
      </c>
      <c r="G492" s="110" t="str">
        <f>IF(SP_SUL!D494="","*",SP_SUL!D494)</f>
        <v>*</v>
      </c>
      <c r="H492" s="110" t="str">
        <f>IF(SP_SUL!F494="","*",SP_SUL!F494)</f>
        <v>*</v>
      </c>
      <c r="I492" s="110" t="str">
        <f>IF(SP_SUL!H494="","*",SP_SUL!H494)</f>
        <v>*</v>
      </c>
      <c r="J492" s="110" t="str">
        <f>IF(SP_SUL!I494="","*",SP_SUL!I494)</f>
        <v>*</v>
      </c>
      <c r="K492" s="110" t="str">
        <f>IF(SP_SUL!M494="","*",SP_SUL!M494)</f>
        <v>-</v>
      </c>
      <c r="L492" s="339" t="str">
        <f>IF(SP_SUL!N494="","*",SP_SUL!N494)</f>
        <v>-</v>
      </c>
      <c r="M492" s="111" t="str">
        <f>IF(SP_SUL!J494="","*",SP_SUL!J494)</f>
        <v>*</v>
      </c>
      <c r="N492" s="270" t="str">
        <f>IF(SP_SUL!K494="","*",SP_SUL!K494)</f>
        <v>*</v>
      </c>
      <c r="O492" s="270" t="str">
        <f>IF(SP_SUL!L494="","*",SP_SUL!L494)</f>
        <v>*</v>
      </c>
      <c r="P492" s="111"/>
      <c r="Q492" s="128" t="str">
        <f>IF(SP_SUL!O494="","*",SP_SUL!O494)</f>
        <v>*</v>
      </c>
      <c r="R492" s="128" t="str">
        <f>IF(SP_SUL!P494="","*",SP_SUL!P494)</f>
        <v>*</v>
      </c>
      <c r="S492" s="110" t="str">
        <f>IF(SP_SUL!Q494="","*",CONCATENATE(SP_SUL!Q494," ",SP_SUL!R494))</f>
        <v>*</v>
      </c>
      <c r="T492" s="110" t="str">
        <f>IF(SP_SUL!V494="","*",SP_SUL!V494)</f>
        <v>*</v>
      </c>
      <c r="U492" s="110" t="str">
        <f>IF(SP_SUL!W494="","*",SP_SUL!W494)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*</v>
      </c>
      <c r="C493" s="109" t="str">
        <f>IF(SP_SUL!Z495="","*",SP_SUL!Z495)</f>
        <v>*</v>
      </c>
      <c r="D493" s="110" t="str">
        <f>IF(SP_SUL!S495="","*",SP_SUL!S495)</f>
        <v>-</v>
      </c>
      <c r="E493" s="110" t="str">
        <f>IF(SP_SUL!T495="","*",SP_SUL!T495)</f>
        <v>-</v>
      </c>
      <c r="F493" s="110" t="str">
        <f>IF(SP_SUL!B495="","*",SP_SUL!B495)</f>
        <v>*</v>
      </c>
      <c r="G493" s="110" t="str">
        <f>IF(SP_SUL!D495="","*",SP_SUL!D495)</f>
        <v>*</v>
      </c>
      <c r="H493" s="110" t="str">
        <f>IF(SP_SUL!F495="","*",SP_SUL!F495)</f>
        <v>*</v>
      </c>
      <c r="I493" s="110" t="str">
        <f>IF(SP_SUL!H495="","*",SP_SUL!H495)</f>
        <v>*</v>
      </c>
      <c r="J493" s="110" t="str">
        <f>IF(SP_SUL!I495="","*",SP_SUL!I495)</f>
        <v>*</v>
      </c>
      <c r="K493" s="110" t="str">
        <f>IF(SP_SUL!M495="","*",SP_SUL!M495)</f>
        <v>-</v>
      </c>
      <c r="L493" s="339" t="str">
        <f>IF(SP_SUL!N495="","*",SP_SUL!N495)</f>
        <v>-</v>
      </c>
      <c r="M493" s="111" t="str">
        <f>IF(SP_SUL!J495="","*",SP_SUL!J495)</f>
        <v>*</v>
      </c>
      <c r="N493" s="270" t="str">
        <f>IF(SP_SUL!K495="","*",SP_SUL!K495)</f>
        <v>*</v>
      </c>
      <c r="O493" s="270" t="str">
        <f>IF(SP_SUL!L495="","*",SP_SUL!L495)</f>
        <v>*</v>
      </c>
      <c r="P493" s="111"/>
      <c r="Q493" s="128" t="str">
        <f>IF(SP_SUL!O495="","*",SP_SUL!O495)</f>
        <v>*</v>
      </c>
      <c r="R493" s="128" t="str">
        <f>IF(SP_SUL!P495="","*",SP_SUL!P495)</f>
        <v>*</v>
      </c>
      <c r="S493" s="110" t="str">
        <f>IF(SP_SUL!Q495="","*",CONCATENATE(SP_SUL!Q495," ",SP_SUL!R495))</f>
        <v>*</v>
      </c>
      <c r="T493" s="110" t="str">
        <f>IF(SP_SUL!V495="","*",SP_SUL!V495)</f>
        <v>*</v>
      </c>
      <c r="U493" s="110" t="str">
        <f>IF(SP_SUL!W495="","*",SP_SUL!W495)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*</v>
      </c>
      <c r="C494" s="109" t="str">
        <f>IF(SP_SUL!Z496="","*",SP_SUL!Z496)</f>
        <v>*</v>
      </c>
      <c r="D494" s="110" t="str">
        <f>IF(SP_SUL!S496="","*",SP_SUL!S496)</f>
        <v>-</v>
      </c>
      <c r="E494" s="110" t="str">
        <f>IF(SP_SUL!T496="","*",SP_SUL!T496)</f>
        <v>-</v>
      </c>
      <c r="F494" s="110" t="str">
        <f>IF(SP_SUL!B496="","*",SP_SUL!B496)</f>
        <v>*</v>
      </c>
      <c r="G494" s="110" t="str">
        <f>IF(SP_SUL!D496="","*",SP_SUL!D496)</f>
        <v>*</v>
      </c>
      <c r="H494" s="110" t="str">
        <f>IF(SP_SUL!F496="","*",SP_SUL!F496)</f>
        <v>*</v>
      </c>
      <c r="I494" s="110" t="str">
        <f>IF(SP_SUL!H496="","*",SP_SUL!H496)</f>
        <v>*</v>
      </c>
      <c r="J494" s="110" t="str">
        <f>IF(SP_SUL!I496="","*",SP_SUL!I496)</f>
        <v>*</v>
      </c>
      <c r="K494" s="110" t="str">
        <f>IF(SP_SUL!M496="","*",SP_SUL!M496)</f>
        <v>-</v>
      </c>
      <c r="L494" s="339" t="str">
        <f>IF(SP_SUL!N496="","*",SP_SUL!N496)</f>
        <v>-</v>
      </c>
      <c r="M494" s="111" t="str">
        <f>IF(SP_SUL!J496="","*",SP_SUL!J496)</f>
        <v>*</v>
      </c>
      <c r="N494" s="270" t="str">
        <f>IF(SP_SUL!K496="","*",SP_SUL!K496)</f>
        <v>*</v>
      </c>
      <c r="O494" s="270" t="str">
        <f>IF(SP_SUL!L496="","*",SP_SUL!L496)</f>
        <v>*</v>
      </c>
      <c r="P494" s="111"/>
      <c r="Q494" s="128" t="str">
        <f>IF(SP_SUL!O496="","*",SP_SUL!O496)</f>
        <v>*</v>
      </c>
      <c r="R494" s="128" t="str">
        <f>IF(SP_SUL!P496="","*",SP_SUL!P496)</f>
        <v>*</v>
      </c>
      <c r="S494" s="110" t="str">
        <f>IF(SP_SUL!Q496="","*",CONCATENATE(SP_SUL!Q496," ",SP_SUL!R496))</f>
        <v>*</v>
      </c>
      <c r="T494" s="110" t="str">
        <f>IF(SP_SUL!V496="","*",SP_SUL!V496)</f>
        <v>*</v>
      </c>
      <c r="U494" s="110" t="str">
        <f>IF(SP_SUL!W496="","*",SP_SUL!W496)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*</v>
      </c>
      <c r="C495" s="109" t="str">
        <f>IF(SP_SUL!Z497="","*",SP_SUL!Z497)</f>
        <v>*</v>
      </c>
      <c r="D495" s="110" t="str">
        <f>IF(SP_SUL!S497="","*",SP_SUL!S497)</f>
        <v>-</v>
      </c>
      <c r="E495" s="110" t="str">
        <f>IF(SP_SUL!T497="","*",SP_SUL!T497)</f>
        <v>-</v>
      </c>
      <c r="F495" s="110" t="str">
        <f>IF(SP_SUL!B497="","*",SP_SUL!B497)</f>
        <v>*</v>
      </c>
      <c r="G495" s="110" t="str">
        <f>IF(SP_SUL!D497="","*",SP_SUL!D497)</f>
        <v>*</v>
      </c>
      <c r="H495" s="110" t="str">
        <f>IF(SP_SUL!F497="","*",SP_SUL!F497)</f>
        <v>*</v>
      </c>
      <c r="I495" s="110" t="str">
        <f>IF(SP_SUL!H497="","*",SP_SUL!H497)</f>
        <v>*</v>
      </c>
      <c r="J495" s="110" t="str">
        <f>IF(SP_SUL!I497="","*",SP_SUL!I497)</f>
        <v>*</v>
      </c>
      <c r="K495" s="110" t="str">
        <f>IF(SP_SUL!M497="","*",SP_SUL!M497)</f>
        <v>-</v>
      </c>
      <c r="L495" s="339" t="str">
        <f>IF(SP_SUL!N497="","*",SP_SUL!N497)</f>
        <v>-</v>
      </c>
      <c r="M495" s="111" t="str">
        <f>IF(SP_SUL!J497="","*",SP_SUL!J497)</f>
        <v>*</v>
      </c>
      <c r="N495" s="270" t="str">
        <f>IF(SP_SUL!K497="","*",SP_SUL!K497)</f>
        <v>*</v>
      </c>
      <c r="O495" s="270" t="str">
        <f>IF(SP_SUL!L497="","*",SP_SUL!L497)</f>
        <v>*</v>
      </c>
      <c r="P495" s="111"/>
      <c r="Q495" s="128" t="str">
        <f>IF(SP_SUL!O497="","*",SP_SUL!O497)</f>
        <v>*</v>
      </c>
      <c r="R495" s="128" t="str">
        <f>IF(SP_SUL!P497="","*",SP_SUL!P497)</f>
        <v>*</v>
      </c>
      <c r="S495" s="110" t="str">
        <f>IF(SP_SUL!Q497="","*",CONCATENATE(SP_SUL!Q497," ",SP_SUL!R497))</f>
        <v>*</v>
      </c>
      <c r="T495" s="110" t="str">
        <f>IF(SP_SUL!V497="","*",SP_SUL!V497)</f>
        <v>*</v>
      </c>
      <c r="U495" s="110" t="str">
        <f>IF(SP_SUL!W497="","*",SP_SUL!W497)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*</v>
      </c>
      <c r="C496" s="109" t="str">
        <f>IF(SP_SUL!Z498="","*",SP_SUL!Z498)</f>
        <v>*</v>
      </c>
      <c r="D496" s="110" t="str">
        <f>IF(SP_SUL!S498="","*",SP_SUL!S498)</f>
        <v>-</v>
      </c>
      <c r="E496" s="110" t="str">
        <f>IF(SP_SUL!T498="","*",SP_SUL!T498)</f>
        <v>-</v>
      </c>
      <c r="F496" s="110" t="str">
        <f>IF(SP_SUL!B498="","*",SP_SUL!B498)</f>
        <v>*</v>
      </c>
      <c r="G496" s="110" t="str">
        <f>IF(SP_SUL!D498="","*",SP_SUL!D498)</f>
        <v>*</v>
      </c>
      <c r="H496" s="110" t="str">
        <f>IF(SP_SUL!F498="","*",SP_SUL!F498)</f>
        <v>*</v>
      </c>
      <c r="I496" s="110" t="str">
        <f>IF(SP_SUL!H498="","*",SP_SUL!H498)</f>
        <v>*</v>
      </c>
      <c r="J496" s="110" t="str">
        <f>IF(SP_SUL!I498="","*",SP_SUL!I498)</f>
        <v>*</v>
      </c>
      <c r="K496" s="110" t="str">
        <f>IF(SP_SUL!M498="","*",SP_SUL!M498)</f>
        <v>-</v>
      </c>
      <c r="L496" s="339" t="str">
        <f>IF(SP_SUL!N498="","*",SP_SUL!N498)</f>
        <v>-</v>
      </c>
      <c r="M496" s="111" t="str">
        <f>IF(SP_SUL!J498="","*",SP_SUL!J498)</f>
        <v>*</v>
      </c>
      <c r="N496" s="270" t="str">
        <f>IF(SP_SUL!K498="","*",SP_SUL!K498)</f>
        <v>*</v>
      </c>
      <c r="O496" s="270" t="str">
        <f>IF(SP_SUL!L498="","*",SP_SUL!L498)</f>
        <v>*</v>
      </c>
      <c r="P496" s="111"/>
      <c r="Q496" s="128" t="str">
        <f>IF(SP_SUL!O498="","*",SP_SUL!O498)</f>
        <v>*</v>
      </c>
      <c r="R496" s="128" t="str">
        <f>IF(SP_SUL!P498="","*",SP_SUL!P498)</f>
        <v>*</v>
      </c>
      <c r="S496" s="110" t="str">
        <f>IF(SP_SUL!Q498="","*",CONCATENATE(SP_SUL!Q498," ",SP_SUL!R498))</f>
        <v>*</v>
      </c>
      <c r="T496" s="110" t="str">
        <f>IF(SP_SUL!V498="","*",SP_SUL!V498)</f>
        <v>*</v>
      </c>
      <c r="U496" s="110" t="str">
        <f>IF(SP_SUL!W498="","*",SP_SUL!W498)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9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*</v>
      </c>
      <c r="C498" s="109" t="str">
        <f>IF(SP_SUL!Z500="","*",SP_SUL!Z500)</f>
        <v>*</v>
      </c>
      <c r="D498" s="110" t="str">
        <f>IF(SP_SUL!S500="","*",SP_SUL!S500)</f>
        <v>-</v>
      </c>
      <c r="E498" s="110" t="str">
        <f>IF(SP_SUL!T500="","*",SP_SUL!T500)</f>
        <v>-</v>
      </c>
      <c r="F498" s="110" t="str">
        <f>IF(SP_SUL!B500="","*",SP_SUL!B500)</f>
        <v>*</v>
      </c>
      <c r="G498" s="110" t="str">
        <f>IF(SP_SUL!D500="","*",SP_SUL!D500)</f>
        <v>*</v>
      </c>
      <c r="H498" s="110" t="str">
        <f>IF(SP_SUL!F500="","*",SP_SUL!F500)</f>
        <v>*</v>
      </c>
      <c r="I498" s="110" t="str">
        <f>IF(SP_SUL!H500="","*",SP_SUL!H500)</f>
        <v>*</v>
      </c>
      <c r="J498" s="110" t="str">
        <f>IF(SP_SUL!I500="","*",SP_SUL!I500)</f>
        <v>*</v>
      </c>
      <c r="K498" s="110" t="str">
        <f>IF(SP_SUL!M500="","*",SP_SUL!M500)</f>
        <v>-</v>
      </c>
      <c r="L498" s="339" t="str">
        <f>IF(SP_SUL!N500="","*",SP_SUL!N500)</f>
        <v>-</v>
      </c>
      <c r="M498" s="111" t="str">
        <f>IF(SP_SUL!J500="","*",SP_SUL!J500)</f>
        <v>*</v>
      </c>
      <c r="N498" s="270" t="str">
        <f>IF(SP_SUL!K500="","*",SP_SUL!K500)</f>
        <v>*</v>
      </c>
      <c r="O498" s="270" t="str">
        <f>IF(SP_SUL!L500="","*",SP_SUL!L500)</f>
        <v>*</v>
      </c>
      <c r="P498" s="111"/>
      <c r="Q498" s="128" t="str">
        <f>IF(SP_SUL!O500="","*",SP_SUL!O500)</f>
        <v>*</v>
      </c>
      <c r="R498" s="128" t="str">
        <f>IF(SP_SUL!P500="","*",SP_SUL!P500)</f>
        <v>*</v>
      </c>
      <c r="S498" s="110" t="str">
        <f>IF(SP_SUL!Q500="","*",CONCATENATE(SP_SUL!Q500," ",SP_SUL!R500))</f>
        <v>*</v>
      </c>
      <c r="T498" s="110" t="str">
        <f>IF(SP_SUL!V500="","*",SP_SUL!V500)</f>
        <v>*</v>
      </c>
      <c r="U498" s="110" t="str">
        <f>IF(SP_SUL!W500="","*",SP_SUL!W500)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*</v>
      </c>
      <c r="C499" s="109" t="str">
        <f>IF(SP_SUL!Z501="","*",SP_SUL!Z501)</f>
        <v>*</v>
      </c>
      <c r="D499" s="110" t="str">
        <f>IF(SP_SUL!S501="","*",SP_SUL!S501)</f>
        <v>-</v>
      </c>
      <c r="E499" s="110" t="str">
        <f>IF(SP_SUL!T501="","*",SP_SUL!T501)</f>
        <v>-</v>
      </c>
      <c r="F499" s="110" t="str">
        <f>IF(SP_SUL!B501="","*",SP_SUL!B501)</f>
        <v>*</v>
      </c>
      <c r="G499" s="110" t="str">
        <f>IF(SP_SUL!D501="","*",SP_SUL!D501)</f>
        <v>*</v>
      </c>
      <c r="H499" s="110" t="str">
        <f>IF(SP_SUL!F501="","*",SP_SUL!F501)</f>
        <v>*</v>
      </c>
      <c r="I499" s="110" t="str">
        <f>IF(SP_SUL!H501="","*",SP_SUL!H501)</f>
        <v>*</v>
      </c>
      <c r="J499" s="110" t="str">
        <f>IF(SP_SUL!I501="","*",SP_SUL!I501)</f>
        <v>*</v>
      </c>
      <c r="K499" s="110" t="str">
        <f>IF(SP_SUL!M501="","*",SP_SUL!M501)</f>
        <v>-</v>
      </c>
      <c r="L499" s="339" t="str">
        <f>IF(SP_SUL!N501="","*",SP_SUL!N501)</f>
        <v>-</v>
      </c>
      <c r="M499" s="111" t="str">
        <f>IF(SP_SUL!J501="","*",SP_SUL!J501)</f>
        <v>*</v>
      </c>
      <c r="N499" s="270" t="str">
        <f>IF(SP_SUL!K501="","*",SP_SUL!K501)</f>
        <v>*</v>
      </c>
      <c r="O499" s="270" t="str">
        <f>IF(SP_SUL!L501="","*",SP_SUL!L501)</f>
        <v>*</v>
      </c>
      <c r="P499" s="111"/>
      <c r="Q499" s="128" t="str">
        <f>IF(SP_SUL!O501="","*",SP_SUL!O501)</f>
        <v>*</v>
      </c>
      <c r="R499" s="128" t="str">
        <f>IF(SP_SUL!P501="","*",SP_SUL!P501)</f>
        <v>*</v>
      </c>
      <c r="S499" s="110" t="str">
        <f>IF(SP_SUL!Q501="","*",CONCATENATE(SP_SUL!Q501," ",SP_SUL!R501))</f>
        <v>*</v>
      </c>
      <c r="T499" s="110" t="str">
        <f>IF(SP_SUL!V501="","*",SP_SUL!V501)</f>
        <v>*</v>
      </c>
      <c r="U499" s="110" t="str">
        <f>IF(SP_SUL!W501="","*",SP_SUL!W501)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*</v>
      </c>
      <c r="C500" s="109" t="str">
        <f>IF(SP_SUL!Z502="","*",SP_SUL!Z502)</f>
        <v>*</v>
      </c>
      <c r="D500" s="110" t="str">
        <f>IF(SP_SUL!S502="","*",SP_SUL!S502)</f>
        <v>-</v>
      </c>
      <c r="E500" s="110" t="str">
        <f>IF(SP_SUL!T502="","*",SP_SUL!T502)</f>
        <v>-</v>
      </c>
      <c r="F500" s="110" t="str">
        <f>IF(SP_SUL!B502="","*",SP_SUL!B502)</f>
        <v>*</v>
      </c>
      <c r="G500" s="110" t="str">
        <f>IF(SP_SUL!D502="","*",SP_SUL!D502)</f>
        <v>*</v>
      </c>
      <c r="H500" s="110" t="str">
        <f>IF(SP_SUL!F502="","*",SP_SUL!F502)</f>
        <v>*</v>
      </c>
      <c r="I500" s="110" t="str">
        <f>IF(SP_SUL!H502="","*",SP_SUL!H502)</f>
        <v>*</v>
      </c>
      <c r="J500" s="110" t="str">
        <f>IF(SP_SUL!I502="","*",SP_SUL!I502)</f>
        <v>*</v>
      </c>
      <c r="K500" s="110" t="str">
        <f>IF(SP_SUL!M502="","*",SP_SUL!M502)</f>
        <v>-</v>
      </c>
      <c r="L500" s="339" t="str">
        <f>IF(SP_SUL!N502="","*",SP_SUL!N502)</f>
        <v>-</v>
      </c>
      <c r="M500" s="111" t="str">
        <f>IF(SP_SUL!J502="","*",SP_SUL!J502)</f>
        <v>*</v>
      </c>
      <c r="N500" s="270" t="str">
        <f>IF(SP_SUL!K502="","*",SP_SUL!K502)</f>
        <v>*</v>
      </c>
      <c r="O500" s="270" t="str">
        <f>IF(SP_SUL!L502="","*",SP_SUL!L502)</f>
        <v>*</v>
      </c>
      <c r="P500" s="111"/>
      <c r="Q500" s="128" t="str">
        <f>IF(SP_SUL!O502="","*",SP_SUL!O502)</f>
        <v>*</v>
      </c>
      <c r="R500" s="128" t="str">
        <f>IF(SP_SUL!P502="","*",SP_SUL!P502)</f>
        <v>*</v>
      </c>
      <c r="S500" s="110" t="str">
        <f>IF(SP_SUL!Q502="","*",CONCATENATE(SP_SUL!Q502," ",SP_SUL!R502))</f>
        <v>*</v>
      </c>
      <c r="T500" s="110" t="str">
        <f>IF(SP_SUL!V502="","*",SP_SUL!V502)</f>
        <v>*</v>
      </c>
      <c r="U500" s="110" t="str">
        <f>IF(SP_SUL!W502="","*",SP_SUL!W502)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*</v>
      </c>
      <c r="C501" s="109" t="str">
        <f>IF(SP_SUL!Z503="","*",SP_SUL!Z503)</f>
        <v>*</v>
      </c>
      <c r="D501" s="110" t="str">
        <f>IF(SP_SUL!S503="","*",SP_SUL!S503)</f>
        <v>-</v>
      </c>
      <c r="E501" s="110" t="str">
        <f>IF(SP_SUL!T503="","*",SP_SUL!T503)</f>
        <v>-</v>
      </c>
      <c r="F501" s="110" t="str">
        <f>IF(SP_SUL!B503="","*",SP_SUL!B503)</f>
        <v>*</v>
      </c>
      <c r="G501" s="110" t="str">
        <f>IF(SP_SUL!D503="","*",SP_SUL!D503)</f>
        <v>*</v>
      </c>
      <c r="H501" s="110" t="str">
        <f>IF(SP_SUL!F503="","*",SP_SUL!F503)</f>
        <v>*</v>
      </c>
      <c r="I501" s="110" t="str">
        <f>IF(SP_SUL!H503="","*",SP_SUL!H503)</f>
        <v>*</v>
      </c>
      <c r="J501" s="110" t="str">
        <f>IF(SP_SUL!I503="","*",SP_SUL!I503)</f>
        <v>*</v>
      </c>
      <c r="K501" s="110" t="str">
        <f>IF(SP_SUL!M503="","*",SP_SUL!M503)</f>
        <v>-</v>
      </c>
      <c r="L501" s="339" t="str">
        <f>IF(SP_SUL!N503="","*",SP_SUL!N503)</f>
        <v>-</v>
      </c>
      <c r="M501" s="111" t="str">
        <f>IF(SP_SUL!J503="","*",SP_SUL!J503)</f>
        <v>*</v>
      </c>
      <c r="N501" s="270" t="str">
        <f>IF(SP_SUL!K503="","*",SP_SUL!K503)</f>
        <v>*</v>
      </c>
      <c r="O501" s="270" t="str">
        <f>IF(SP_SUL!L503="","*",SP_SUL!L503)</f>
        <v>*</v>
      </c>
      <c r="P501" s="111"/>
      <c r="Q501" s="128" t="str">
        <f>IF(SP_SUL!O503="","*",SP_SUL!O503)</f>
        <v>*</v>
      </c>
      <c r="R501" s="128" t="str">
        <f>IF(SP_SUL!P503="","*",SP_SUL!P503)</f>
        <v>*</v>
      </c>
      <c r="S501" s="110" t="str">
        <f>IF(SP_SUL!Q503="","*",CONCATENATE(SP_SUL!Q503," ",SP_SUL!R503))</f>
        <v>*</v>
      </c>
      <c r="T501" s="110" t="str">
        <f>IF(SP_SUL!V503="","*",SP_SUL!V503)</f>
        <v>*</v>
      </c>
      <c r="U501" s="110" t="str">
        <f>IF(SP_SUL!W503="","*",SP_SUL!W503)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*</v>
      </c>
      <c r="C502" s="109" t="str">
        <f>IF(SP_SUL!Z504="","*",SP_SUL!Z504)</f>
        <v>*</v>
      </c>
      <c r="D502" s="110" t="str">
        <f>IF(SP_SUL!S504="","*",SP_SUL!S504)</f>
        <v>-</v>
      </c>
      <c r="E502" s="110" t="str">
        <f>IF(SP_SUL!T504="","*",SP_SUL!T504)</f>
        <v>-</v>
      </c>
      <c r="F502" s="110" t="str">
        <f>IF(SP_SUL!B504="","*",SP_SUL!B504)</f>
        <v>*</v>
      </c>
      <c r="G502" s="110" t="str">
        <f>IF(SP_SUL!D504="","*",SP_SUL!D504)</f>
        <v>*</v>
      </c>
      <c r="H502" s="110" t="str">
        <f>IF(SP_SUL!F504="","*",SP_SUL!F504)</f>
        <v>*</v>
      </c>
      <c r="I502" s="110" t="str">
        <f>IF(SP_SUL!H504="","*",SP_SUL!H504)</f>
        <v>*</v>
      </c>
      <c r="J502" s="110" t="str">
        <f>IF(SP_SUL!I504="","*",SP_SUL!I504)</f>
        <v>*</v>
      </c>
      <c r="K502" s="110" t="str">
        <f>IF(SP_SUL!M504="","*",SP_SUL!M504)</f>
        <v>-</v>
      </c>
      <c r="L502" s="339" t="str">
        <f>IF(SP_SUL!N504="","*",SP_SUL!N504)</f>
        <v>-</v>
      </c>
      <c r="M502" s="111" t="str">
        <f>IF(SP_SUL!J504="","*",SP_SUL!J504)</f>
        <v>*</v>
      </c>
      <c r="N502" s="270" t="str">
        <f>IF(SP_SUL!K504="","*",SP_SUL!K504)</f>
        <v>*</v>
      </c>
      <c r="O502" s="270" t="str">
        <f>IF(SP_SUL!L504="","*",SP_SUL!L504)</f>
        <v>*</v>
      </c>
      <c r="P502" s="111"/>
      <c r="Q502" s="128" t="str">
        <f>IF(SP_SUL!O504="","*",SP_SUL!O504)</f>
        <v>*</v>
      </c>
      <c r="R502" s="128" t="str">
        <f>IF(SP_SUL!P504="","*",SP_SUL!P504)</f>
        <v>*</v>
      </c>
      <c r="S502" s="110" t="str">
        <f>IF(SP_SUL!Q504="","*",CONCATENATE(SP_SUL!Q504," ",SP_SUL!R504))</f>
        <v>*</v>
      </c>
      <c r="T502" s="110" t="str">
        <f>IF(SP_SUL!V504="","*",SP_SUL!V504)</f>
        <v>*</v>
      </c>
      <c r="U502" s="110" t="str">
        <f>IF(SP_SUL!W504="","*",SP_SUL!W504)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*</v>
      </c>
      <c r="C503" s="109" t="str">
        <f>IF(SP_SUL!Z505="","*",SP_SUL!Z505)</f>
        <v>*</v>
      </c>
      <c r="D503" s="110" t="str">
        <f>IF(SP_SUL!S505="","*",SP_SUL!S505)</f>
        <v>-</v>
      </c>
      <c r="E503" s="110" t="str">
        <f>IF(SP_SUL!T505="","*",SP_SUL!T505)</f>
        <v>-</v>
      </c>
      <c r="F503" s="110" t="str">
        <f>IF(SP_SUL!B505="","*",SP_SUL!B505)</f>
        <v>*</v>
      </c>
      <c r="G503" s="110" t="str">
        <f>IF(SP_SUL!D505="","*",SP_SUL!D505)</f>
        <v>*</v>
      </c>
      <c r="H503" s="110" t="str">
        <f>IF(SP_SUL!F505="","*",SP_SUL!F505)</f>
        <v>*</v>
      </c>
      <c r="I503" s="110" t="str">
        <f>IF(SP_SUL!H505="","*",SP_SUL!H505)</f>
        <v>*</v>
      </c>
      <c r="J503" s="110" t="str">
        <f>IF(SP_SUL!I505="","*",SP_SUL!I505)</f>
        <v>*</v>
      </c>
      <c r="K503" s="110" t="str">
        <f>IF(SP_SUL!M505="","*",SP_SUL!M505)</f>
        <v>-</v>
      </c>
      <c r="L503" s="339" t="str">
        <f>IF(SP_SUL!N505="","*",SP_SUL!N505)</f>
        <v>-</v>
      </c>
      <c r="M503" s="111" t="str">
        <f>IF(SP_SUL!J505="","*",SP_SUL!J505)</f>
        <v>*</v>
      </c>
      <c r="N503" s="270" t="str">
        <f>IF(SP_SUL!K505="","*",SP_SUL!K505)</f>
        <v>*</v>
      </c>
      <c r="O503" s="270" t="str">
        <f>IF(SP_SUL!L505="","*",SP_SUL!L505)</f>
        <v>*</v>
      </c>
      <c r="P503" s="111"/>
      <c r="Q503" s="128" t="str">
        <f>IF(SP_SUL!O505="","*",SP_SUL!O505)</f>
        <v>*</v>
      </c>
      <c r="R503" s="128" t="str">
        <f>IF(SP_SUL!P505="","*",SP_SUL!P505)</f>
        <v>*</v>
      </c>
      <c r="S503" s="110" t="str">
        <f>IF(SP_SUL!Q505="","*",CONCATENATE(SP_SUL!Q505," ",SP_SUL!R505))</f>
        <v>*</v>
      </c>
      <c r="T503" s="110" t="str">
        <f>IF(SP_SUL!V505="","*",SP_SUL!V505)</f>
        <v>*</v>
      </c>
      <c r="U503" s="110" t="str">
        <f>IF(SP_SUL!W505="","*",SP_SUL!W505)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9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*</v>
      </c>
      <c r="C505" s="109" t="str">
        <f>IF(SP_SUL!Z507="","*",SP_SUL!Z507)</f>
        <v>*</v>
      </c>
      <c r="D505" s="110" t="str">
        <f>IF(SP_SUL!S507="","*",SP_SUL!S507)</f>
        <v>-</v>
      </c>
      <c r="E505" s="110" t="str">
        <f>IF(SP_SUL!T507="","*",SP_SUL!T507)</f>
        <v>-</v>
      </c>
      <c r="F505" s="110" t="str">
        <f>IF(SP_SUL!B507="","*",SP_SUL!B507)</f>
        <v>*</v>
      </c>
      <c r="G505" s="110" t="str">
        <f>IF(SP_SUL!D507="","*",SP_SUL!D507)</f>
        <v>*</v>
      </c>
      <c r="H505" s="110" t="str">
        <f>IF(SP_SUL!F507="","*",SP_SUL!F507)</f>
        <v>*</v>
      </c>
      <c r="I505" s="110" t="str">
        <f>IF(SP_SUL!H507="","*",SP_SUL!H507)</f>
        <v>*</v>
      </c>
      <c r="J505" s="110" t="str">
        <f>IF(SP_SUL!I507="","*",SP_SUL!I507)</f>
        <v>*</v>
      </c>
      <c r="K505" s="110" t="str">
        <f>IF(SP_SUL!M507="","*",SP_SUL!M507)</f>
        <v>-</v>
      </c>
      <c r="L505" s="339" t="str">
        <f>IF(SP_SUL!N507="","*",SP_SUL!N507)</f>
        <v>-</v>
      </c>
      <c r="M505" s="111" t="str">
        <f>IF(SP_SUL!J507="","*",SP_SUL!J507)</f>
        <v>*</v>
      </c>
      <c r="N505" s="270" t="str">
        <f>IF(SP_SUL!K507="","*",SP_SUL!K507)</f>
        <v>*</v>
      </c>
      <c r="O505" s="270" t="str">
        <f>IF(SP_SUL!L507="","*",SP_SUL!L507)</f>
        <v>*</v>
      </c>
      <c r="P505" s="111"/>
      <c r="Q505" s="128" t="str">
        <f>IF(SP_SUL!O507="","*",SP_SUL!O507)</f>
        <v>*</v>
      </c>
      <c r="R505" s="128" t="str">
        <f>IF(SP_SUL!P507="","*",SP_SUL!P507)</f>
        <v>*</v>
      </c>
      <c r="S505" s="110" t="str">
        <f>IF(SP_SUL!Q507="","*",CONCATENATE(SP_SUL!Q507," ",SP_SUL!R507))</f>
        <v>*</v>
      </c>
      <c r="T505" s="110" t="str">
        <f>IF(SP_SUL!V507="","*",SP_SUL!V507)</f>
        <v>*</v>
      </c>
      <c r="U505" s="110" t="str">
        <f>IF(SP_SUL!W507="","*",SP_SUL!W507)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*</v>
      </c>
      <c r="C506" s="109" t="str">
        <f>IF(SP_SUL!Z508="","*",SP_SUL!Z508)</f>
        <v>*</v>
      </c>
      <c r="D506" s="110" t="str">
        <f>IF(SP_SUL!S508="","*",SP_SUL!S508)</f>
        <v>-</v>
      </c>
      <c r="E506" s="110" t="str">
        <f>IF(SP_SUL!T508="","*",SP_SUL!T508)</f>
        <v>-</v>
      </c>
      <c r="F506" s="110" t="str">
        <f>IF(SP_SUL!B508="","*",SP_SUL!B508)</f>
        <v>*</v>
      </c>
      <c r="G506" s="110" t="str">
        <f>IF(SP_SUL!D508="","*",SP_SUL!D508)</f>
        <v>*</v>
      </c>
      <c r="H506" s="110" t="str">
        <f>IF(SP_SUL!F508="","*",SP_SUL!F508)</f>
        <v>*</v>
      </c>
      <c r="I506" s="110" t="str">
        <f>IF(SP_SUL!H508="","*",SP_SUL!H508)</f>
        <v>*</v>
      </c>
      <c r="J506" s="110" t="str">
        <f>IF(SP_SUL!I508="","*",SP_SUL!I508)</f>
        <v>*</v>
      </c>
      <c r="K506" s="110" t="str">
        <f>IF(SP_SUL!M508="","*",SP_SUL!M508)</f>
        <v>-</v>
      </c>
      <c r="L506" s="339" t="str">
        <f>IF(SP_SUL!N508="","*",SP_SUL!N508)</f>
        <v>-</v>
      </c>
      <c r="M506" s="111" t="str">
        <f>IF(SP_SUL!J508="","*",SP_SUL!J508)</f>
        <v>*</v>
      </c>
      <c r="N506" s="270" t="str">
        <f>IF(SP_SUL!K508="","*",SP_SUL!K508)</f>
        <v>*</v>
      </c>
      <c r="O506" s="270" t="str">
        <f>IF(SP_SUL!L508="","*",SP_SUL!L508)</f>
        <v>*</v>
      </c>
      <c r="P506" s="111"/>
      <c r="Q506" s="128" t="str">
        <f>IF(SP_SUL!O508="","*",SP_SUL!O508)</f>
        <v>*</v>
      </c>
      <c r="R506" s="128" t="str">
        <f>IF(SP_SUL!P508="","*",SP_SUL!P508)</f>
        <v>*</v>
      </c>
      <c r="S506" s="110" t="str">
        <f>IF(SP_SUL!Q508="","*",CONCATENATE(SP_SUL!Q508," ",SP_SUL!R508))</f>
        <v>*</v>
      </c>
      <c r="T506" s="110" t="str">
        <f>IF(SP_SUL!V508="","*",SP_SUL!V508)</f>
        <v>*</v>
      </c>
      <c r="U506" s="110" t="str">
        <f>IF(SP_SUL!W508="","*",SP_SUL!W508)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9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1653</v>
      </c>
    </row>
  </sheetData>
  <autoFilter ref="A2:Y3000" xr:uid="{D1126E52-FA3F-4EAC-A720-DDE9797BEFF6}">
    <filterColumn colId="5">
      <filters>
        <dateGroupItem year="2025" month="12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432" workbookViewId="0">
      <selection activeCell="A427" sqref="A427:Q45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1654</v>
      </c>
      <c r="D5" s="399"/>
      <c r="E5" s="399"/>
      <c r="F5" s="399"/>
      <c r="G5" s="399"/>
      <c r="H5" s="399"/>
      <c r="I5" s="399"/>
      <c r="J5" s="400"/>
      <c r="K5" s="401" t="s">
        <v>1655</v>
      </c>
      <c r="L5" s="402"/>
      <c r="M5" s="402"/>
      <c r="N5" s="402"/>
      <c r="O5" s="403" t="s">
        <v>1656</v>
      </c>
      <c r="P5" s="404"/>
      <c r="Q5" s="405"/>
    </row>
    <row r="6" spans="1:17" s="94" customFormat="1" ht="15.75" customHeight="1">
      <c r="A6" s="88" t="s">
        <v>1651</v>
      </c>
      <c r="B6" s="95" t="s">
        <v>1650</v>
      </c>
      <c r="C6" s="96" t="s">
        <v>874</v>
      </c>
      <c r="D6" s="97" t="s">
        <v>875</v>
      </c>
      <c r="E6" s="96" t="s">
        <v>1657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1658</v>
      </c>
      <c r="M6" s="139" t="s">
        <v>335</v>
      </c>
      <c r="N6" s="140" t="s">
        <v>869</v>
      </c>
      <c r="O6" s="246" t="s">
        <v>912</v>
      </c>
      <c r="P6" s="157"/>
      <c r="Q6" s="193" t="s">
        <v>1659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1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1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*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1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1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Contrato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W61</v>
      </c>
      <c r="F460" s="100" t="str">
        <f>IF(SP_SUL!H481="","*",SP_SUL!H481)</f>
        <v>K67ZEV1</v>
      </c>
      <c r="G460" s="100" t="str">
        <f>IF(SP_SUL!M481="","*",SP_SUL!M481)</f>
        <v>ZEV-ZXW</v>
      </c>
      <c r="H460" s="154">
        <f>IF(SP_SUL!K481="","*",SP_SUL!K481)</f>
        <v>83.7</v>
      </c>
      <c r="I460" s="132">
        <f>IF(SP_SUL!O481="","*",SP_SUL!O481)</f>
        <v>0.3125</v>
      </c>
      <c r="J460" s="132">
        <f>IF(SP_SUL!P481="","*",SP_SUL!P481)</f>
        <v>4.1666666666666664E-2</v>
      </c>
      <c r="K460" s="141" t="str">
        <f>IF(SP_SUL!AK481="","*",SP_SUL!AK481)</f>
        <v>K67ZEV1</v>
      </c>
      <c r="L460" s="141" t="str">
        <f>IF(SP_SUL!AM481="","*",SP_SUL!AM481)</f>
        <v>ZEV-ZXW</v>
      </c>
      <c r="M460" s="141">
        <f>IF(SP_SUL!AP481="","*",SP_SUL!AP481)</f>
        <v>83.7</v>
      </c>
      <c r="N460" s="141" t="str">
        <f>IF(SP_SUL!AM481="","*",SP_SUL!AM481)</f>
        <v>ZEV-ZXW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W62</v>
      </c>
      <c r="F461" s="100" t="str">
        <f>IF(SP_SUL!H482="","*",SP_SUL!H482)</f>
        <v>ZPT1051</v>
      </c>
      <c r="G461" s="100" t="str">
        <f>IF(SP_SUL!M482="","*",SP_SUL!M482)</f>
        <v>ZPT-ZXW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ZPT1051</v>
      </c>
      <c r="L461" s="141" t="str">
        <f>IF(SP_SUL!AM482="","*",SP_SUL!AM482)</f>
        <v>ZPT-ZXW</v>
      </c>
      <c r="M461" s="141">
        <f>IF(SP_SUL!AP482="","*",SP_SUL!AP482)</f>
        <v>83.7</v>
      </c>
      <c r="N461" s="141" t="str">
        <f>IF(SP_SUL!AM482="","*",SP_SUL!AM482)</f>
        <v>ZPT-ZXW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1659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3041" sqref="B304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1660</v>
      </c>
      <c r="C2" s="96" t="s">
        <v>859</v>
      </c>
      <c r="D2" s="96" t="s">
        <v>861</v>
      </c>
      <c r="E2" s="96" t="s">
        <v>1661</v>
      </c>
      <c r="F2" s="96" t="s">
        <v>1662</v>
      </c>
      <c r="G2" s="96" t="s">
        <v>1663</v>
      </c>
      <c r="H2" s="96" t="s">
        <v>1664</v>
      </c>
      <c r="I2" s="96" t="s">
        <v>1665</v>
      </c>
      <c r="J2" s="96" t="s">
        <v>1666</v>
      </c>
      <c r="K2" s="131" t="s">
        <v>1667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*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*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*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>
        <f>IF(SP_SUL!B481="","*",SP_SUL!B481)</f>
        <v>46011</v>
      </c>
      <c r="D457" s="121" t="str">
        <f>IF(SP_SUL!D481="","*",SP_SUL!D481)</f>
        <v>W61</v>
      </c>
      <c r="E457" s="121" t="str">
        <f>IF(SP_SUL!H481="","*",SP_SUL!H481)</f>
        <v>K67ZEV1</v>
      </c>
      <c r="F457" s="137" t="str">
        <f>IF(SP_SUL!M481="","*",SP_SUL!M481)</f>
        <v>ZEV-ZXW</v>
      </c>
      <c r="G457" s="121" t="str">
        <f>IF(SP_SUL!I481="","*",SP_SUL!I481)</f>
        <v>K67ZEV1</v>
      </c>
      <c r="H457" s="121" t="str">
        <f>IF(SP_SUL!AB481="","*",SP_SUL!AB481)</f>
        <v>FIXO</v>
      </c>
      <c r="I457" s="121" t="str">
        <f>IF(SP_SUL!AC481="","*",SP_SUL!AC481)</f>
        <v>ACIONAMENTO</v>
      </c>
      <c r="J457" s="122">
        <f>IF(SP_SUL!AA481="","*",SP_SUL!AA481)</f>
        <v>1</v>
      </c>
      <c r="K457" s="134">
        <f>IF(SP_SUL!AD481="","*",SP_SUL!AD481)</f>
        <v>0.27083333333333331</v>
      </c>
    </row>
    <row r="458" spans="2:11" s="123" customFormat="1" hidden="1">
      <c r="B458" s="120" t="str">
        <f>IF(SP_SUL!Y482="","*",SP_SUL!Y482)</f>
        <v>*</v>
      </c>
      <c r="C458" s="121">
        <f>IF(SP_SUL!B482="","*",SP_SUL!B482)</f>
        <v>46011</v>
      </c>
      <c r="D458" s="121" t="str">
        <f>IF(SP_SUL!D482="","*",SP_SUL!D482)</f>
        <v>W62</v>
      </c>
      <c r="E458" s="121" t="str">
        <f>IF(SP_SUL!H482="","*",SP_SUL!H482)</f>
        <v>ZPT1051</v>
      </c>
      <c r="F458" s="137" t="str">
        <f>IF(SP_SUL!M482="","*",SP_SUL!M482)</f>
        <v>ZPT-ZXW</v>
      </c>
      <c r="G458" s="121" t="str">
        <f>IF(SP_SUL!I482="","*",SP_SUL!I482)</f>
        <v>ZPTZDR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2025-12-19T17:08:06Z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