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7" documentId="120_S{118792C3-22EF-5104-A093-F22BFE3913F3}" xr6:coauthVersionLast="47" xr6:coauthVersionMax="47" xr10:uidLastSave="{BCEADEFA-D43D-4BD6-85C6-B8245DFFA84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 s="1"/>
  <c r="U66" i="1" a="1"/>
  <c r="U66" i="1" s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 s="1"/>
  <c r="BD66" i="1" a="1"/>
  <c r="BD66" i="1" s="1"/>
  <c r="BE66" i="1" a="1"/>
  <c r="BE66" i="1" s="1"/>
  <c r="BR66" i="1"/>
  <c r="BS66" i="1"/>
  <c r="BT66" i="1"/>
  <c r="A67" i="1"/>
  <c r="C67" i="1"/>
  <c r="G67" i="1"/>
  <c r="M67" i="1" a="1"/>
  <c r="M67" i="1" s="1"/>
  <c r="AM67" i="1" s="1"/>
  <c r="N67" i="1" a="1"/>
  <c r="N67" i="1"/>
  <c r="L63" i="15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O67" i="1"/>
  <c r="AP67" i="1"/>
  <c r="M67" i="10" s="1"/>
  <c r="AQ67" i="1"/>
  <c r="AY67" i="1"/>
  <c r="BD67" i="1" a="1"/>
  <c r="BD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4" i="15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8" i="10" s="1"/>
  <c r="AL68" i="1"/>
  <c r="AO68" i="1"/>
  <c r="AP68" i="1"/>
  <c r="M68" i="10" s="1"/>
  <c r="AQ68" i="1"/>
  <c r="AY68" i="1"/>
  <c r="BD68" i="1" a="1"/>
  <c r="BD68" i="1" s="1"/>
  <c r="BE68" i="1" a="1"/>
  <c r="BE68" i="1"/>
  <c r="BR68" i="1"/>
  <c r="BS68" i="1"/>
  <c r="BT68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D70" i="1" a="1"/>
  <c r="BD70" i="1" s="1"/>
  <c r="BR70" i="1"/>
  <c r="BS70" i="1"/>
  <c r="BT70" i="1"/>
  <c r="A71" i="1"/>
  <c r="C71" i="1"/>
  <c r="G71" i="1"/>
  <c r="L67" i="15"/>
  <c r="R71" i="1"/>
  <c r="S71" i="1" a="1"/>
  <c r="S71" i="1" s="1"/>
  <c r="T71" i="1" a="1"/>
  <c r="T71" i="1"/>
  <c r="U71" i="1" a="1"/>
  <c r="U71" i="1" s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E71" i="1" a="1"/>
  <c r="BE71" i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2" i="10" s="1"/>
  <c r="AL72" i="1"/>
  <c r="AO72" i="1"/>
  <c r="AP72" i="1"/>
  <c r="M72" i="10" s="1"/>
  <c r="AQ72" i="1"/>
  <c r="AY72" i="1"/>
  <c r="BE72" i="1" a="1"/>
  <c r="BE72" i="1" s="1"/>
  <c r="BR72" i="1"/>
  <c r="BS72" i="1"/>
  <c r="BT72" i="1"/>
  <c r="A73" i="1"/>
  <c r="C73" i="1"/>
  <c r="G73" i="1"/>
  <c r="M73" i="1" a="1"/>
  <c r="M73" i="1"/>
  <c r="AM73" i="1" s="1"/>
  <c r="N73" i="1" a="1"/>
  <c r="N73" i="1" s="1"/>
  <c r="R73" i="1"/>
  <c r="S73" i="1" a="1"/>
  <c r="S73" i="1" s="1"/>
  <c r="T73" i="1" a="1"/>
  <c r="T73" i="1" s="1"/>
  <c r="U73" i="1" a="1"/>
  <c r="U73" i="1"/>
  <c r="AI73" i="1"/>
  <c r="AJ73" i="1"/>
  <c r="AK73" i="1"/>
  <c r="K73" i="10" s="1"/>
  <c r="AL73" i="1"/>
  <c r="AO73" i="1"/>
  <c r="AP73" i="1"/>
  <c r="M73" i="10" s="1"/>
  <c r="AQ73" i="1"/>
  <c r="AY73" i="1"/>
  <c r="BB73" i="1"/>
  <c r="BD73" i="1" a="1"/>
  <c r="BD73" i="1" s="1"/>
  <c r="BR73" i="1"/>
  <c r="BS73" i="1"/>
  <c r="BT73" i="1"/>
  <c r="A74" i="1"/>
  <c r="C74" i="1"/>
  <c r="G74" i="1"/>
  <c r="M74" i="1" a="1"/>
  <c r="M74" i="1" s="1"/>
  <c r="AM74" i="1" s="1"/>
  <c r="N74" i="1" a="1"/>
  <c r="N74" i="1"/>
  <c r="L70" i="15" s="1"/>
  <c r="R74" i="1"/>
  <c r="S74" i="1" a="1"/>
  <c r="S74" i="1"/>
  <c r="T74" i="1" a="1"/>
  <c r="T74" i="1"/>
  <c r="U74" i="1" a="1"/>
  <c r="U74" i="1" s="1"/>
  <c r="AI74" i="1"/>
  <c r="AJ74" i="1"/>
  <c r="AK74" i="1"/>
  <c r="K74" i="10" s="1"/>
  <c r="AL74" i="1"/>
  <c r="AO74" i="1"/>
  <c r="AP74" i="1"/>
  <c r="M74" i="10" s="1"/>
  <c r="AQ74" i="1"/>
  <c r="AY74" i="1"/>
  <c r="BB74" i="1"/>
  <c r="BE74" i="1" a="1"/>
  <c r="BE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5" i="10" s="1"/>
  <c r="AL75" i="1"/>
  <c r="AO75" i="1"/>
  <c r="AP75" i="1"/>
  <c r="M75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C76" i="1" a="1"/>
  <c r="BC76" i="1" s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AY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/>
  <c r="L78" i="15" s="1"/>
  <c r="R82" i="1"/>
  <c r="S82" i="1" a="1"/>
  <c r="S82" i="1" s="1"/>
  <c r="T82" i="1" a="1"/>
  <c r="T82" i="1" s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 s="1"/>
  <c r="U85" i="1" a="1"/>
  <c r="U85" i="1"/>
  <c r="AI85" i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B85" i="1"/>
  <c r="BD85" i="1" a="1"/>
  <c r="BD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/>
  <c r="N87" i="1" a="1"/>
  <c r="N87" i="1" s="1"/>
  <c r="L83" i="15" s="1"/>
  <c r="R87" i="1"/>
  <c r="S87" i="1" a="1"/>
  <c r="S87" i="1" s="1"/>
  <c r="T87" i="1" a="1"/>
  <c r="T87" i="1" s="1"/>
  <c r="U87" i="1" a="1"/>
  <c r="U87" i="1" s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9" i="10" s="1"/>
  <c r="AL89" i="1"/>
  <c r="AO89" i="1"/>
  <c r="AP89" i="1"/>
  <c r="M89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88" i="15" s="1"/>
  <c r="R92" i="1"/>
  <c r="S92" i="1" a="1"/>
  <c r="S92" i="1"/>
  <c r="T92" i="1" a="1"/>
  <c r="T92" i="1" s="1"/>
  <c r="U92" i="1" a="1"/>
  <c r="U92" i="1" s="1"/>
  <c r="AI92" i="1"/>
  <c r="AJ92" i="1"/>
  <c r="AK92" i="1"/>
  <c r="K92" i="10" s="1"/>
  <c r="AL92" i="1"/>
  <c r="AO92" i="1"/>
  <c r="AP92" i="1"/>
  <c r="M92" i="10" s="1"/>
  <c r="AQ92" i="1"/>
  <c r="AY92" i="1"/>
  <c r="BB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3" i="15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N97" i="1"/>
  <c r="AO97" i="1"/>
  <c r="AP97" i="1"/>
  <c r="M97" i="10" s="1"/>
  <c r="AQ97" i="1"/>
  <c r="AY97" i="1"/>
  <c r="BB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89" i="1" l="1" a="1"/>
  <c r="BD89" i="1" s="1"/>
  <c r="BC79" i="1" a="1"/>
  <c r="BC79" i="1" s="1"/>
  <c r="BD77" i="1" a="1"/>
  <c r="BD77" i="1" s="1"/>
  <c r="BD74" i="1" a="1"/>
  <c r="BD74" i="1" s="1"/>
  <c r="BC73" i="1" a="1"/>
  <c r="BC73" i="1" s="1"/>
  <c r="BD71" i="1" a="1"/>
  <c r="BD71" i="1" s="1"/>
  <c r="BC70" i="1" a="1"/>
  <c r="BC70" i="1" s="1"/>
  <c r="BC67" i="1" a="1"/>
  <c r="BC67" i="1" s="1"/>
  <c r="L85" i="15"/>
  <c r="AN89" i="1"/>
  <c r="L72" i="15"/>
  <c r="AN76" i="1"/>
  <c r="L69" i="15"/>
  <c r="AN73" i="1"/>
  <c r="BD87" i="1" a="1"/>
  <c r="BD87" i="1" s="1"/>
  <c r="BC85" i="1" a="1"/>
  <c r="BC85" i="1" s="1"/>
  <c r="AN85" i="1"/>
  <c r="BD82" i="1" a="1"/>
  <c r="BD82" i="1" s="1"/>
  <c r="BD79" i="1" a="1"/>
  <c r="BD79" i="1" s="1"/>
  <c r="BE73" i="1" a="1"/>
  <c r="BE73" i="1" s="1"/>
  <c r="BE70" i="1" a="1"/>
  <c r="BE70" i="1" s="1"/>
  <c r="BE67" i="1" a="1"/>
  <c r="BE67" i="1" s="1"/>
  <c r="AN67" i="1"/>
  <c r="BC87" i="1" a="1"/>
  <c r="BC87" i="1" s="1"/>
  <c r="BD86" i="1" a="1"/>
  <c r="BD86" i="1" s="1"/>
  <c r="BC82" i="1" a="1"/>
  <c r="BC82" i="1" s="1"/>
  <c r="BE79" i="1" a="1"/>
  <c r="BE79" i="1" s="1"/>
  <c r="AN79" i="1"/>
  <c r="BD76" i="1" a="1"/>
  <c r="BD76" i="1" s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<sst xmlns="http://schemas.openxmlformats.org/spreadsheetml/2006/main" count="3583" uniqueCount="1170">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</sst>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46" activePane="topRight" state="frozen"/>
      <selection pane="topRight" activeCell="J67" sqref="J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W61</v>
      </c>
      <c r="B67" s="102"/>
      <c r="C67" s="135" t="str">
        <f>IF(BS_CONTROLE[[#This Row],[DATA]]="","",WEEKNUM(BS_CONTROLE[[#This Row],[DATA]]))</f>
        <v/>
      </c>
      <c r="D67" s="104" t="s">
        <v>802</v>
      </c>
      <c r="E67" s="159">
        <v>61</v>
      </c>
      <c r="F67" s="126" t="s">
        <v>705</v>
      </c>
      <c r="G67" s="142" t="str">
        <f>IF(D67="","*",VLOOKUP(F67,BS_ATIVIDADE[],3,FALSE))</f>
        <v>MODERNIZAÇÃO</v>
      </c>
      <c r="H67" s="106" t="s">
        <v>336</v>
      </c>
      <c r="I67" s="106" t="s">
        <v>336</v>
      </c>
      <c r="J67" s="105">
        <v>92</v>
      </c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Nº DE DORMENTES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MODERNIZAÇÃO - RECOLHIMENTO DE DORMENTE</v>
      </c>
      <c r="AJ67" s="9" t="str">
        <f>IF(BS_CONTROLE[[#This Row],[Atividade]]=0, "-", BS_CONTROLE[[#This Row],[Atividade]])</f>
        <v>MODERNIZAÇÃO - RECOLHIMENTO DE DORMENTE</v>
      </c>
      <c r="AK67" s="31" t="str">
        <f>BS_CONTROLE[[#This Row],[Local - Partida]]</f>
        <v>K67ZEV2</v>
      </c>
      <c r="AL67" s="31" t="str">
        <f>BS_CONTROLE[[#This Row],[Local - Encerramento]]</f>
        <v>K67ZEV2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>
        <f>IF(BS_CONTROLE[[#This Row],[SUB]]=0, "-", BS_CONTROLE[[#This Row],[SUB]])</f>
        <v>92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Nº DE DORMENTES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(TP-725)46056</v>
      </c>
      <c r="B70" s="102">
        <v>46056</v>
      </c>
      <c r="C70" s="135">
        <f>IF(BS_CONTROLE[[#This Row],[DATA]]="","",WEEKNUM(BS_CONTROLE[[#This Row],[DATA]]))</f>
        <v>6</v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1077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V8546056</v>
      </c>
      <c r="B71" s="102">
        <v>46056</v>
      </c>
      <c r="C71" s="135">
        <f>IF(BS_CONTROLE[[#This Row],[DATA]]="","",WEEKNUM(BS_CONTROLE[[#This Row],[DATA]]))</f>
        <v>6</v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1098</v>
      </c>
      <c r="I71" s="106" t="s">
        <v>1098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1100</v>
      </c>
      <c r="C4" s="160" t="s">
        <v>1101</v>
      </c>
      <c r="D4" s="160" t="s">
        <v>1102</v>
      </c>
      <c r="E4" s="160" t="s">
        <v>1103</v>
      </c>
      <c r="F4" s="160" t="s">
        <v>4</v>
      </c>
      <c r="G4" s="160" t="s">
        <v>1104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1105</v>
      </c>
      <c r="C6" s="161">
        <v>407867</v>
      </c>
      <c r="D6" s="161" t="s">
        <v>1106</v>
      </c>
      <c r="E6" s="161" t="s">
        <v>799</v>
      </c>
      <c r="F6" s="161" t="s">
        <v>1107</v>
      </c>
      <c r="G6" s="162"/>
    </row>
    <row r="7" spans="2:7">
      <c r="B7" s="161" t="s">
        <v>1108</v>
      </c>
      <c r="C7" s="161">
        <v>293644</v>
      </c>
      <c r="D7" s="161" t="s">
        <v>1109</v>
      </c>
      <c r="E7" s="161" t="s">
        <v>799</v>
      </c>
      <c r="F7" s="161" t="s">
        <v>1107</v>
      </c>
      <c r="G7" s="162"/>
    </row>
    <row r="8" spans="2:7">
      <c r="B8" s="161" t="s">
        <v>1110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1111</v>
      </c>
      <c r="C9" s="161">
        <v>256790</v>
      </c>
      <c r="D9" s="161" t="s">
        <v>1112</v>
      </c>
      <c r="E9" s="161" t="s">
        <v>800</v>
      </c>
      <c r="F9" s="161" t="s">
        <v>1113</v>
      </c>
      <c r="G9" s="162">
        <v>46357</v>
      </c>
    </row>
    <row r="10" spans="2:7">
      <c r="B10" s="161" t="s">
        <v>1114</v>
      </c>
      <c r="C10" s="161">
        <v>265193</v>
      </c>
      <c r="D10" s="161" t="s">
        <v>1115</v>
      </c>
      <c r="E10" s="161" t="s">
        <v>801</v>
      </c>
      <c r="F10" s="161" t="s">
        <v>1116</v>
      </c>
      <c r="G10" s="161" t="s">
        <v>1117</v>
      </c>
    </row>
    <row r="11" spans="2:7">
      <c r="B11" s="161" t="s">
        <v>1118</v>
      </c>
      <c r="C11" s="161">
        <v>293716</v>
      </c>
      <c r="D11" s="161" t="s">
        <v>1119</v>
      </c>
      <c r="E11" s="161" t="s">
        <v>801</v>
      </c>
      <c r="F11" s="161" t="s">
        <v>1116</v>
      </c>
      <c r="G11" s="162">
        <v>46204</v>
      </c>
    </row>
    <row r="12" spans="2:7">
      <c r="B12" s="161" t="s">
        <v>1120</v>
      </c>
      <c r="C12" s="161">
        <v>257258</v>
      </c>
      <c r="D12" s="161" t="s">
        <v>1121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1122</v>
      </c>
      <c r="C13" s="161">
        <v>371147</v>
      </c>
      <c r="D13" s="161" t="s">
        <v>1123</v>
      </c>
      <c r="E13" s="161" t="s">
        <v>802</v>
      </c>
      <c r="F13" s="161" t="s">
        <v>128</v>
      </c>
      <c r="G13" s="161" t="s">
        <v>1117</v>
      </c>
    </row>
    <row r="14" spans="2:7">
      <c r="B14" s="161" t="s">
        <v>1124</v>
      </c>
      <c r="C14" s="161">
        <v>259230</v>
      </c>
      <c r="D14" s="161" t="s">
        <v>1125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1126</v>
      </c>
      <c r="C15" s="161">
        <v>370705</v>
      </c>
      <c r="D15" s="161"/>
      <c r="E15" s="161" t="s">
        <v>802</v>
      </c>
      <c r="F15" s="161" t="s">
        <v>128</v>
      </c>
      <c r="G15" s="161" t="s">
        <v>1117</v>
      </c>
    </row>
    <row r="16" spans="2:7">
      <c r="B16" s="161" t="s">
        <v>1127</v>
      </c>
      <c r="C16" s="161">
        <v>258542</v>
      </c>
      <c r="D16" s="161" t="s">
        <v>1128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1129</v>
      </c>
      <c r="C17" s="161">
        <v>257050</v>
      </c>
      <c r="D17" s="161" t="s">
        <v>1130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1131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1132</v>
      </c>
      <c r="D4" s="163" t="s">
        <v>1133</v>
      </c>
      <c r="E4" s="163" t="s">
        <v>1134</v>
      </c>
      <c r="F4" s="160" t="s">
        <v>1135</v>
      </c>
      <c r="G4" s="163" t="s">
        <v>1136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1137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1138</v>
      </c>
      <c r="G7" s="167" t="s">
        <v>1139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1137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1137</v>
      </c>
      <c r="G9" s="167" t="s">
        <v>1140</v>
      </c>
    </row>
    <row r="10" spans="2:7" ht="19.5" customHeight="1">
      <c r="B10" s="167" t="s">
        <v>1141</v>
      </c>
      <c r="C10" s="167">
        <v>9038</v>
      </c>
      <c r="D10" s="168">
        <v>46049</v>
      </c>
      <c r="E10" s="167">
        <v>15098</v>
      </c>
      <c r="F10" s="169" t="s">
        <v>1142</v>
      </c>
      <c r="G10" s="167" t="s">
        <v>1143</v>
      </c>
    </row>
    <row r="11" spans="2:7" ht="19.5" customHeight="1">
      <c r="B11" s="167" t="s">
        <v>719</v>
      </c>
      <c r="C11" s="167" t="s">
        <v>1144</v>
      </c>
      <c r="D11" s="168">
        <v>46048</v>
      </c>
      <c r="E11" s="167">
        <v>11300</v>
      </c>
      <c r="F11" s="169" t="s">
        <v>1145</v>
      </c>
      <c r="G11" s="167" t="s">
        <v>1146</v>
      </c>
    </row>
    <row r="12" spans="2:7" ht="19.5" customHeight="1">
      <c r="B12" s="167" t="s">
        <v>719</v>
      </c>
      <c r="C12" s="167" t="s">
        <v>1147</v>
      </c>
      <c r="D12" s="168">
        <v>46048</v>
      </c>
      <c r="E12" s="167">
        <v>13300</v>
      </c>
      <c r="F12" s="169" t="s">
        <v>1145</v>
      </c>
      <c r="G12" s="167" t="s">
        <v>1148</v>
      </c>
    </row>
    <row r="13" spans="2:7" ht="19.5" customHeight="1">
      <c r="B13" s="167" t="s">
        <v>719</v>
      </c>
      <c r="C13" s="167" t="s">
        <v>1149</v>
      </c>
      <c r="D13" s="168">
        <v>46048</v>
      </c>
      <c r="E13" s="167">
        <v>10500</v>
      </c>
      <c r="F13" s="169" t="s">
        <v>1145</v>
      </c>
      <c r="G13" s="167"/>
    </row>
    <row r="14" spans="2:7" ht="19.5" customHeight="1">
      <c r="B14" s="167" t="s">
        <v>719</v>
      </c>
      <c r="C14" s="167" t="s">
        <v>1150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1151</v>
      </c>
      <c r="D5" s="218"/>
      <c r="E5" s="218"/>
      <c r="F5" s="218"/>
      <c r="G5" s="218"/>
      <c r="H5" s="218"/>
      <c r="I5" s="218"/>
      <c r="J5" s="219"/>
      <c r="K5" s="220" t="s">
        <v>1152</v>
      </c>
      <c r="L5" s="221"/>
      <c r="M5" s="221"/>
      <c r="N5" s="221"/>
      <c r="O5" s="222" t="s">
        <v>1153</v>
      </c>
      <c r="P5" s="223"/>
    </row>
    <row r="6" spans="1:16" s="74" customFormat="1" ht="15" customHeight="1">
      <c r="A6" s="66" t="s">
        <v>1154</v>
      </c>
      <c r="B6" s="75" t="s">
        <v>1155</v>
      </c>
      <c r="C6" s="76" t="s">
        <v>967</v>
      </c>
      <c r="D6" s="77" t="s">
        <v>968</v>
      </c>
      <c r="E6" s="76" t="s">
        <v>1156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1157</v>
      </c>
      <c r="M6" s="80" t="s">
        <v>586</v>
      </c>
      <c r="N6" s="81" t="s">
        <v>962</v>
      </c>
      <c r="O6" s="158" t="s">
        <v>1005</v>
      </c>
      <c r="P6" s="133" t="s">
        <v>1158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W61</v>
      </c>
      <c r="F67" s="83" t="str">
        <f>IF(SP_SUL!H67="","*",SP_SUL!H67)</f>
        <v>K67ZEV2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 t="str">
        <f>IF(SP_SUL!AK67="","*",SP_SUL!AK67)</f>
        <v>K67ZEV2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1159</v>
      </c>
      <c r="V1" s="216"/>
      <c r="W1" s="216"/>
    </row>
    <row r="2" spans="1:23" ht="15" customHeight="1">
      <c r="A2" s="87" t="s">
        <v>1160</v>
      </c>
      <c r="B2" s="87" t="s">
        <v>1155</v>
      </c>
      <c r="C2" s="87" t="s">
        <v>386</v>
      </c>
      <c r="D2" s="88" t="s">
        <v>967</v>
      </c>
      <c r="E2" s="88" t="s">
        <v>4</v>
      </c>
      <c r="F2" s="88" t="s">
        <v>1154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1161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W61</v>
      </c>
      <c r="H63" s="145" t="str">
        <f>IF(SP_SUL!F67="","*",SP_SUL!F67)</f>
        <v>MODERNIZAÇÃO - RECOLHIMENTO DE DORMENTE</v>
      </c>
      <c r="I63" s="145" t="str">
        <f>IF(SP_SUL!H67="","*",SP_SUL!H67)</f>
        <v>K67ZEV2</v>
      </c>
      <c r="J63" s="145" t="str">
        <f>IF(SP_SUL!I67="","*",SP_SUL!I67)</f>
        <v>K67ZEV2</v>
      </c>
      <c r="K63" s="139" t="str">
        <f>IF(SP_SUL!M67="","*",SP_SUL!M67)</f>
        <v>-</v>
      </c>
      <c r="L63" s="139" t="str">
        <f>IF(SP_SUL!N67="","*",SP_SUL!N67)</f>
        <v>-</v>
      </c>
      <c r="M63" s="140">
        <f>IF(SP_SUL!J67="","*",SP_SUL!J67)</f>
        <v>92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1162</v>
      </c>
      <c r="C2" s="121" t="s">
        <v>952</v>
      </c>
      <c r="D2" s="76" t="s">
        <v>954</v>
      </c>
      <c r="E2" s="76" t="s">
        <v>1163</v>
      </c>
      <c r="F2" s="99" t="s">
        <v>1164</v>
      </c>
      <c r="G2" s="76" t="s">
        <v>1165</v>
      </c>
      <c r="H2" s="76" t="s">
        <v>1166</v>
      </c>
      <c r="I2" s="76" t="s">
        <v>1167</v>
      </c>
      <c r="J2" s="76" t="s">
        <v>1168</v>
      </c>
      <c r="K2" s="78" t="s">
        <v>1169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W61</v>
      </c>
      <c r="E63" s="94" t="str">
        <f>IF(SP_SUL!H67="","*",SP_SUL!H67)</f>
        <v>K67ZEV2</v>
      </c>
      <c r="F63" s="100" t="str">
        <f>IF(SP_SUL!M67="","*",SP_SUL!M67)</f>
        <v>-</v>
      </c>
      <c r="G63" s="95" t="str">
        <f>IF(SP_SUL!I67="","*",SP_SUL!I67)</f>
        <v>K67ZEV2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