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43" documentId="120_S{118792C3-22EF-5104-A093-F22BFE3913F3}" xr6:coauthVersionLast="47" xr6:coauthVersionMax="47" xr10:uidLastSave="{18F0B2F3-0681-47BE-A5E4-C00D7587B9FB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" i="1" l="1" a="1"/>
  <c r="N51" i="1" s="1"/>
  <c r="M51" i="1" a="1"/>
  <c r="M51" i="1" s="1"/>
  <c r="N50" i="1" a="1"/>
  <c r="N50" i="1" s="1"/>
  <c r="M50" i="1" a="1"/>
  <c r="M50" i="1" s="1"/>
  <c r="M44" i="1" a="1"/>
  <c r="M44" i="1" s="1"/>
  <c r="N42" i="1" a="1"/>
  <c r="N42" i="1" s="1"/>
  <c r="M42" i="1" a="1"/>
  <c r="M42" i="1" s="1"/>
  <c r="M41" i="1" a="1"/>
  <c r="M41" i="1" s="1"/>
  <c r="N39" i="1" a="1"/>
  <c r="N39" i="1" s="1"/>
  <c r="M39" i="1" a="1"/>
  <c r="M39" i="1" s="1"/>
  <c r="M38" i="1" a="1"/>
  <c r="M38" i="1" s="1"/>
  <c r="N37" i="1" a="1"/>
  <c r="N37" i="1" s="1"/>
  <c r="M37" i="1" a="1"/>
  <c r="M37" i="1" s="1"/>
  <c r="N35" i="1" a="1"/>
  <c r="N35" i="1" s="1"/>
  <c r="M35" i="1" a="1"/>
  <c r="M35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N30" i="1" a="1"/>
  <c r="N30" i="1" s="1"/>
  <c r="M30" i="1" a="1"/>
  <c r="M30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M20" i="1" a="1"/>
  <c r="M20" i="1" s="1"/>
  <c r="N19" i="1" a="1"/>
  <c r="N19" i="1" s="1"/>
  <c r="M19" i="1" a="1"/>
  <c r="M19" i="1" s="1"/>
  <c r="N16" i="1" a="1"/>
  <c r="N16" i="1" s="1"/>
  <c r="M16" i="1" a="1"/>
  <c r="M16" i="1" s="1"/>
  <c r="N15" i="1" a="1"/>
  <c r="N15" i="1" s="1"/>
  <c r="M15" i="1" a="1"/>
  <c r="M15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6" i="1" a="1"/>
  <c r="N6" i="1" s="1"/>
  <c r="M6" i="1" a="1"/>
  <c r="M6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L5" i="15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L6" i="15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L7" i="15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L8" i="15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L9" i="15"/>
  <c r="R12" i="1"/>
  <c r="S12" i="1" a="1"/>
  <c r="S12" i="1"/>
  <c r="T12" i="1" a="1"/>
  <c r="T12" i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BT12" i="1"/>
  <c r="A13" i="1"/>
  <c r="C13" i="1"/>
  <c r="G13" i="1"/>
  <c r="L10" i="15"/>
  <c r="R13" i="1"/>
  <c r="S13" i="1" a="1"/>
  <c r="S13" i="1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L11" i="15"/>
  <c r="R14" i="1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L12" i="15"/>
  <c r="R15" i="1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L13" i="15"/>
  <c r="R16" i="1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L14" i="15"/>
  <c r="R17" i="1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L15" i="15"/>
  <c r="R18" i="1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L16" i="15"/>
  <c r="R19" i="1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L17" i="15"/>
  <c r="R20" i="1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L18" i="15"/>
  <c r="R21" i="1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L19" i="15"/>
  <c r="R22" i="1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L20" i="15"/>
  <c r="R23" i="1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L21" i="15"/>
  <c r="R24" i="1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L22" i="15"/>
  <c r="R25" i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L23" i="15"/>
  <c r="R26" i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L24" i="15"/>
  <c r="R27" i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G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G29" i="1"/>
  <c r="L26" i="15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L27" i="15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L28" i="15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L29" i="15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L30" i="15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L31" i="15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L32" i="15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L33" i="15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L34" i="15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L35" i="15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L36" i="15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L38" i="15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L39" i="15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L41" i="15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 s="1"/>
  <c r="BR45" i="1"/>
  <c r="BS45" i="1"/>
  <c r="BT45" i="1"/>
  <c r="A46" i="1"/>
  <c r="C46" i="1"/>
  <c r="G46" i="1"/>
  <c r="M46" i="1" a="1"/>
  <c r="M46" i="1"/>
  <c r="N46" i="1" a="1"/>
  <c r="N46" i="1"/>
  <c r="L43" i="15" s="1"/>
  <c r="R46" i="1"/>
  <c r="S46" i="1" a="1"/>
  <c r="S46" i="1" s="1"/>
  <c r="T46" i="1" a="1"/>
  <c r="T46" i="1" s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 s="1"/>
  <c r="BD46" i="1" a="1"/>
  <c r="BD46" i="1"/>
  <c r="BE46" i="1" a="1"/>
  <c r="BE46" i="1"/>
  <c r="BR46" i="1"/>
  <c r="BS46" i="1"/>
  <c r="BT46" i="1"/>
  <c r="A47" i="1"/>
  <c r="C47" i="1"/>
  <c r="G47" i="1"/>
  <c r="M47" i="1" a="1"/>
  <c r="M47" i="1" s="1"/>
  <c r="AM47" i="1" s="1"/>
  <c r="N47" i="1" a="1"/>
  <c r="N47" i="1"/>
  <c r="L44" i="15" s="1"/>
  <c r="R47" i="1"/>
  <c r="S47" i="1" a="1"/>
  <c r="S47" i="1"/>
  <c r="T47" i="1" a="1"/>
  <c r="T47" i="1"/>
  <c r="U47" i="1" a="1"/>
  <c r="U47" i="1" s="1"/>
  <c r="AI47" i="1"/>
  <c r="AJ47" i="1"/>
  <c r="AK47" i="1"/>
  <c r="K48" i="10" s="1"/>
  <c r="AL47" i="1"/>
  <c r="AO47" i="1"/>
  <c r="AP47" i="1"/>
  <c r="M48" i="10" s="1"/>
  <c r="AQ47" i="1"/>
  <c r="AY47" i="1"/>
  <c r="BB47" i="1"/>
  <c r="BD47" i="1" a="1"/>
  <c r="BD47" i="1" s="1"/>
  <c r="BE47" i="1" a="1"/>
  <c r="BE47" i="1"/>
  <c r="BR47" i="1"/>
  <c r="BS47" i="1"/>
  <c r="BT47" i="1"/>
  <c r="A48" i="1"/>
  <c r="C48" i="1"/>
  <c r="G48" i="1"/>
  <c r="AM48" i="1"/>
  <c r="R48" i="1"/>
  <c r="S48" i="1" a="1"/>
  <c r="S48" i="1" s="1"/>
  <c r="T48" i="1" a="1"/>
  <c r="T48" i="1"/>
  <c r="U48" i="1" a="1"/>
  <c r="U48" i="1"/>
  <c r="AI48" i="1"/>
  <c r="BB48" i="1" s="1"/>
  <c r="AJ48" i="1"/>
  <c r="AK48" i="1"/>
  <c r="K49" i="10" s="1"/>
  <c r="AL48" i="1"/>
  <c r="AO48" i="1"/>
  <c r="AP48" i="1"/>
  <c r="M49" i="10" s="1"/>
  <c r="AQ48" i="1"/>
  <c r="AY48" i="1"/>
  <c r="BE48" i="1" a="1"/>
  <c r="BE48" i="1" s="1"/>
  <c r="BR48" i="1"/>
  <c r="BS48" i="1"/>
  <c r="BT48" i="1"/>
  <c r="A49" i="1"/>
  <c r="C49" i="1"/>
  <c r="G49" i="1"/>
  <c r="AM49" i="1"/>
  <c r="L46" i="15"/>
  <c r="R49" i="1"/>
  <c r="S49" i="1" a="1"/>
  <c r="S49" i="1"/>
  <c r="T49" i="1" a="1"/>
  <c r="T49" i="1" s="1"/>
  <c r="U49" i="1" a="1"/>
  <c r="U49" i="1"/>
  <c r="AI49" i="1"/>
  <c r="AJ49" i="1"/>
  <c r="AK49" i="1"/>
  <c r="K50" i="10" s="1"/>
  <c r="AL49" i="1"/>
  <c r="AN49" i="1"/>
  <c r="AO49" i="1"/>
  <c r="AP49" i="1"/>
  <c r="M50" i="10" s="1"/>
  <c r="AQ49" i="1"/>
  <c r="AY49" i="1"/>
  <c r="BB49" i="1"/>
  <c r="BC49" i="1" a="1"/>
  <c r="BC49" i="1" s="1"/>
  <c r="BD49" i="1" a="1"/>
  <c r="BD49" i="1"/>
  <c r="BE49" i="1" a="1"/>
  <c r="BE49" i="1"/>
  <c r="BR49" i="1"/>
  <c r="BS49" i="1"/>
  <c r="BT49" i="1"/>
  <c r="A50" i="1"/>
  <c r="C50" i="1"/>
  <c r="G50" i="1"/>
  <c r="AM50" i="1"/>
  <c r="L47" i="15"/>
  <c r="R50" i="1"/>
  <c r="S50" i="1" a="1"/>
  <c r="S50" i="1"/>
  <c r="T50" i="1" a="1"/>
  <c r="T50" i="1"/>
  <c r="U50" i="1" a="1"/>
  <c r="U50" i="1" s="1"/>
  <c r="AI50" i="1"/>
  <c r="AJ50" i="1"/>
  <c r="AK50" i="1"/>
  <c r="K51" i="10" s="1"/>
  <c r="AL50" i="1"/>
  <c r="AO50" i="1"/>
  <c r="AP50" i="1"/>
  <c r="M51" i="10" s="1"/>
  <c r="AQ50" i="1"/>
  <c r="AY50" i="1"/>
  <c r="BB50" i="1"/>
  <c r="BD50" i="1" a="1"/>
  <c r="BD50" i="1" s="1"/>
  <c r="BE50" i="1" a="1"/>
  <c r="BE50" i="1"/>
  <c r="BR50" i="1"/>
  <c r="BS50" i="1"/>
  <c r="BT50" i="1"/>
  <c r="A51" i="1"/>
  <c r="C51" i="1"/>
  <c r="G51" i="1"/>
  <c r="AM51" i="1"/>
  <c r="R51" i="1"/>
  <c r="S51" i="1" a="1"/>
  <c r="S51" i="1" s="1"/>
  <c r="T51" i="1" a="1"/>
  <c r="T51" i="1"/>
  <c r="U51" i="1" a="1"/>
  <c r="U51" i="1"/>
  <c r="AI51" i="1"/>
  <c r="BB51" i="1" s="1"/>
  <c r="AJ51" i="1"/>
  <c r="AK51" i="1"/>
  <c r="K52" i="10" s="1"/>
  <c r="AL51" i="1"/>
  <c r="AO51" i="1"/>
  <c r="AP51" i="1"/>
  <c r="M52" i="10" s="1"/>
  <c r="AQ51" i="1"/>
  <c r="AY51" i="1"/>
  <c r="BE51" i="1" a="1"/>
  <c r="BE51" i="1" s="1"/>
  <c r="BR51" i="1"/>
  <c r="BS51" i="1"/>
  <c r="BT51" i="1"/>
  <c r="A52" i="1"/>
  <c r="C52" i="1"/>
  <c r="G52" i="1"/>
  <c r="AM52" i="1"/>
  <c r="L49" i="15"/>
  <c r="R52" i="1"/>
  <c r="S52" i="1" a="1"/>
  <c r="S52" i="1"/>
  <c r="T52" i="1" a="1"/>
  <c r="T52" i="1" s="1"/>
  <c r="U52" i="1" a="1"/>
  <c r="U52" i="1"/>
  <c r="AI52" i="1"/>
  <c r="AJ52" i="1"/>
  <c r="AK52" i="1"/>
  <c r="K53" i="10" s="1"/>
  <c r="AL52" i="1"/>
  <c r="AN52" i="1"/>
  <c r="AO52" i="1"/>
  <c r="AP52" i="1"/>
  <c r="M53" i="10" s="1"/>
  <c r="AQ52" i="1"/>
  <c r="AY52" i="1"/>
  <c r="BB52" i="1"/>
  <c r="BC52" i="1" a="1"/>
  <c r="BC52" i="1" s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 s="1"/>
  <c r="AM53" i="1" s="1"/>
  <c r="N53" i="1" a="1"/>
  <c r="N53" i="1"/>
  <c r="L50" i="15" s="1"/>
  <c r="R53" i="1"/>
  <c r="S53" i="1" a="1"/>
  <c r="S53" i="1"/>
  <c r="T53" i="1" a="1"/>
  <c r="T53" i="1"/>
  <c r="U53" i="1" a="1"/>
  <c r="U53" i="1" s="1"/>
  <c r="AI53" i="1"/>
  <c r="AJ53" i="1"/>
  <c r="AK53" i="1"/>
  <c r="K54" i="10" s="1"/>
  <c r="AL53" i="1"/>
  <c r="AO53" i="1"/>
  <c r="AP53" i="1"/>
  <c r="M54" i="10" s="1"/>
  <c r="AQ53" i="1"/>
  <c r="AY53" i="1"/>
  <c r="BB53" i="1"/>
  <c r="BD53" i="1" a="1"/>
  <c r="BD53" i="1" s="1"/>
  <c r="BE53" i="1" a="1"/>
  <c r="BE53" i="1" s="1"/>
  <c r="BR53" i="1"/>
  <c r="BS53" i="1"/>
  <c r="BT53" i="1"/>
  <c r="A54" i="1"/>
  <c r="C54" i="1"/>
  <c r="G54" i="1"/>
  <c r="M54" i="1" a="1"/>
  <c r="M54" i="1"/>
  <c r="AM54" i="1" s="1"/>
  <c r="N54" i="1" a="1"/>
  <c r="N54" i="1" s="1"/>
  <c r="R54" i="1"/>
  <c r="S54" i="1" a="1"/>
  <c r="S54" i="1" s="1"/>
  <c r="T54" i="1" a="1"/>
  <c r="T54" i="1" s="1"/>
  <c r="U54" i="1" a="1"/>
  <c r="U54" i="1"/>
  <c r="AI54" i="1"/>
  <c r="BB54" i="1" s="1"/>
  <c r="AJ54" i="1"/>
  <c r="AK54" i="1"/>
  <c r="K55" i="10" s="1"/>
  <c r="AL54" i="1"/>
  <c r="AO54" i="1"/>
  <c r="AP54" i="1"/>
  <c r="M55" i="10" s="1"/>
  <c r="AQ54" i="1"/>
  <c r="AY54" i="1"/>
  <c r="BC54" i="1" a="1"/>
  <c r="BC54" i="1" s="1"/>
  <c r="BE54" i="1" a="1"/>
  <c r="BE54" i="1" s="1"/>
  <c r="BR54" i="1"/>
  <c r="BS54" i="1"/>
  <c r="BT54" i="1"/>
  <c r="A55" i="1"/>
  <c r="C55" i="1"/>
  <c r="G55" i="1"/>
  <c r="M55" i="1" a="1"/>
  <c r="M55" i="1" s="1"/>
  <c r="N55" i="1" a="1"/>
  <c r="N55" i="1"/>
  <c r="R55" i="1"/>
  <c r="S55" i="1" a="1"/>
  <c r="S55" i="1"/>
  <c r="T55" i="1" a="1"/>
  <c r="T55" i="1" s="1"/>
  <c r="U55" i="1" a="1"/>
  <c r="U55" i="1" s="1"/>
  <c r="AI55" i="1"/>
  <c r="AJ55" i="1"/>
  <c r="AK55" i="1"/>
  <c r="K56" i="10" s="1"/>
  <c r="AL55" i="1"/>
  <c r="AM55" i="1"/>
  <c r="AO55" i="1"/>
  <c r="AP55" i="1"/>
  <c r="BD55" i="1" s="1" a="1"/>
  <c r="BD55" i="1" s="1"/>
  <c r="AQ55" i="1"/>
  <c r="AY55" i="1"/>
  <c r="BB55" i="1"/>
  <c r="BE55" i="1" a="1"/>
  <c r="BE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R56" i="1"/>
  <c r="S56" i="1" a="1"/>
  <c r="S56" i="1" s="1"/>
  <c r="T56" i="1" a="1"/>
  <c r="T56" i="1"/>
  <c r="U56" i="1" a="1"/>
  <c r="U56" i="1" s="1"/>
  <c r="AI56" i="1"/>
  <c r="BB56" i="1" s="1"/>
  <c r="AJ56" i="1"/>
  <c r="AK56" i="1"/>
  <c r="K57" i="10" s="1"/>
  <c r="AL56" i="1"/>
  <c r="AO56" i="1"/>
  <c r="AP56" i="1"/>
  <c r="M57" i="10" s="1"/>
  <c r="AQ56" i="1"/>
  <c r="AY56" i="1"/>
  <c r="BR56" i="1"/>
  <c r="BS56" i="1"/>
  <c r="BT56" i="1"/>
  <c r="A57" i="1"/>
  <c r="C57" i="1"/>
  <c r="G57" i="1"/>
  <c r="M57" i="1" a="1"/>
  <c r="M57" i="1"/>
  <c r="AM57" i="1" s="1"/>
  <c r="N57" i="1" a="1"/>
  <c r="N57" i="1" s="1"/>
  <c r="L54" i="15" s="1"/>
  <c r="R57" i="1"/>
  <c r="S57" i="1" a="1"/>
  <c r="S57" i="1" s="1"/>
  <c r="T57" i="1" a="1"/>
  <c r="T57" i="1" s="1"/>
  <c r="U57" i="1" a="1"/>
  <c r="U57" i="1"/>
  <c r="AI57" i="1"/>
  <c r="BB57" i="1" s="1"/>
  <c r="AJ57" i="1"/>
  <c r="AK57" i="1"/>
  <c r="K58" i="10" s="1"/>
  <c r="AL57" i="1"/>
  <c r="AN57" i="1"/>
  <c r="AO57" i="1"/>
  <c r="AP57" i="1"/>
  <c r="M58" i="10" s="1"/>
  <c r="AQ57" i="1"/>
  <c r="AY57" i="1"/>
  <c r="BC57" i="1" a="1"/>
  <c r="BC57" i="1" s="1"/>
  <c r="BE57" i="1" a="1"/>
  <c r="BE57" i="1" s="1"/>
  <c r="BR57" i="1"/>
  <c r="BS57" i="1"/>
  <c r="BT57" i="1"/>
  <c r="A58" i="1"/>
  <c r="C58" i="1"/>
  <c r="G58" i="1"/>
  <c r="M58" i="1" a="1"/>
  <c r="M58" i="1" s="1"/>
  <c r="N58" i="1" a="1"/>
  <c r="N58" i="1"/>
  <c r="R58" i="1"/>
  <c r="S58" i="1" a="1"/>
  <c r="S58" i="1"/>
  <c r="T58" i="1" a="1"/>
  <c r="T58" i="1" s="1"/>
  <c r="U58" i="1" a="1"/>
  <c r="U58" i="1" s="1"/>
  <c r="AI58" i="1"/>
  <c r="AJ58" i="1"/>
  <c r="AK58" i="1"/>
  <c r="K59" i="10" s="1"/>
  <c r="AL58" i="1"/>
  <c r="AM58" i="1"/>
  <c r="AO58" i="1"/>
  <c r="AP58" i="1"/>
  <c r="AQ58" i="1"/>
  <c r="AY58" i="1"/>
  <c r="BB58" i="1"/>
  <c r="BD58" i="1" a="1"/>
  <c r="BD58" i="1" s="1"/>
  <c r="BE58" i="1" a="1"/>
  <c r="BE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R59" i="1"/>
  <c r="S59" i="1" a="1"/>
  <c r="S59" i="1" s="1"/>
  <c r="T59" i="1" a="1"/>
  <c r="T59" i="1"/>
  <c r="U59" i="1" a="1"/>
  <c r="U59" i="1" s="1"/>
  <c r="AI59" i="1"/>
  <c r="AJ59" i="1"/>
  <c r="AK59" i="1"/>
  <c r="K60" i="10" s="1"/>
  <c r="AL59" i="1"/>
  <c r="AO59" i="1"/>
  <c r="AP59" i="1"/>
  <c r="M60" i="10" s="1"/>
  <c r="AQ59" i="1"/>
  <c r="AY59" i="1"/>
  <c r="BB59" i="1"/>
  <c r="BE59" i="1" a="1"/>
  <c r="BE59" i="1" s="1"/>
  <c r="BR59" i="1"/>
  <c r="BS59" i="1"/>
  <c r="BT59" i="1"/>
  <c r="A60" i="1"/>
  <c r="C60" i="1"/>
  <c r="G60" i="1"/>
  <c r="M60" i="1" a="1"/>
  <c r="M60" i="1"/>
  <c r="AM60" i="1" s="1"/>
  <c r="N60" i="1" a="1"/>
  <c r="N60" i="1" s="1"/>
  <c r="L57" i="15" s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K61" i="10" s="1"/>
  <c r="AL60" i="1"/>
  <c r="AN60" i="1"/>
  <c r="AO60" i="1"/>
  <c r="AP60" i="1"/>
  <c r="M61" i="10" s="1"/>
  <c r="AQ60" i="1"/>
  <c r="AY60" i="1"/>
  <c r="BR60" i="1"/>
  <c r="BS60" i="1"/>
  <c r="BT60" i="1"/>
  <c r="A61" i="1"/>
  <c r="C61" i="1"/>
  <c r="G61" i="1"/>
  <c r="M61" i="1" a="1"/>
  <c r="M61" i="1" s="1"/>
  <c r="AM61" i="1" s="1"/>
  <c r="N61" i="1" a="1"/>
  <c r="N61" i="1"/>
  <c r="L58" i="15" s="1"/>
  <c r="R61" i="1"/>
  <c r="S61" i="1" a="1"/>
  <c r="S61" i="1"/>
  <c r="T61" i="1" a="1"/>
  <c r="T61" i="1" s="1"/>
  <c r="U61" i="1" a="1"/>
  <c r="U61" i="1"/>
  <c r="AI61" i="1"/>
  <c r="AJ61" i="1"/>
  <c r="AK61" i="1"/>
  <c r="K62" i="10" s="1"/>
  <c r="AL61" i="1"/>
  <c r="AN61" i="1"/>
  <c r="AO61" i="1"/>
  <c r="AP61" i="1"/>
  <c r="M62" i="10" s="1"/>
  <c r="AQ61" i="1"/>
  <c r="AY61" i="1"/>
  <c r="BB61" i="1"/>
  <c r="BC61" i="1" a="1"/>
  <c r="BC61" i="1" s="1"/>
  <c r="BD61" i="1" a="1"/>
  <c r="BD61" i="1" s="1"/>
  <c r="BE61" i="1" a="1"/>
  <c r="BE61" i="1"/>
  <c r="BR61" i="1"/>
  <c r="BS61" i="1"/>
  <c r="BT61" i="1"/>
  <c r="A62" i="1"/>
  <c r="C62" i="1"/>
  <c r="G62" i="1"/>
  <c r="M62" i="1" a="1"/>
  <c r="M62" i="1" s="1"/>
  <c r="N62" i="1" a="1"/>
  <c r="N62" i="1" s="1"/>
  <c r="R62" i="1"/>
  <c r="S62" i="1" a="1"/>
  <c r="S62" i="1" s="1"/>
  <c r="T62" i="1" a="1"/>
  <c r="T62" i="1"/>
  <c r="U62" i="1" a="1"/>
  <c r="U62" i="1" s="1"/>
  <c r="AI62" i="1"/>
  <c r="AJ62" i="1"/>
  <c r="AK62" i="1"/>
  <c r="K63" i="10" s="1"/>
  <c r="AL62" i="1"/>
  <c r="AM62" i="1"/>
  <c r="AO62" i="1"/>
  <c r="AP62" i="1"/>
  <c r="M63" i="10" s="1"/>
  <c r="AQ62" i="1"/>
  <c r="AY62" i="1"/>
  <c r="BB62" i="1"/>
  <c r="BD62" i="1" a="1"/>
  <c r="BD62" i="1" s="1"/>
  <c r="BR62" i="1"/>
  <c r="BS62" i="1"/>
  <c r="BT62" i="1"/>
  <c r="A63" i="1"/>
  <c r="C63" i="1"/>
  <c r="G63" i="1"/>
  <c r="M63" i="1" a="1"/>
  <c r="M63" i="1"/>
  <c r="AM63" i="1" s="1"/>
  <c r="N63" i="1" a="1"/>
  <c r="N63" i="1" s="1"/>
  <c r="L60" i="15" s="1"/>
  <c r="R63" i="1"/>
  <c r="S63" i="1" a="1"/>
  <c r="S63" i="1" s="1"/>
  <c r="T63" i="1" a="1"/>
  <c r="T63" i="1" s="1"/>
  <c r="U63" i="1" a="1"/>
  <c r="U63" i="1"/>
  <c r="AI63" i="1"/>
  <c r="BB63" i="1" s="1"/>
  <c r="AJ63" i="1"/>
  <c r="AK63" i="1"/>
  <c r="K64" i="10" s="1"/>
  <c r="AL63" i="1"/>
  <c r="AO63" i="1"/>
  <c r="AP63" i="1"/>
  <c r="M64" i="10" s="1"/>
  <c r="AQ63" i="1"/>
  <c r="AY63" i="1"/>
  <c r="BR63" i="1"/>
  <c r="BS63" i="1"/>
  <c r="BT63" i="1"/>
  <c r="A64" i="1"/>
  <c r="C64" i="1"/>
  <c r="G64" i="1"/>
  <c r="M64" i="1" a="1"/>
  <c r="M64" i="1"/>
  <c r="AM64" i="1" s="1"/>
  <c r="N64" i="1" a="1"/>
  <c r="N64" i="1"/>
  <c r="L61" i="15" s="1"/>
  <c r="R64" i="1"/>
  <c r="S64" i="1" a="1"/>
  <c r="S64" i="1"/>
  <c r="T64" i="1" a="1"/>
  <c r="T64" i="1" s="1"/>
  <c r="U64" i="1" a="1"/>
  <c r="U64" i="1" s="1"/>
  <c r="AI64" i="1"/>
  <c r="AJ64" i="1"/>
  <c r="AK64" i="1"/>
  <c r="K65" i="10" s="1"/>
  <c r="AL64" i="1"/>
  <c r="AN64" i="1"/>
  <c r="AO64" i="1"/>
  <c r="AP64" i="1"/>
  <c r="M65" i="10" s="1"/>
  <c r="AQ64" i="1"/>
  <c r="AY64" i="1"/>
  <c r="BB64" i="1"/>
  <c r="BD64" i="1" a="1"/>
  <c r="BD64" i="1" s="1"/>
  <c r="BE64" i="1" a="1"/>
  <c r="BE64" i="1"/>
  <c r="BR64" i="1"/>
  <c r="BS64" i="1"/>
  <c r="BT64" i="1"/>
  <c r="A65" i="1"/>
  <c r="C65" i="1"/>
  <c r="G65" i="1"/>
  <c r="M65" i="1" a="1"/>
  <c r="M65" i="1" s="1"/>
  <c r="AM65" i="1" s="1"/>
  <c r="N65" i="1" a="1"/>
  <c r="N65" i="1"/>
  <c r="R65" i="1"/>
  <c r="S65" i="1" a="1"/>
  <c r="S65" i="1"/>
  <c r="T65" i="1" a="1"/>
  <c r="T65" i="1"/>
  <c r="U65" i="1" a="1"/>
  <c r="U65" i="1" s="1"/>
  <c r="AI65" i="1"/>
  <c r="AJ65" i="1"/>
  <c r="AK65" i="1"/>
  <c r="K66" i="10" s="1"/>
  <c r="AL65" i="1"/>
  <c r="AO65" i="1"/>
  <c r="AP65" i="1"/>
  <c r="M66" i="10" s="1"/>
  <c r="AQ65" i="1"/>
  <c r="AY65" i="1"/>
  <c r="BB65" i="1"/>
  <c r="BD65" i="1" a="1"/>
  <c r="BD65" i="1" s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R66" i="1"/>
  <c r="S66" i="1" a="1"/>
  <c r="S66" i="1" s="1"/>
  <c r="T66" i="1" a="1"/>
  <c r="T66" i="1"/>
  <c r="U66" i="1" a="1"/>
  <c r="U66" i="1" s="1"/>
  <c r="AI66" i="1"/>
  <c r="BB66" i="1" s="1"/>
  <c r="AJ66" i="1"/>
  <c r="AK66" i="1"/>
  <c r="K67" i="10" s="1"/>
  <c r="AL66" i="1"/>
  <c r="AO66" i="1"/>
  <c r="AP66" i="1"/>
  <c r="M67" i="10" s="1"/>
  <c r="AQ66" i="1"/>
  <c r="AY66" i="1"/>
  <c r="BE66" i="1" a="1"/>
  <c r="BE66" i="1" s="1"/>
  <c r="BR66" i="1"/>
  <c r="BS66" i="1"/>
  <c r="BT66" i="1"/>
  <c r="A67" i="1"/>
  <c r="C67" i="1"/>
  <c r="G67" i="1"/>
  <c r="M67" i="1" a="1"/>
  <c r="M67" i="1"/>
  <c r="AM67" i="1" s="1"/>
  <c r="N67" i="1" a="1"/>
  <c r="N67" i="1" s="1"/>
  <c r="R67" i="1"/>
  <c r="S67" i="1" a="1"/>
  <c r="S67" i="1" s="1"/>
  <c r="T67" i="1" a="1"/>
  <c r="T67" i="1" s="1"/>
  <c r="U67" i="1" a="1"/>
  <c r="U67" i="1"/>
  <c r="AI67" i="1"/>
  <c r="BB67" i="1" s="1"/>
  <c r="AJ67" i="1"/>
  <c r="AK67" i="1"/>
  <c r="K68" i="10" s="1"/>
  <c r="AL67" i="1"/>
  <c r="AO67" i="1"/>
  <c r="AP67" i="1"/>
  <c r="M68" i="10" s="1"/>
  <c r="AQ67" i="1"/>
  <c r="AY67" i="1"/>
  <c r="BC67" i="1" a="1"/>
  <c r="BC67" i="1" s="1"/>
  <c r="BE67" i="1" a="1"/>
  <c r="BE67" i="1" s="1"/>
  <c r="BR67" i="1"/>
  <c r="BS67" i="1"/>
  <c r="BT67" i="1"/>
  <c r="A68" i="1"/>
  <c r="C68" i="1"/>
  <c r="G68" i="1"/>
  <c r="M68" i="1" a="1"/>
  <c r="M68" i="1" s="1"/>
  <c r="AM68" i="1" s="1"/>
  <c r="N68" i="1" a="1"/>
  <c r="N68" i="1"/>
  <c r="L65" i="15" s="1"/>
  <c r="R68" i="1"/>
  <c r="S68" i="1" a="1"/>
  <c r="S68" i="1" s="1"/>
  <c r="T68" i="1" a="1"/>
  <c r="T68" i="1"/>
  <c r="U68" i="1" a="1"/>
  <c r="U68" i="1" s="1"/>
  <c r="AI68" i="1"/>
  <c r="BB68" i="1" s="1"/>
  <c r="AJ68" i="1"/>
  <c r="AK68" i="1"/>
  <c r="K69" i="10" s="1"/>
  <c r="AL68" i="1"/>
  <c r="AO68" i="1"/>
  <c r="AP68" i="1"/>
  <c r="M69" i="10" s="1"/>
  <c r="AQ68" i="1"/>
  <c r="AY68" i="1"/>
  <c r="BE68" i="1" a="1"/>
  <c r="BE68" i="1" s="1"/>
  <c r="BR68" i="1"/>
  <c r="BS68" i="1"/>
  <c r="BT68" i="1"/>
  <c r="A69" i="1"/>
  <c r="C69" i="1"/>
  <c r="G69" i="1"/>
  <c r="M69" i="1" a="1"/>
  <c r="M69" i="1"/>
  <c r="AM69" i="1" s="1"/>
  <c r="N69" i="1" a="1"/>
  <c r="N69" i="1" s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70" i="10" s="1"/>
  <c r="AL69" i="1"/>
  <c r="AO69" i="1"/>
  <c r="AP69" i="1"/>
  <c r="M70" i="10" s="1"/>
  <c r="AQ69" i="1"/>
  <c r="AY69" i="1"/>
  <c r="BC69" i="1" a="1"/>
  <c r="BC69" i="1" s="1"/>
  <c r="BE69" i="1" a="1"/>
  <c r="BE69" i="1" s="1"/>
  <c r="BR69" i="1"/>
  <c r="BS69" i="1"/>
  <c r="BT69" i="1"/>
  <c r="A70" i="1"/>
  <c r="C70" i="1"/>
  <c r="G70" i="1"/>
  <c r="M70" i="1" a="1"/>
  <c r="M70" i="1" s="1"/>
  <c r="AM70" i="1" s="1"/>
  <c r="N70" i="1" a="1"/>
  <c r="N70" i="1"/>
  <c r="L67" i="15" s="1"/>
  <c r="R70" i="1"/>
  <c r="S70" i="1" a="1"/>
  <c r="S70" i="1"/>
  <c r="T70" i="1" a="1"/>
  <c r="T70" i="1" s="1"/>
  <c r="U70" i="1" a="1"/>
  <c r="U70" i="1" s="1"/>
  <c r="AI70" i="1"/>
  <c r="AJ70" i="1"/>
  <c r="AK70" i="1"/>
  <c r="K71" i="10" s="1"/>
  <c r="AL70" i="1"/>
  <c r="AO70" i="1"/>
  <c r="AP70" i="1"/>
  <c r="M71" i="10" s="1"/>
  <c r="AQ70" i="1"/>
  <c r="AY70" i="1"/>
  <c r="BB70" i="1"/>
  <c r="BD70" i="1" a="1"/>
  <c r="BD70" i="1" s="1"/>
  <c r="BE70" i="1" a="1"/>
  <c r="BE70" i="1"/>
  <c r="BR70" i="1"/>
  <c r="BS70" i="1"/>
  <c r="BT70" i="1"/>
  <c r="A71" i="1"/>
  <c r="C71" i="1"/>
  <c r="G71" i="1"/>
  <c r="M71" i="1" a="1"/>
  <c r="M71" i="1" s="1"/>
  <c r="AM71" i="1" s="1"/>
  <c r="N71" i="1" a="1"/>
  <c r="N71" i="1" s="1"/>
  <c r="R71" i="1"/>
  <c r="S71" i="1" a="1"/>
  <c r="S71" i="1" s="1"/>
  <c r="T71" i="1" a="1"/>
  <c r="T71" i="1"/>
  <c r="U71" i="1" a="1"/>
  <c r="U71" i="1" s="1"/>
  <c r="AI71" i="1"/>
  <c r="BB71" i="1" s="1"/>
  <c r="AJ71" i="1"/>
  <c r="AK71" i="1"/>
  <c r="K72" i="10" s="1"/>
  <c r="AL71" i="1"/>
  <c r="AO71" i="1"/>
  <c r="AP71" i="1"/>
  <c r="M72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 s="1"/>
  <c r="U72" i="1" a="1"/>
  <c r="U72" i="1"/>
  <c r="AI72" i="1"/>
  <c r="BB72" i="1" s="1"/>
  <c r="AJ72" i="1"/>
  <c r="AK72" i="1"/>
  <c r="K73" i="10" s="1"/>
  <c r="AL72" i="1"/>
  <c r="AO72" i="1"/>
  <c r="AP72" i="1"/>
  <c r="M73" i="10" s="1"/>
  <c r="AQ72" i="1"/>
  <c r="AY72" i="1"/>
  <c r="BC72" i="1" a="1"/>
  <c r="BC72" i="1" s="1"/>
  <c r="BE72" i="1" a="1"/>
  <c r="BE72" i="1" s="1"/>
  <c r="BR72" i="1"/>
  <c r="BS72" i="1"/>
  <c r="BT72" i="1"/>
  <c r="A73" i="1"/>
  <c r="C73" i="1"/>
  <c r="G73" i="1"/>
  <c r="M73" i="1" a="1"/>
  <c r="M73" i="1" s="1"/>
  <c r="AM73" i="1" s="1"/>
  <c r="N73" i="1" a="1"/>
  <c r="N73" i="1"/>
  <c r="L70" i="15" s="1"/>
  <c r="R73" i="1"/>
  <c r="S73" i="1" a="1"/>
  <c r="S73" i="1"/>
  <c r="T73" i="1" a="1"/>
  <c r="T73" i="1" s="1"/>
  <c r="U73" i="1" a="1"/>
  <c r="U73" i="1" s="1"/>
  <c r="AI73" i="1"/>
  <c r="AJ73" i="1"/>
  <c r="AK73" i="1"/>
  <c r="K74" i="10" s="1"/>
  <c r="AL73" i="1"/>
  <c r="AO73" i="1"/>
  <c r="AP73" i="1"/>
  <c r="M74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R74" i="1"/>
  <c r="S74" i="1" a="1"/>
  <c r="S74" i="1" s="1"/>
  <c r="T74" i="1" a="1"/>
  <c r="T74" i="1"/>
  <c r="U74" i="1" a="1"/>
  <c r="U74" i="1" s="1"/>
  <c r="AI74" i="1"/>
  <c r="BB74" i="1" s="1"/>
  <c r="AJ74" i="1"/>
  <c r="AK74" i="1"/>
  <c r="K75" i="10" s="1"/>
  <c r="AL74" i="1"/>
  <c r="AO74" i="1"/>
  <c r="AP74" i="1"/>
  <c r="M75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 s="1"/>
  <c r="U75" i="1" a="1"/>
  <c r="U75" i="1"/>
  <c r="AI75" i="1"/>
  <c r="BB75" i="1" s="1"/>
  <c r="AJ75" i="1"/>
  <c r="AK75" i="1"/>
  <c r="K76" i="10" s="1"/>
  <c r="AL75" i="1"/>
  <c r="AO75" i="1"/>
  <c r="AP75" i="1"/>
  <c r="M76" i="10" s="1"/>
  <c r="AQ75" i="1"/>
  <c r="AY75" i="1"/>
  <c r="BC75" i="1" a="1"/>
  <c r="BC75" i="1" s="1"/>
  <c r="BE75" i="1" a="1"/>
  <c r="BE75" i="1" s="1"/>
  <c r="BR75" i="1"/>
  <c r="BS75" i="1"/>
  <c r="BT75" i="1"/>
  <c r="A76" i="1"/>
  <c r="C76" i="1"/>
  <c r="G76" i="1"/>
  <c r="M76" i="1" a="1"/>
  <c r="M76" i="1" s="1"/>
  <c r="AM76" i="1" s="1"/>
  <c r="N76" i="1" a="1"/>
  <c r="N76" i="1"/>
  <c r="L73" i="15" s="1"/>
  <c r="R76" i="1"/>
  <c r="S76" i="1" a="1"/>
  <c r="S76" i="1"/>
  <c r="T76" i="1" a="1"/>
  <c r="T76" i="1" s="1"/>
  <c r="U76" i="1" a="1"/>
  <c r="U76" i="1" s="1"/>
  <c r="AI76" i="1"/>
  <c r="AJ76" i="1"/>
  <c r="AK76" i="1"/>
  <c r="K77" i="10" s="1"/>
  <c r="AL76" i="1"/>
  <c r="AO76" i="1"/>
  <c r="AP76" i="1"/>
  <c r="M77" i="10" s="1"/>
  <c r="AQ76" i="1"/>
  <c r="AY76" i="1"/>
  <c r="BB76" i="1"/>
  <c r="BD76" i="1" a="1"/>
  <c r="BD76" i="1" s="1"/>
  <c r="BE76" i="1" a="1"/>
  <c r="BE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/>
  <c r="U77" i="1" a="1"/>
  <c r="U77" i="1" s="1"/>
  <c r="AI77" i="1"/>
  <c r="BB77" i="1" s="1"/>
  <c r="AJ77" i="1"/>
  <c r="AK77" i="1"/>
  <c r="K78" i="10" s="1"/>
  <c r="AL77" i="1"/>
  <c r="AO77" i="1"/>
  <c r="AP77" i="1"/>
  <c r="M78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/>
  <c r="AM78" i="1" s="1"/>
  <c r="N78" i="1" a="1"/>
  <c r="N78" i="1" s="1"/>
  <c r="R78" i="1"/>
  <c r="S78" i="1" a="1"/>
  <c r="S78" i="1" s="1"/>
  <c r="T78" i="1" a="1"/>
  <c r="T78" i="1" s="1"/>
  <c r="U78" i="1" a="1"/>
  <c r="U78" i="1"/>
  <c r="AI78" i="1"/>
  <c r="BB78" i="1" s="1"/>
  <c r="AJ78" i="1"/>
  <c r="AK78" i="1"/>
  <c r="K79" i="10" s="1"/>
  <c r="AL78" i="1"/>
  <c r="AO78" i="1"/>
  <c r="AP78" i="1"/>
  <c r="M79" i="10" s="1"/>
  <c r="AQ78" i="1"/>
  <c r="AY78" i="1"/>
  <c r="BC78" i="1" a="1"/>
  <c r="BC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/>
  <c r="L76" i="15" s="1"/>
  <c r="R79" i="1"/>
  <c r="S79" i="1" a="1"/>
  <c r="S79" i="1"/>
  <c r="T79" i="1" a="1"/>
  <c r="T79" i="1" s="1"/>
  <c r="U79" i="1" a="1"/>
  <c r="U79" i="1" s="1"/>
  <c r="AI79" i="1"/>
  <c r="AJ79" i="1"/>
  <c r="AK79" i="1"/>
  <c r="K80" i="10" s="1"/>
  <c r="AL79" i="1"/>
  <c r="AO79" i="1"/>
  <c r="AP79" i="1"/>
  <c r="M80" i="10" s="1"/>
  <c r="AQ79" i="1"/>
  <c r="AY79" i="1"/>
  <c r="BB79" i="1"/>
  <c r="BD79" i="1" a="1"/>
  <c r="BD79" i="1" s="1"/>
  <c r="BE79" i="1" a="1"/>
  <c r="BE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/>
  <c r="U80" i="1" a="1"/>
  <c r="U80" i="1" s="1"/>
  <c r="AI80" i="1"/>
  <c r="BB80" i="1" s="1"/>
  <c r="AJ80" i="1"/>
  <c r="AK80" i="1"/>
  <c r="K81" i="10" s="1"/>
  <c r="AL80" i="1"/>
  <c r="AO80" i="1"/>
  <c r="AP80" i="1"/>
  <c r="M81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82" i="10" s="1"/>
  <c r="AL81" i="1"/>
  <c r="AO81" i="1"/>
  <c r="BE81" i="1" s="1" a="1"/>
  <c r="BE81" i="1" s="1"/>
  <c r="AP81" i="1"/>
  <c r="M82" i="10" s="1"/>
  <c r="AQ81" i="1"/>
  <c r="AY81" i="1"/>
  <c r="BR81" i="1"/>
  <c r="BS81" i="1"/>
  <c r="BT81" i="1"/>
  <c r="A82" i="1"/>
  <c r="C82" i="1"/>
  <c r="G82" i="1"/>
  <c r="M82" i="1" a="1"/>
  <c r="M82" i="1"/>
  <c r="AM82" i="1" s="1"/>
  <c r="N82" i="1" a="1"/>
  <c r="N82" i="1" s="1"/>
  <c r="R82" i="1"/>
  <c r="S82" i="1" a="1"/>
  <c r="S82" i="1" s="1"/>
  <c r="T82" i="1" a="1"/>
  <c r="T82" i="1" s="1"/>
  <c r="U82" i="1" a="1"/>
  <c r="U82" i="1"/>
  <c r="AI82" i="1"/>
  <c r="BB82" i="1" s="1"/>
  <c r="AJ82" i="1"/>
  <c r="AK82" i="1"/>
  <c r="K83" i="10" s="1"/>
  <c r="AL82" i="1"/>
  <c r="AO82" i="1"/>
  <c r="AP82" i="1"/>
  <c r="M83" i="10" s="1"/>
  <c r="AQ82" i="1"/>
  <c r="AY82" i="1"/>
  <c r="BC82" i="1" a="1"/>
  <c r="BC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L80" i="15" s="1"/>
  <c r="R83" i="1"/>
  <c r="S83" i="1" a="1"/>
  <c r="S83" i="1" s="1"/>
  <c r="T83" i="1" a="1"/>
  <c r="T83" i="1" s="1"/>
  <c r="U83" i="1" a="1"/>
  <c r="U83" i="1" s="1"/>
  <c r="AI83" i="1"/>
  <c r="AJ83" i="1"/>
  <c r="AK83" i="1"/>
  <c r="K84" i="10" s="1"/>
  <c r="AL83" i="1"/>
  <c r="AO83" i="1"/>
  <c r="AP83" i="1"/>
  <c r="M84" i="10" s="1"/>
  <c r="AQ83" i="1"/>
  <c r="AY83" i="1"/>
  <c r="BB83" i="1"/>
  <c r="BE83" i="1" a="1"/>
  <c r="BE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/>
  <c r="U84" i="1" a="1"/>
  <c r="U84" i="1" s="1"/>
  <c r="AI84" i="1"/>
  <c r="BB84" i="1" s="1"/>
  <c r="AJ84" i="1"/>
  <c r="AK84" i="1"/>
  <c r="K85" i="10" s="1"/>
  <c r="AL84" i="1"/>
  <c r="AO84" i="1"/>
  <c r="BE84" i="1" s="1" a="1"/>
  <c r="BE84" i="1" s="1"/>
  <c r="AP84" i="1"/>
  <c r="M85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/>
  <c r="AI85" i="1"/>
  <c r="BB85" i="1" s="1"/>
  <c r="AJ85" i="1"/>
  <c r="AK85" i="1"/>
  <c r="K86" i="10" s="1"/>
  <c r="AL85" i="1"/>
  <c r="AO85" i="1"/>
  <c r="AP85" i="1"/>
  <c r="M86" i="10" s="1"/>
  <c r="AQ85" i="1"/>
  <c r="AY85" i="1"/>
  <c r="BC85" i="1" a="1"/>
  <c r="BC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L83" i="15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87" i="10" s="1"/>
  <c r="AL86" i="1"/>
  <c r="AO86" i="1"/>
  <c r="AP86" i="1"/>
  <c r="M87" i="10" s="1"/>
  <c r="AQ86" i="1"/>
  <c r="AY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88" i="10" s="1"/>
  <c r="AL87" i="1"/>
  <c r="AO87" i="1"/>
  <c r="AP87" i="1"/>
  <c r="M88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85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9" i="10" s="1"/>
  <c r="AL88" i="1"/>
  <c r="AO88" i="1"/>
  <c r="BE88" i="1" s="1" a="1"/>
  <c r="BE88" i="1" s="1"/>
  <c r="AP88" i="1"/>
  <c r="M89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90" i="10" s="1"/>
  <c r="AL89" i="1"/>
  <c r="AO89" i="1"/>
  <c r="BE89" i="1" s="1" a="1"/>
  <c r="BE89" i="1" s="1"/>
  <c r="AP89" i="1"/>
  <c r="M90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91" i="10" s="1"/>
  <c r="AL90" i="1"/>
  <c r="AO90" i="1"/>
  <c r="BE90" i="1" s="1" a="1"/>
  <c r="BE90" i="1" s="1"/>
  <c r="AP90" i="1"/>
  <c r="M91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8" i="15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92" i="10" s="1"/>
  <c r="AL91" i="1"/>
  <c r="AO91" i="1"/>
  <c r="BE91" i="1" s="1" a="1"/>
  <c r="BE91" i="1" s="1"/>
  <c r="AP91" i="1"/>
  <c r="M92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93" i="10" s="1"/>
  <c r="AL92" i="1"/>
  <c r="AO92" i="1"/>
  <c r="BE92" i="1" s="1" a="1"/>
  <c r="BE92" i="1" s="1"/>
  <c r="AP92" i="1"/>
  <c r="M93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4" i="10" s="1"/>
  <c r="AL93" i="1"/>
  <c r="AO93" i="1"/>
  <c r="BE93" i="1" s="1" a="1"/>
  <c r="BE93" i="1" s="1"/>
  <c r="AP93" i="1"/>
  <c r="M94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L91" i="15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95" i="10" s="1"/>
  <c r="AL94" i="1"/>
  <c r="AO94" i="1"/>
  <c r="BE94" i="1" s="1" a="1"/>
  <c r="BE94" i="1" s="1"/>
  <c r="AP94" i="1"/>
  <c r="M95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6" i="10" s="1"/>
  <c r="AL95" i="1"/>
  <c r="AO95" i="1"/>
  <c r="BE95" i="1" s="1" a="1"/>
  <c r="BE95" i="1" s="1"/>
  <c r="AP95" i="1"/>
  <c r="M96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7" i="10" s="1"/>
  <c r="AL96" i="1"/>
  <c r="AO96" i="1"/>
  <c r="BE96" i="1" s="1" a="1"/>
  <c r="BE96" i="1" s="1"/>
  <c r="AP96" i="1"/>
  <c r="M97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94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98" i="10" s="1"/>
  <c r="AL97" i="1"/>
  <c r="AO97" i="1"/>
  <c r="BE97" i="1" s="1" a="1"/>
  <c r="BE97" i="1" s="1"/>
  <c r="AP97" i="1"/>
  <c r="M98" i="10" s="1"/>
  <c r="AQ97" i="1"/>
  <c r="AY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9" i="10" s="1"/>
  <c r="AL98" i="1"/>
  <c r="AO98" i="1"/>
  <c r="BE98" i="1" s="1" a="1"/>
  <c r="BE98" i="1" s="1"/>
  <c r="AP98" i="1"/>
  <c r="M99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100" i="10" s="1"/>
  <c r="AL99" i="1"/>
  <c r="AO99" i="1"/>
  <c r="BE99" i="1" s="1" a="1"/>
  <c r="BE99" i="1" s="1"/>
  <c r="AP99" i="1"/>
  <c r="M100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1" i="10" s="1"/>
  <c r="AL100" i="1"/>
  <c r="AO100" i="1"/>
  <c r="BE100" i="1" s="1" a="1"/>
  <c r="BE100" i="1" s="1"/>
  <c r="AP100" i="1"/>
  <c r="M101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2" i="10" s="1"/>
  <c r="AL101" i="1"/>
  <c r="AO101" i="1"/>
  <c r="BE101" i="1" s="1" a="1"/>
  <c r="BE101" i="1" s="1"/>
  <c r="AP101" i="1"/>
  <c r="M102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3" i="10" s="1"/>
  <c r="AL102" i="1"/>
  <c r="AO102" i="1"/>
  <c r="BE102" i="1" s="1" a="1"/>
  <c r="BE102" i="1" s="1"/>
  <c r="AP102" i="1"/>
  <c r="M103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4" i="10" s="1"/>
  <c r="AL103" i="1"/>
  <c r="AO103" i="1"/>
  <c r="BE103" i="1" s="1" a="1"/>
  <c r="BE103" i="1" s="1"/>
  <c r="AP103" i="1"/>
  <c r="M104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101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5" i="10" s="1"/>
  <c r="AL104" i="1"/>
  <c r="AO104" i="1"/>
  <c r="AP104" i="1"/>
  <c r="M105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6" i="10" s="1"/>
  <c r="AL105" i="1"/>
  <c r="AO105" i="1"/>
  <c r="BE105" i="1" s="1" a="1"/>
  <c r="BE105" i="1" s="1"/>
  <c r="AP105" i="1"/>
  <c r="M106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7" i="10" s="1"/>
  <c r="AL106" i="1"/>
  <c r="AO106" i="1"/>
  <c r="BE106" i="1" s="1" a="1"/>
  <c r="BE106" i="1" s="1"/>
  <c r="AP106" i="1"/>
  <c r="M107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8" i="10" s="1"/>
  <c r="AL107" i="1"/>
  <c r="AO107" i="1"/>
  <c r="BE107" i="1" s="1" a="1"/>
  <c r="BE107" i="1" s="1"/>
  <c r="AP107" i="1"/>
  <c r="M108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9" i="10" s="1"/>
  <c r="AL108" i="1"/>
  <c r="AO108" i="1"/>
  <c r="BE108" i="1" s="1" a="1"/>
  <c r="BE108" i="1" s="1"/>
  <c r="AP108" i="1"/>
  <c r="M109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10" i="10" s="1"/>
  <c r="AL109" i="1"/>
  <c r="AO109" i="1"/>
  <c r="BE109" i="1" s="1" a="1"/>
  <c r="BE109" i="1" s="1"/>
  <c r="AP109" i="1"/>
  <c r="M110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1" i="10" s="1"/>
  <c r="AL110" i="1"/>
  <c r="AO110" i="1"/>
  <c r="BE110" i="1" s="1" a="1"/>
  <c r="BE110" i="1" s="1"/>
  <c r="AP110" i="1"/>
  <c r="M111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8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2" i="10" s="1"/>
  <c r="AL111" i="1"/>
  <c r="AO111" i="1"/>
  <c r="BE111" i="1" s="1" a="1"/>
  <c r="BE111" i="1" s="1"/>
  <c r="AP111" i="1"/>
  <c r="M112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3" i="10" s="1"/>
  <c r="AL112" i="1"/>
  <c r="AO112" i="1"/>
  <c r="BE112" i="1" s="1" a="1"/>
  <c r="BE112" i="1" s="1"/>
  <c r="AP112" i="1"/>
  <c r="M113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4" i="10" s="1"/>
  <c r="AL113" i="1"/>
  <c r="AO113" i="1"/>
  <c r="BE113" i="1" s="1" a="1"/>
  <c r="BE113" i="1" s="1"/>
  <c r="AP113" i="1"/>
  <c r="M114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11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5" i="10" s="1"/>
  <c r="AL114" i="1"/>
  <c r="AO114" i="1"/>
  <c r="BE114" i="1" s="1" a="1"/>
  <c r="BE114" i="1" s="1"/>
  <c r="AP114" i="1"/>
  <c r="M115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6" i="10" s="1"/>
  <c r="AL115" i="1"/>
  <c r="AO115" i="1"/>
  <c r="BE115" i="1" s="1" a="1"/>
  <c r="BE115" i="1" s="1"/>
  <c r="AP115" i="1"/>
  <c r="M116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7" i="10" s="1"/>
  <c r="AL116" i="1"/>
  <c r="AO116" i="1"/>
  <c r="BE116" i="1" s="1" a="1"/>
  <c r="BE116" i="1" s="1"/>
  <c r="AP116" i="1"/>
  <c r="M117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4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8" i="10" s="1"/>
  <c r="AL117" i="1"/>
  <c r="AO117" i="1"/>
  <c r="BE117" i="1" s="1" a="1"/>
  <c r="BE117" i="1" s="1"/>
  <c r="AP117" i="1"/>
  <c r="M118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9" i="10" s="1"/>
  <c r="AL118" i="1"/>
  <c r="AO118" i="1"/>
  <c r="BE118" i="1" s="1" a="1"/>
  <c r="BE118" i="1" s="1"/>
  <c r="AP118" i="1"/>
  <c r="M119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20" i="10" s="1"/>
  <c r="AL119" i="1"/>
  <c r="AO119" i="1"/>
  <c r="BE119" i="1" s="1" a="1"/>
  <c r="BE119" i="1" s="1"/>
  <c r="AP119" i="1"/>
  <c r="M120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7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1" i="10" s="1"/>
  <c r="AL120" i="1"/>
  <c r="AO120" i="1"/>
  <c r="BE120" i="1" s="1" a="1"/>
  <c r="BE120" i="1" s="1"/>
  <c r="AP120" i="1"/>
  <c r="M121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2" i="10" s="1"/>
  <c r="AL121" i="1"/>
  <c r="AO121" i="1"/>
  <c r="BE121" i="1" s="1" a="1"/>
  <c r="BE121" i="1" s="1"/>
  <c r="AP121" i="1"/>
  <c r="M122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3" i="10" s="1"/>
  <c r="AL122" i="1"/>
  <c r="AO122" i="1"/>
  <c r="BE122" i="1" s="1" a="1"/>
  <c r="BE122" i="1" s="1"/>
  <c r="AP122" i="1"/>
  <c r="M123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4" i="10" s="1"/>
  <c r="AL123" i="1"/>
  <c r="AO123" i="1"/>
  <c r="BE123" i="1" s="1" a="1"/>
  <c r="BE123" i="1" s="1"/>
  <c r="AP123" i="1"/>
  <c r="M124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6" i="10" s="1"/>
  <c r="AL125" i="1"/>
  <c r="AO125" i="1"/>
  <c r="BE125" i="1" s="1" a="1"/>
  <c r="BE125" i="1" s="1"/>
  <c r="AP125" i="1"/>
  <c r="M126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7" i="10" s="1"/>
  <c r="AL126" i="1"/>
  <c r="AO126" i="1"/>
  <c r="BE126" i="1" s="1" a="1"/>
  <c r="BE126" i="1" s="1"/>
  <c r="AP126" i="1"/>
  <c r="M127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4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8" i="10" s="1"/>
  <c r="AL127" i="1"/>
  <c r="AO127" i="1"/>
  <c r="BE127" i="1" s="1" a="1"/>
  <c r="BE127" i="1" s="1"/>
  <c r="AP127" i="1"/>
  <c r="M128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9" i="10" s="1"/>
  <c r="AL128" i="1"/>
  <c r="AO128" i="1"/>
  <c r="BE128" i="1" s="1" a="1"/>
  <c r="BE128" i="1" s="1"/>
  <c r="AP128" i="1"/>
  <c r="M129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30" i="10" s="1"/>
  <c r="AL129" i="1"/>
  <c r="AO129" i="1"/>
  <c r="BE129" i="1" s="1" a="1"/>
  <c r="BE129" i="1" s="1"/>
  <c r="AP129" i="1"/>
  <c r="M130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7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1" i="10" s="1"/>
  <c r="AL130" i="1"/>
  <c r="AO130" i="1"/>
  <c r="BE130" i="1" s="1" a="1"/>
  <c r="BE130" i="1" s="1"/>
  <c r="AP130" i="1"/>
  <c r="M131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2" i="10" s="1"/>
  <c r="AL131" i="1"/>
  <c r="AO131" i="1"/>
  <c r="BE131" i="1" s="1" a="1"/>
  <c r="BE131" i="1" s="1"/>
  <c r="AP131" i="1"/>
  <c r="M132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3" i="10" s="1"/>
  <c r="AL132" i="1"/>
  <c r="AO132" i="1"/>
  <c r="AP132" i="1"/>
  <c r="M133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30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4" i="10" s="1"/>
  <c r="AL133" i="1"/>
  <c r="AO133" i="1"/>
  <c r="BE133" i="1" s="1" a="1"/>
  <c r="BE133" i="1" s="1"/>
  <c r="AP133" i="1"/>
  <c r="M134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5" i="10" s="1"/>
  <c r="AL134" i="1"/>
  <c r="AO134" i="1"/>
  <c r="BE134" i="1" s="1" a="1"/>
  <c r="BE134" i="1" s="1"/>
  <c r="AP134" i="1"/>
  <c r="M135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3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6" i="10" s="1"/>
  <c r="AL135" i="1"/>
  <c r="AO135" i="1"/>
  <c r="BE135" i="1" s="1" a="1"/>
  <c r="BE135" i="1" s="1"/>
  <c r="AP135" i="1"/>
  <c r="M136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3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7" i="10" s="1"/>
  <c r="AL136" i="1"/>
  <c r="AO136" i="1"/>
  <c r="BE136" i="1" s="1" a="1"/>
  <c r="BE136" i="1" s="1"/>
  <c r="AP136" i="1"/>
  <c r="M137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8" i="10" s="1"/>
  <c r="AL137" i="1"/>
  <c r="AO137" i="1"/>
  <c r="BE137" i="1" s="1" a="1"/>
  <c r="BE137" i="1" s="1"/>
  <c r="AP137" i="1"/>
  <c r="M138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9" i="10" s="1"/>
  <c r="AL138" i="1"/>
  <c r="AO138" i="1"/>
  <c r="BE138" i="1" s="1" a="1"/>
  <c r="BE138" i="1" s="1"/>
  <c r="AP138" i="1"/>
  <c r="M139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6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1" i="10" s="1"/>
  <c r="AL140" i="1"/>
  <c r="AO140" i="1"/>
  <c r="BE140" i="1" s="1" a="1"/>
  <c r="BE140" i="1" s="1"/>
  <c r="AP140" i="1"/>
  <c r="M141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BE142" i="1" s="1" a="1"/>
  <c r="BE142" i="1" s="1"/>
  <c r="AP142" i="1"/>
  <c r="M14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5" i="10" s="1"/>
  <c r="AL144" i="1"/>
  <c r="AO144" i="1"/>
  <c r="AP144" i="1"/>
  <c r="M14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6" i="10" s="1"/>
  <c r="AL145" i="1"/>
  <c r="AO145" i="1"/>
  <c r="BE145" i="1" s="1" a="1"/>
  <c r="BE145" i="1" s="1"/>
  <c r="AP145" i="1"/>
  <c r="M14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BE146" i="1" s="1" a="1"/>
  <c r="BE146" i="1" s="1"/>
  <c r="AP146" i="1"/>
  <c r="M14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BE147" i="1" s="1" a="1"/>
  <c r="BE147" i="1" s="1"/>
  <c r="AP147" i="1"/>
  <c r="M14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BE154" i="1" s="1" a="1"/>
  <c r="BE154" i="1" s="1"/>
  <c r="AP154" i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G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G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G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Q227" i="1" s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Q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Q229" i="1" s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Q230" i="1" s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Q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Q232" i="1" s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Q233" i="1" s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Q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Q235" i="1" s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Q236" i="1" s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Q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Q238" i="1" s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Q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Q241" i="1" s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Q242" i="1" s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Q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Q244" i="1" s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Q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Q248" i="1" s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Q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Q251" i="1" s="1"/>
  <c r="BS251" i="1"/>
  <c r="BT251" i="1"/>
  <c r="A252" i="1"/>
  <c r="C252" i="1"/>
  <c r="G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Q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Q254" i="1" s="1"/>
  <c r="BS254" i="1"/>
  <c r="BT254" i="1"/>
  <c r="A255" i="1"/>
  <c r="C255" i="1"/>
  <c r="G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Q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Q257" i="1" s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Q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Q259" i="1" s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Q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Q262" i="1" s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Q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Q264" i="1" s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Q265" i="1" s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Q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Q267" i="1" s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Q268" i="1" s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Q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Q270" i="1" s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Q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Q274" i="1" s="1"/>
  <c r="BS274" i="1"/>
  <c r="BT274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Q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Q276" i="1" s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Q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Q279" i="1" s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Q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Q283" i="1" s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Q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Q285" i="1" s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Q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Q288" i="1" s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Q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Q292" i="1" s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Q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Q294" i="1" s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Q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Q296" i="1" s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Q297" i="1" s="1"/>
  <c r="BS297" i="1"/>
  <c r="BT297" i="1"/>
  <c r="A298" i="1"/>
  <c r="C298" i="1"/>
  <c r="G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Q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Q299" i="1" s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Q300" i="1" s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Q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Q302" i="1" s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Q303" i="1" s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Q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Q305" i="1" s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Q306" i="1" s="1"/>
  <c r="BS306" i="1"/>
  <c r="BT306" i="1"/>
  <c r="A307" i="1"/>
  <c r="C307" i="1"/>
  <c r="G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Q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Q308" i="1" s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Q309" i="1" s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Q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Q311" i="1" s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Q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Q314" i="1" s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Q315" i="1" s="1"/>
  <c r="BS315" i="1"/>
  <c r="BT315" i="1"/>
  <c r="A316" i="1"/>
  <c r="C316" i="1"/>
  <c r="G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Q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Q318" i="1" s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Q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Q320" i="1" s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Q321" i="1" s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Q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Q323" i="1" s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Q324" i="1" s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Q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Q326" i="1" s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Q327" i="1" s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Q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Q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Q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Q335" i="1" s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Q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Q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Q343" i="1" s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Q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Q345" i="1" s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Q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Q347" i="1" s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Q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Q352" i="1" s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Q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Q354" i="1" s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Q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Q356" i="1" s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Q357" i="1" s="1"/>
  <c r="BS357" i="1"/>
  <c r="BT357" i="1"/>
  <c r="A358" i="1"/>
  <c r="C358" i="1"/>
  <c r="G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Q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Q359" i="1" s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Q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Q363" i="1" s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Q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Q366" i="1" s="1"/>
  <c r="BS366" i="1"/>
  <c r="BT366" i="1"/>
  <c r="A367" i="1"/>
  <c r="C367" i="1"/>
  <c r="G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Q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Q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Q371" i="1" s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Q372" i="1" s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Q373" i="1" s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Q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Q375" i="1" s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Q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Q377" i="1" s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Q379" i="1" s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Q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Q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Q386" i="1" s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Q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Q388" i="1" s="1"/>
  <c r="BS388" i="1"/>
  <c r="BT388" i="1"/>
  <c r="A389" i="1"/>
  <c r="C389" i="1"/>
  <c r="G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Q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Q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Q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Q396" i="1" s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Q397" i="1" s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Q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Q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Q403" i="1" s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Q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Q405" i="1" s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Q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Q408" i="1" s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Q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Q411" i="1" s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Q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Q417" i="1" s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Q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Q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Q423" i="1" s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Q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Q426" i="1" s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Q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Q430" i="1" s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Q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Q432" i="1" s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Q435" i="1" s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Q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Q439" i="1" s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Q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Q444" i="1" s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Q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Q447" i="1" s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Q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Q450" i="1" s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Q451" i="1" s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Q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Q453" i="1" s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Q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Q456" i="1" s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Q458" i="1" s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Q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Q461" i="1" s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Q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Q465" i="1" s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Q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Q467" i="1" s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Q468" i="1" s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Q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Q473" i="1" s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Q474" i="1" s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Q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Q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Q480" i="1" s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Q482" i="1" s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Q483" i="1" s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Q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Q485" i="1" s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Q489" i="1" s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Q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Q492" i="1" s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Q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Q494" i="1" s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Q495" i="1" s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Q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Q497" i="1" s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Q498" i="1" s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Q500" i="1" s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Q501" i="1" s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Q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Q504" i="1" s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Q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Q510" i="1" s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Q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Q516" i="1" s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Q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Q519" i="1" s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Q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Q521" i="1" s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Q522" i="1" s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Q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Q525" i="1" s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Q527" i="1" s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Q528" i="1" s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Q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Q531" i="1" s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Q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Q534" i="1" s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Q537" i="1" s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Q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Q540" i="1" s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Q543" i="1" s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Q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Q546" i="1" s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Q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Q548" i="1" s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Q549" i="1" s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Q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Q551" i="1" s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Q552" i="1" s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Q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Q555" i="1" s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Q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Q558" i="1" s="1"/>
  <c r="BT558" i="1"/>
  <c r="A559" i="1"/>
  <c r="C559" i="1"/>
  <c r="G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Q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Q561" i="1" s="1"/>
  <c r="BT561" i="1"/>
  <c r="A562" i="1"/>
  <c r="C562" i="1"/>
  <c r="G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Q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Q564" i="1" s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Q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Q566" i="1" s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Q567" i="1" s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Q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Q570" i="1" s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Q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Q573" i="1" s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Q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Q576" i="1" s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Q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Q578" i="1" s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Q579" i="1" s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Q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Q582" i="1" s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Q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Q585" i="1" s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Q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Q588" i="1" s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Q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Q591" i="1" s="1"/>
  <c r="BT591" i="1"/>
  <c r="A592" i="1"/>
  <c r="C592" i="1"/>
  <c r="G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Q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Q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Q597" i="1" s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Q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Q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Q603" i="1" s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Q605" i="1" s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Q606" i="1" s="1"/>
  <c r="BS606" i="1"/>
  <c r="BT606" i="1"/>
  <c r="A607" i="1"/>
  <c r="C607" i="1"/>
  <c r="G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Q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Q611" i="1" s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Q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Q614" i="1" s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Q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Q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Q621" i="1" s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Q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Q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Q628" i="1" s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Q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Q631" i="1" s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Q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Q633" i="1" s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Q634" i="1" s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Q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Q636" i="1" s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Q637" i="1" s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Q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Q640" i="1" s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Q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Q643" i="1" s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Q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Q645" i="1" s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Q646" i="1" s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Q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Q649" i="1" s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Q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Q652" i="1" s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Q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Q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Q658" i="1" s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Q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Q660" i="1" s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Q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Q663" i="1" s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Q664" i="1" s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Q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Q667" i="1" s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Q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Q670" i="1" s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Q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Q672" i="1" s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Q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Q676" i="1" s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Q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Q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G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O683" i="1"/>
  <c r="BE683" i="1" s="1" a="1"/>
  <c r="BE683" i="1" s="1"/>
  <c r="AP683" i="1"/>
  <c r="M684" i="10" s="1"/>
  <c r="AQ683" i="1"/>
  <c r="AY683" i="1"/>
  <c r="BQ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O686" i="1"/>
  <c r="AP686" i="1"/>
  <c r="M687" i="10" s="1"/>
  <c r="AQ686" i="1"/>
  <c r="AY686" i="1"/>
  <c r="BQ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Q687" i="1" s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Q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Q691" i="1" s="1"/>
  <c r="BT691" i="1"/>
  <c r="A692" i="1"/>
  <c r="C692" i="1"/>
  <c r="G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Q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Q693" i="1" s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Q694" i="1" s="1"/>
  <c r="BT694" i="1"/>
  <c r="A695" i="1"/>
  <c r="C695" i="1"/>
  <c r="G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Q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Q697" i="1" s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Q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Q699" i="1" s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Q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Q706" i="1" s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Q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Q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Q712" i="1" s="1"/>
  <c r="BS712" i="1"/>
  <c r="BT712" i="1"/>
  <c r="A713" i="1"/>
  <c r="C713" i="1"/>
  <c r="G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Q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Q714" i="1" s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Q715" i="1" s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Q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Q718" i="1" s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Q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Q720" i="1" s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Q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Q724" i="1" s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Q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Q726" i="1" s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Q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Q729" i="1" s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Q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Q733" i="1" s="1"/>
  <c r="BS733" i="1"/>
  <c r="BT733" i="1"/>
  <c r="A734" i="1"/>
  <c r="C734" i="1"/>
  <c r="G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Q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8" i="10" s="1"/>
  <c r="AL737" i="1"/>
  <c r="AO737" i="1"/>
  <c r="BE737" i="1" s="1" a="1"/>
  <c r="BE737" i="1" s="1"/>
  <c r="AP737" i="1"/>
  <c r="M738" i="10" s="1"/>
  <c r="AQ737" i="1"/>
  <c r="AY737" i="1"/>
  <c r="BQ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Q739" i="1" s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Q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Q741" i="1" s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Q742" i="1" s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Q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Q745" i="1" s="1"/>
  <c r="BS745" i="1"/>
  <c r="BT745" i="1"/>
  <c r="A746" i="1"/>
  <c r="C746" i="1"/>
  <c r="G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Q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Q747" i="1" s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Q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Q751" i="1" s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Q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Q753" i="1" s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6" i="10" s="1"/>
  <c r="AL755" i="1"/>
  <c r="AO755" i="1"/>
  <c r="BE755" i="1" s="1" a="1"/>
  <c r="BE755" i="1" s="1"/>
  <c r="AP755" i="1"/>
  <c r="M756" i="10" s="1"/>
  <c r="AQ755" i="1"/>
  <c r="AY755" i="1"/>
  <c r="BQ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Q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Q760" i="1" s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Q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Q762" i="1" s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Q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Q766" i="1" s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Q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Q768" i="1" s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Q769" i="1" s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Q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Q772" i="1" s="1"/>
  <c r="BS772" i="1"/>
  <c r="BT772" i="1"/>
  <c r="A773" i="1"/>
  <c r="C773" i="1"/>
  <c r="G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Q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Q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Q777" i="1" s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Q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Q780" i="1" s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3" i="10" s="1"/>
  <c r="AL782" i="1"/>
  <c r="AO782" i="1"/>
  <c r="BE782" i="1" s="1" a="1"/>
  <c r="BE782" i="1" s="1"/>
  <c r="AP782" i="1"/>
  <c r="AQ782" i="1"/>
  <c r="AY782" i="1"/>
  <c r="BQ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Q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Q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Q789" i="1" s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Q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Q793" i="1" s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Q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Q796" i="1" s="1"/>
  <c r="BS796" i="1"/>
  <c r="BT796" i="1"/>
  <c r="A797" i="1"/>
  <c r="C797" i="1"/>
  <c r="G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8" i="10" s="1"/>
  <c r="AL797" i="1"/>
  <c r="AO797" i="1"/>
  <c r="BE797" i="1" s="1" a="1"/>
  <c r="BE797" i="1" s="1"/>
  <c r="AP797" i="1"/>
  <c r="M798" i="10" s="1"/>
  <c r="AQ797" i="1"/>
  <c r="AY797" i="1"/>
  <c r="BQ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Q798" i="1" s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Q799" i="1" s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Q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Q802" i="1" s="1"/>
  <c r="BS802" i="1"/>
  <c r="BT802" i="1"/>
  <c r="A803" i="1"/>
  <c r="C803" i="1"/>
  <c r="G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Q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Q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Q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Q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Q813" i="1" s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Q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Q816" i="1" s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Q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Q820" i="1" s="1"/>
  <c r="BS820" i="1"/>
  <c r="BT820" i="1"/>
  <c r="A821" i="1"/>
  <c r="C821" i="1"/>
  <c r="G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Q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Q822" i="1" s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Q825" i="1" s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Q827" i="1" s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Q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Q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Q831" i="1" s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Q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Q834" i="1" s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Q836" i="1" s="1"/>
  <c r="BT836" i="1"/>
  <c r="A837" i="1"/>
  <c r="C837" i="1"/>
  <c r="G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Q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Q838" i="1" s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Q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Q840" i="1" s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Q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Q843" i="1" s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Q845" i="1" s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Q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Q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Q849" i="1" s="1"/>
  <c r="BS849" i="1"/>
  <c r="BT849" i="1"/>
  <c r="A850" i="1"/>
  <c r="C850" i="1"/>
  <c r="G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Q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Q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Q854" i="1" s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Q855" i="1" s="1"/>
  <c r="BS855" i="1"/>
  <c r="BT855" i="1"/>
  <c r="A856" i="1"/>
  <c r="C856" i="1"/>
  <c r="G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Q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Q857" i="1" s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Q858" i="1" s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Q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Q861" i="1" s="1"/>
  <c r="BS861" i="1"/>
  <c r="BT861" i="1"/>
  <c r="A862" i="1"/>
  <c r="C862" i="1"/>
  <c r="G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Q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Q863" i="1" s="1"/>
  <c r="BS863" i="1"/>
  <c r="BT863" i="1"/>
  <c r="A864" i="1"/>
  <c r="C864" i="1"/>
  <c r="G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Q864" i="1" s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Q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Q866" i="1" s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Q867" i="1" s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Q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Q870" i="1" s="1"/>
  <c r="BS870" i="1"/>
  <c r="BT870" i="1"/>
  <c r="A871" i="1"/>
  <c r="C871" i="1"/>
  <c r="G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Q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Q873" i="1" s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Q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Q876" i="1" s="1"/>
  <c r="BS876" i="1"/>
  <c r="BT876" i="1"/>
  <c r="A877" i="1"/>
  <c r="C877" i="1"/>
  <c r="G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Q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Q878" i="1" s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Q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Q881" i="1" s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Q882" i="1" s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Q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Q884" i="1" s="1"/>
  <c r="BS884" i="1"/>
  <c r="BT884" i="1"/>
  <c r="A885" i="1"/>
  <c r="C885" i="1"/>
  <c r="G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Q885" i="1" s="1"/>
  <c r="BS885" i="1"/>
  <c r="BT885" i="1"/>
  <c r="A886" i="1"/>
  <c r="C886" i="1"/>
  <c r="G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Q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Q888" i="1" s="1"/>
  <c r="BS888" i="1"/>
  <c r="BT888" i="1"/>
  <c r="A889" i="1"/>
  <c r="C889" i="1"/>
  <c r="G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Q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Q890" i="1" s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Q891" i="1" s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Q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Q893" i="1" s="1"/>
  <c r="BS893" i="1"/>
  <c r="BT893" i="1"/>
  <c r="A894" i="1"/>
  <c r="C894" i="1"/>
  <c r="G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Q894" i="1" s="1"/>
  <c r="BS894" i="1"/>
  <c r="BT894" i="1"/>
  <c r="A895" i="1"/>
  <c r="C895" i="1"/>
  <c r="G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Q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Q897" i="1" s="1"/>
  <c r="BS897" i="1"/>
  <c r="BT897" i="1"/>
  <c r="A898" i="1"/>
  <c r="C898" i="1"/>
  <c r="G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Q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Q900" i="1" s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Q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Q903" i="1" s="1"/>
  <c r="BS903" i="1"/>
  <c r="BT903" i="1"/>
  <c r="A904" i="1"/>
  <c r="C904" i="1"/>
  <c r="G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Q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Q905" i="1" s="1"/>
  <c r="BS905" i="1"/>
  <c r="BT905" i="1"/>
  <c r="A906" i="1"/>
  <c r="C906" i="1"/>
  <c r="G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Q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Q908" i="1" s="1"/>
  <c r="BS908" i="1"/>
  <c r="BT908" i="1"/>
  <c r="A909" i="1"/>
  <c r="C909" i="1"/>
  <c r="G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Q909" i="1" s="1"/>
  <c r="BS909" i="1"/>
  <c r="BT909" i="1"/>
  <c r="A910" i="1"/>
  <c r="C910" i="1"/>
  <c r="G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Q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Q911" i="1" s="1"/>
  <c r="BS911" i="1"/>
  <c r="BT911" i="1"/>
  <c r="A912" i="1"/>
  <c r="C912" i="1"/>
  <c r="G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Q912" i="1" s="1"/>
  <c r="BS912" i="1"/>
  <c r="BT912" i="1"/>
  <c r="A913" i="1"/>
  <c r="C913" i="1"/>
  <c r="G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Q915" i="1" s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Q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Q917" i="1" s="1"/>
  <c r="BS917" i="1"/>
  <c r="BT917" i="1"/>
  <c r="A918" i="1"/>
  <c r="C918" i="1"/>
  <c r="G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G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Q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Q920" i="1" s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Q921" i="1" s="1"/>
  <c r="BS921" i="1"/>
  <c r="BT921" i="1"/>
  <c r="A922" i="1"/>
  <c r="C922" i="1"/>
  <c r="G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Q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Q924" i="1" s="1"/>
  <c r="BS924" i="1"/>
  <c r="BT924" i="1"/>
  <c r="A925" i="1"/>
  <c r="C925" i="1"/>
  <c r="G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Q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Q928" i="1"/>
  <c r="BR928" i="1"/>
  <c r="BS928" i="1"/>
  <c r="BT928" i="1"/>
  <c r="A929" i="1"/>
  <c r="C929" i="1"/>
  <c r="G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Q930" i="1" s="1"/>
  <c r="BS930" i="1"/>
  <c r="BT930" i="1"/>
  <c r="A931" i="1"/>
  <c r="C931" i="1"/>
  <c r="G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Q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Q932" i="1" s="1"/>
  <c r="BS932" i="1"/>
  <c r="BT932" i="1"/>
  <c r="A933" i="1"/>
  <c r="C933" i="1"/>
  <c r="G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Q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Q935" i="1" s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Q936" i="1" s="1"/>
  <c r="BS936" i="1"/>
  <c r="BT936" i="1"/>
  <c r="A937" i="1"/>
  <c r="C937" i="1"/>
  <c r="G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Q937" i="1"/>
  <c r="BR937" i="1"/>
  <c r="BS937" i="1"/>
  <c r="BT937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Q938" i="1" s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Q939" i="1" s="1"/>
  <c r="BS939" i="1"/>
  <c r="BT939" i="1"/>
  <c r="A940" i="1"/>
  <c r="C940" i="1"/>
  <c r="G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Q940" i="1"/>
  <c r="BR940" i="1"/>
  <c r="BS940" i="1"/>
  <c r="BT940" i="1"/>
  <c r="A941" i="1"/>
  <c r="C941" i="1"/>
  <c r="G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Q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Q944" i="1" s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Q945" i="1" s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Q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Q947" i="1" s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Q948" i="1" s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Q949" i="1" s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Q950" i="1"/>
  <c r="BR950" i="1"/>
  <c r="BS950" i="1"/>
  <c r="BT950" i="1"/>
  <c r="A951" i="1"/>
  <c r="C951" i="1"/>
  <c r="G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Q951" i="1" s="1"/>
  <c r="BS951" i="1"/>
  <c r="BT951" i="1"/>
  <c r="A952" i="1"/>
  <c r="C952" i="1"/>
  <c r="G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Q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Q953" i="1" s="1"/>
  <c r="BS953" i="1"/>
  <c r="BT953" i="1"/>
  <c r="A954" i="1"/>
  <c r="C954" i="1"/>
  <c r="G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G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Q956" i="1"/>
  <c r="BR956" i="1"/>
  <c r="BS956" i="1"/>
  <c r="BT956" i="1"/>
  <c r="A957" i="1"/>
  <c r="C957" i="1"/>
  <c r="G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Q958" i="1" s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Q959" i="1"/>
  <c r="BR959" i="1"/>
  <c r="BS959" i="1"/>
  <c r="BT959" i="1"/>
  <c r="A960" i="1"/>
  <c r="C960" i="1"/>
  <c r="G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Q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Q962" i="1" s="1"/>
  <c r="BS962" i="1"/>
  <c r="BT962" i="1"/>
  <c r="A963" i="1"/>
  <c r="C963" i="1"/>
  <c r="G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G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Q965" i="1"/>
  <c r="BR965" i="1"/>
  <c r="BS965" i="1"/>
  <c r="BT965" i="1"/>
  <c r="A966" i="1"/>
  <c r="C966" i="1"/>
  <c r="G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Q967" i="1" s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Q968" i="1"/>
  <c r="BR968" i="1"/>
  <c r="BS968" i="1"/>
  <c r="BT968" i="1"/>
  <c r="A969" i="1"/>
  <c r="C969" i="1"/>
  <c r="G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Q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Q971" i="1" s="1"/>
  <c r="BS971" i="1"/>
  <c r="BT971" i="1"/>
  <c r="A972" i="1"/>
  <c r="C972" i="1"/>
  <c r="G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Q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Q976" i="1" s="1"/>
  <c r="BT976" i="1"/>
  <c r="A977" i="1"/>
  <c r="C977" i="1"/>
  <c r="G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Q977" i="1"/>
  <c r="BR977" i="1"/>
  <c r="BS977" i="1"/>
  <c r="BT977" i="1"/>
  <c r="A978" i="1"/>
  <c r="C978" i="1"/>
  <c r="G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G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Q980" i="1"/>
  <c r="BR980" i="1"/>
  <c r="BS980" i="1"/>
  <c r="BT980" i="1"/>
  <c r="A981" i="1"/>
  <c r="C981" i="1"/>
  <c r="G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Q981" i="1" s="1"/>
  <c r="BS981" i="1"/>
  <c r="BT981" i="1"/>
  <c r="A982" i="1"/>
  <c r="C982" i="1"/>
  <c r="G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Q982" i="1" s="1"/>
  <c r="BT982" i="1"/>
  <c r="A983" i="1"/>
  <c r="C983" i="1"/>
  <c r="G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Q983" i="1"/>
  <c r="BR983" i="1"/>
  <c r="BS983" i="1"/>
  <c r="BT983" i="1"/>
  <c r="A984" i="1"/>
  <c r="C984" i="1"/>
  <c r="G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Q984" i="1" s="1"/>
  <c r="BS984" i="1"/>
  <c r="BT984" i="1"/>
  <c r="A985" i="1"/>
  <c r="C985" i="1"/>
  <c r="G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Q985" i="1" s="1"/>
  <c r="BT985" i="1"/>
  <c r="A986" i="1"/>
  <c r="C986" i="1"/>
  <c r="G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Q986" i="1"/>
  <c r="BR986" i="1"/>
  <c r="BS986" i="1"/>
  <c r="BT986" i="1"/>
  <c r="A987" i="1"/>
  <c r="C987" i="1"/>
  <c r="G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Q987" i="1" s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Q988" i="1" s="1"/>
  <c r="BT988" i="1"/>
  <c r="A989" i="1"/>
  <c r="C989" i="1"/>
  <c r="G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Q989" i="1"/>
  <c r="BR989" i="1"/>
  <c r="BS989" i="1"/>
  <c r="BT989" i="1"/>
  <c r="A990" i="1"/>
  <c r="C990" i="1"/>
  <c r="G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Q991" i="1" s="1"/>
  <c r="BT991" i="1"/>
  <c r="A992" i="1"/>
  <c r="C992" i="1"/>
  <c r="G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Q992" i="1"/>
  <c r="BR992" i="1"/>
  <c r="BS992" i="1"/>
  <c r="BT992" i="1"/>
  <c r="A993" i="1"/>
  <c r="C993" i="1"/>
  <c r="G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Q994" i="1" s="1"/>
  <c r="BT994" i="1"/>
  <c r="A995" i="1"/>
  <c r="C995" i="1"/>
  <c r="G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Q995" i="1"/>
  <c r="BR995" i="1"/>
  <c r="BS995" i="1"/>
  <c r="BT995" i="1"/>
  <c r="A996" i="1"/>
  <c r="C996" i="1"/>
  <c r="G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Q997" i="1" s="1"/>
  <c r="BT997" i="1"/>
  <c r="A998" i="1"/>
  <c r="C998" i="1"/>
  <c r="G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Q998" i="1"/>
  <c r="BR998" i="1"/>
  <c r="BS998" i="1"/>
  <c r="BT998" i="1"/>
  <c r="A999" i="1"/>
  <c r="C999" i="1"/>
  <c r="G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AK6" i="1"/>
  <c r="AL6" i="1"/>
  <c r="AP6" i="1"/>
  <c r="BS6" i="1"/>
  <c r="A7" i="10"/>
  <c r="B7" i="10"/>
  <c r="O7" i="10"/>
  <c r="J7" i="10"/>
  <c r="I7" i="10"/>
  <c r="H7" i="10"/>
  <c r="E7" i="10"/>
  <c r="AN782" i="1" l="1"/>
  <c r="AN755" i="1"/>
  <c r="AN686" i="1"/>
  <c r="BC90" i="1" a="1"/>
  <c r="BC90" i="1" s="1"/>
  <c r="BC87" i="1" a="1"/>
  <c r="BC87" i="1" s="1"/>
  <c r="BD80" i="1" a="1"/>
  <c r="BD80" i="1" s="1"/>
  <c r="BD78" i="1" a="1"/>
  <c r="BD78" i="1" s="1"/>
  <c r="BD77" i="1" a="1"/>
  <c r="BD77" i="1" s="1"/>
  <c r="BD75" i="1" a="1"/>
  <c r="BD75" i="1" s="1"/>
  <c r="BD74" i="1" a="1"/>
  <c r="BD74" i="1" s="1"/>
  <c r="BD72" i="1" a="1"/>
  <c r="BD72" i="1" s="1"/>
  <c r="BD71" i="1" a="1"/>
  <c r="BD71" i="1" s="1"/>
  <c r="BD69" i="1" a="1"/>
  <c r="BD69" i="1" s="1"/>
  <c r="BD68" i="1" a="1"/>
  <c r="BD68" i="1" s="1"/>
  <c r="BD67" i="1" a="1"/>
  <c r="BD67" i="1" s="1"/>
  <c r="BD66" i="1" a="1"/>
  <c r="BD66" i="1" s="1"/>
  <c r="BC65" i="1" a="1"/>
  <c r="BC65" i="1" s="1"/>
  <c r="BD63" i="1" a="1"/>
  <c r="BD63" i="1" s="1"/>
  <c r="BC62" i="1" a="1"/>
  <c r="BC62" i="1" s="1"/>
  <c r="BD60" i="1" a="1"/>
  <c r="BD60" i="1" s="1"/>
  <c r="BD57" i="1" a="1"/>
  <c r="BD57" i="1" s="1"/>
  <c r="BD54" i="1" a="1"/>
  <c r="BD54" i="1" s="1"/>
  <c r="BC53" i="1" a="1"/>
  <c r="BC53" i="1" s="1"/>
  <c r="BC51" i="1" a="1"/>
  <c r="BC51" i="1" s="1"/>
  <c r="BC50" i="1" a="1"/>
  <c r="BC50" i="1" s="1"/>
  <c r="BC48" i="1" a="1"/>
  <c r="BC48" i="1" s="1"/>
  <c r="BC47" i="1" a="1"/>
  <c r="BC47" i="1" s="1"/>
  <c r="L75" i="15"/>
  <c r="AN78" i="1"/>
  <c r="L72" i="15"/>
  <c r="AN75" i="1"/>
  <c r="L69" i="15"/>
  <c r="AN72" i="1"/>
  <c r="L66" i="15"/>
  <c r="AN69" i="1"/>
  <c r="L56" i="15"/>
  <c r="AN59" i="1"/>
  <c r="L63" i="15"/>
  <c r="AN66" i="1"/>
  <c r="L77" i="15"/>
  <c r="AN80" i="1"/>
  <c r="L74" i="15"/>
  <c r="AN77" i="1"/>
  <c r="L71" i="15"/>
  <c r="AN74" i="1"/>
  <c r="L68" i="15"/>
  <c r="AN71" i="1"/>
  <c r="L64" i="15"/>
  <c r="AN67" i="1"/>
  <c r="L59" i="15"/>
  <c r="AN62" i="1"/>
  <c r="BC66" i="1" a="1"/>
  <c r="BC66" i="1" s="1"/>
  <c r="BE65" i="1" a="1"/>
  <c r="BE65" i="1" s="1"/>
  <c r="BC64" i="1" a="1"/>
  <c r="BC64" i="1" s="1"/>
  <c r="AN63" i="1"/>
  <c r="BE62" i="1" a="1"/>
  <c r="BE62" i="1" s="1"/>
  <c r="BE60" i="1" a="1"/>
  <c r="BE60" i="1" s="1"/>
  <c r="BC60" i="1" a="1"/>
  <c r="BC60" i="1" s="1"/>
  <c r="BD59" i="1" a="1"/>
  <c r="BD59" i="1" s="1"/>
  <c r="BC59" i="1" a="1"/>
  <c r="BC59" i="1" s="1"/>
  <c r="M59" i="10"/>
  <c r="BC58" i="1" a="1"/>
  <c r="BC58" i="1" s="1"/>
  <c r="L55" i="15"/>
  <c r="AN58" i="1"/>
  <c r="L45" i="15"/>
  <c r="AN48" i="1"/>
  <c r="BE87" i="1" a="1"/>
  <c r="BE87" i="1" s="1"/>
  <c r="BC80" i="1" a="1"/>
  <c r="BC80" i="1" s="1"/>
  <c r="BC77" i="1" a="1"/>
  <c r="BC77" i="1" s="1"/>
  <c r="BC74" i="1" a="1"/>
  <c r="BC74" i="1" s="1"/>
  <c r="BC71" i="1" a="1"/>
  <c r="BC71" i="1" s="1"/>
  <c r="BC68" i="1" a="1"/>
  <c r="BC68" i="1" s="1"/>
  <c r="AN68" i="1"/>
  <c r="BE63" i="1" a="1"/>
  <c r="BE63" i="1" s="1"/>
  <c r="BC63" i="1" a="1"/>
  <c r="BC63" i="1" s="1"/>
  <c r="BD56" i="1" a="1"/>
  <c r="BD56" i="1" s="1"/>
  <c r="BC56" i="1" a="1"/>
  <c r="BC56" i="1" s="1"/>
  <c r="M56" i="10"/>
  <c r="BC55" i="1" a="1"/>
  <c r="BC55" i="1" s="1"/>
  <c r="L52" i="15"/>
  <c r="AN55" i="1"/>
  <c r="BD83" i="1" a="1"/>
  <c r="BD83" i="1" s="1"/>
  <c r="BC79" i="1" a="1"/>
  <c r="BC79" i="1" s="1"/>
  <c r="AN79" i="1"/>
  <c r="BC76" i="1" a="1"/>
  <c r="BC76" i="1" s="1"/>
  <c r="AN76" i="1"/>
  <c r="BC73" i="1" a="1"/>
  <c r="BC73" i="1" s="1"/>
  <c r="AN73" i="1"/>
  <c r="BC70" i="1" a="1"/>
  <c r="BC70" i="1" s="1"/>
  <c r="AN70" i="1"/>
  <c r="L62" i="15"/>
  <c r="AN65" i="1"/>
  <c r="BE56" i="1" a="1"/>
  <c r="BE56" i="1" s="1"/>
  <c r="L53" i="15"/>
  <c r="AN56" i="1"/>
  <c r="L51" i="15"/>
  <c r="AN54" i="1"/>
  <c r="L48" i="15"/>
  <c r="AN51" i="1"/>
  <c r="AN53" i="1"/>
  <c r="BD51" i="1" a="1"/>
  <c r="BD51" i="1" s="1"/>
  <c r="AN50" i="1"/>
  <c r="BD48" i="1" a="1"/>
  <c r="BD48" i="1" s="1"/>
  <c r="AN47" i="1"/>
  <c r="BD90" i="1" a="1"/>
  <c r="BD90" i="1" s="1"/>
  <c r="BD87" i="1" a="1"/>
  <c r="BD87" i="1" s="1"/>
  <c r="BD91" i="1" a="1"/>
  <c r="BD91" i="1" s="1"/>
  <c r="BD85" i="1" a="1"/>
  <c r="BD85" i="1" s="1"/>
  <c r="BC84" i="1" a="1"/>
  <c r="BC84" i="1" s="1"/>
  <c r="BD82" i="1" a="1"/>
  <c r="BD82" i="1" s="1"/>
  <c r="BC81" i="1" a="1"/>
  <c r="BC81" i="1" s="1"/>
  <c r="L87" i="15"/>
  <c r="AN90" i="1"/>
  <c r="L84" i="15"/>
  <c r="AN87" i="1"/>
  <c r="L81" i="15"/>
  <c r="AN84" i="1"/>
  <c r="L82" i="15"/>
  <c r="AN85" i="1"/>
  <c r="L79" i="15"/>
  <c r="AN82" i="1"/>
  <c r="L78" i="15"/>
  <c r="AN81" i="1"/>
  <c r="BC93" i="1" a="1"/>
  <c r="BC93" i="1" s="1"/>
  <c r="BD88" i="1" a="1"/>
  <c r="BD88" i="1" s="1"/>
  <c r="AN86" i="1"/>
  <c r="BD84" i="1" a="1"/>
  <c r="BD84" i="1" s="1"/>
  <c r="BC83" i="1" a="1"/>
  <c r="BC83" i="1" s="1"/>
  <c r="AN83" i="1"/>
  <c r="BD81" i="1" a="1"/>
  <c r="BD81" i="1" s="1"/>
  <c r="BD93" i="1" a="1"/>
  <c r="BD93" i="1" s="1"/>
  <c r="L90" i="15"/>
  <c r="AN93" i="1"/>
  <c r="BC96" i="1" a="1"/>
  <c r="BC96" i="1" s="1"/>
  <c r="BD94" i="1" a="1"/>
  <c r="BD94" i="1" s="1"/>
  <c r="L93" i="15"/>
  <c r="AN96" i="1"/>
  <c r="BC108" i="1" a="1"/>
  <c r="BC108" i="1" s="1"/>
  <c r="BD102" i="1" a="1"/>
  <c r="BD102" i="1" s="1"/>
  <c r="BC102" i="1" a="1"/>
  <c r="BC102" i="1" s="1"/>
  <c r="BD97" i="1" a="1"/>
  <c r="BD97" i="1" s="1"/>
  <c r="L102" i="15"/>
  <c r="AN105" i="1"/>
  <c r="L96" i="15"/>
  <c r="AN99" i="1"/>
  <c r="L99" i="15"/>
  <c r="AN102" i="1"/>
  <c r="BD105" i="1" a="1"/>
  <c r="BD105" i="1" s="1"/>
  <c r="BD99" i="1" a="1"/>
  <c r="BD99" i="1" s="1"/>
  <c r="BD106" i="1" a="1"/>
  <c r="BD106" i="1" s="1"/>
  <c r="BC105" i="1" a="1"/>
  <c r="BC105" i="1" s="1"/>
  <c r="AN104" i="1"/>
  <c r="BC99" i="1" a="1"/>
  <c r="BC99" i="1" s="1"/>
  <c r="BD96" i="1" a="1"/>
  <c r="BD96" i="1" s="1"/>
  <c r="BD117" i="1" a="1"/>
  <c r="BD117" i="1" s="1"/>
  <c r="BD114" i="1" a="1"/>
  <c r="BD114" i="1" s="1"/>
  <c r="BD111" i="1" a="1"/>
  <c r="BD111" i="1" s="1"/>
  <c r="BD108" i="1" a="1"/>
  <c r="BD108" i="1" s="1"/>
  <c r="BC107" i="1" a="1"/>
  <c r="BC107" i="1" s="1"/>
  <c r="BD104" i="1" a="1"/>
  <c r="BD104" i="1" s="1"/>
  <c r="BC98" i="1" a="1"/>
  <c r="BC98" i="1" s="1"/>
  <c r="BC97" i="1" a="1"/>
  <c r="BC97" i="1" s="1"/>
  <c r="BC95" i="1" a="1"/>
  <c r="BC95" i="1" s="1"/>
  <c r="BC94" i="1" a="1"/>
  <c r="BC94" i="1" s="1"/>
  <c r="BC92" i="1" a="1"/>
  <c r="BC92" i="1" s="1"/>
  <c r="BC91" i="1" a="1"/>
  <c r="BC91" i="1" s="1"/>
  <c r="BC89" i="1" a="1"/>
  <c r="BC89" i="1" s="1"/>
  <c r="BC88" i="1" a="1"/>
  <c r="BC88" i="1" s="1"/>
  <c r="BC86" i="1" a="1"/>
  <c r="BC86" i="1" s="1"/>
  <c r="L103" i="15"/>
  <c r="AN106" i="1"/>
  <c r="L104" i="15"/>
  <c r="AN107" i="1"/>
  <c r="L100" i="15"/>
  <c r="AN103" i="1"/>
  <c r="L105" i="15"/>
  <c r="AN108" i="1"/>
  <c r="BC116" i="1" a="1"/>
  <c r="BC116" i="1" s="1"/>
  <c r="BC113" i="1" a="1"/>
  <c r="BC113" i="1" s="1"/>
  <c r="BC110" i="1" a="1"/>
  <c r="BC110" i="1" s="1"/>
  <c r="BD107" i="1" a="1"/>
  <c r="BD107" i="1" s="1"/>
  <c r="BC106" i="1" a="1"/>
  <c r="BC106" i="1" s="1"/>
  <c r="BD100" i="1" a="1"/>
  <c r="BD100" i="1" s="1"/>
  <c r="L95" i="15"/>
  <c r="AN98" i="1"/>
  <c r="L86" i="15"/>
  <c r="AN89" i="1"/>
  <c r="L98" i="15"/>
  <c r="AN101" i="1"/>
  <c r="L92" i="15"/>
  <c r="AN95" i="1"/>
  <c r="BE104" i="1" a="1"/>
  <c r="BE104" i="1" s="1"/>
  <c r="BC104" i="1" a="1"/>
  <c r="BC104" i="1" s="1"/>
  <c r="BD103" i="1" a="1"/>
  <c r="BD103" i="1" s="1"/>
  <c r="BC103" i="1" a="1"/>
  <c r="BC103" i="1" s="1"/>
  <c r="BC101" i="1" a="1"/>
  <c r="BC101" i="1" s="1"/>
  <c r="BD101" i="1" a="1"/>
  <c r="BD101" i="1" s="1"/>
  <c r="BC100" i="1" a="1"/>
  <c r="BC100" i="1" s="1"/>
  <c r="L97" i="15"/>
  <c r="AN100" i="1"/>
  <c r="L89" i="15"/>
  <c r="AN92" i="1"/>
  <c r="BD98" i="1" a="1"/>
  <c r="BD98" i="1" s="1"/>
  <c r="AN97" i="1"/>
  <c r="BD95" i="1" a="1"/>
  <c r="BD95" i="1" s="1"/>
  <c r="AN94" i="1"/>
  <c r="BD92" i="1" a="1"/>
  <c r="BD92" i="1" s="1"/>
  <c r="AN91" i="1"/>
  <c r="BD89" i="1" a="1"/>
  <c r="BD89" i="1" s="1"/>
  <c r="AN88" i="1"/>
  <c r="BD86" i="1" a="1"/>
  <c r="BD86" i="1" s="1"/>
  <c r="BD120" i="1" a="1"/>
  <c r="BD120" i="1" s="1"/>
  <c r="BC119" i="1" a="1"/>
  <c r="BC119" i="1" s="1"/>
  <c r="BD145" i="1" a="1"/>
  <c r="BD145" i="1" s="1"/>
  <c r="BD124" i="1" a="1"/>
  <c r="BD124" i="1" s="1"/>
  <c r="BC121" i="1" a="1"/>
  <c r="BC121" i="1" s="1"/>
  <c r="BD119" i="1" a="1"/>
  <c r="BD119" i="1" s="1"/>
  <c r="BC118" i="1" a="1"/>
  <c r="BC118" i="1" s="1"/>
  <c r="BD116" i="1" a="1"/>
  <c r="BD116" i="1" s="1"/>
  <c r="BC115" i="1" a="1"/>
  <c r="BC115" i="1" s="1"/>
  <c r="BD113" i="1" a="1"/>
  <c r="BD113" i="1" s="1"/>
  <c r="BC112" i="1" a="1"/>
  <c r="BC112" i="1" s="1"/>
  <c r="BD110" i="1" a="1"/>
  <c r="BD110" i="1" s="1"/>
  <c r="BC109" i="1" a="1"/>
  <c r="BC109" i="1" s="1"/>
  <c r="L115" i="15"/>
  <c r="AN118" i="1"/>
  <c r="L112" i="15"/>
  <c r="AN115" i="1"/>
  <c r="L109" i="15"/>
  <c r="AN112" i="1"/>
  <c r="L116" i="15"/>
  <c r="AN119" i="1"/>
  <c r="L113" i="15"/>
  <c r="AN116" i="1"/>
  <c r="L110" i="15"/>
  <c r="AN113" i="1"/>
  <c r="L107" i="15"/>
  <c r="AN110" i="1"/>
  <c r="L106" i="15"/>
  <c r="AN109" i="1"/>
  <c r="L118" i="15"/>
  <c r="AN121" i="1"/>
  <c r="BC135" i="1" a="1"/>
  <c r="BC135" i="1" s="1"/>
  <c r="BC123" i="1" a="1"/>
  <c r="BC123" i="1" s="1"/>
  <c r="BD121" i="1" a="1"/>
  <c r="BD121" i="1" s="1"/>
  <c r="BC120" i="1" a="1"/>
  <c r="BC120" i="1" s="1"/>
  <c r="AN120" i="1"/>
  <c r="BD118" i="1" a="1"/>
  <c r="BD118" i="1" s="1"/>
  <c r="BC117" i="1" a="1"/>
  <c r="BC117" i="1" s="1"/>
  <c r="AN117" i="1"/>
  <c r="BD115" i="1" a="1"/>
  <c r="BD115" i="1" s="1"/>
  <c r="BC114" i="1" a="1"/>
  <c r="BC114" i="1" s="1"/>
  <c r="AN114" i="1"/>
  <c r="BD112" i="1" a="1"/>
  <c r="BD112" i="1" s="1"/>
  <c r="BC111" i="1" a="1"/>
  <c r="BC111" i="1" s="1"/>
  <c r="AN111" i="1"/>
  <c r="BD109" i="1" a="1"/>
  <c r="BD109" i="1" s="1"/>
  <c r="BC126" i="1" a="1"/>
  <c r="BC126" i="1" s="1"/>
  <c r="BE124" i="1" a="1"/>
  <c r="BE124" i="1" s="1"/>
  <c r="BD139" i="1" a="1"/>
  <c r="BD139" i="1" s="1"/>
  <c r="AN135" i="1"/>
  <c r="BD127" i="1" a="1"/>
  <c r="BD127" i="1" s="1"/>
  <c r="BD126" i="1" a="1"/>
  <c r="BD126" i="1" s="1"/>
  <c r="BD125" i="1" a="1"/>
  <c r="BD125" i="1" s="1"/>
  <c r="BD123" i="1" a="1"/>
  <c r="BD123" i="1" s="1"/>
  <c r="BD122" i="1" a="1"/>
  <c r="BD122" i="1" s="1"/>
  <c r="L122" i="15"/>
  <c r="AN125" i="1"/>
  <c r="L119" i="15"/>
  <c r="AN122" i="1"/>
  <c r="L123" i="15"/>
  <c r="AN126" i="1"/>
  <c r="L120" i="15"/>
  <c r="AN123" i="1"/>
  <c r="L126" i="15"/>
  <c r="AN129" i="1"/>
  <c r="BE139" i="1" a="1"/>
  <c r="BE139" i="1" s="1"/>
  <c r="BD135" i="1" a="1"/>
  <c r="BD135" i="1" s="1"/>
  <c r="BD133" i="1" a="1"/>
  <c r="BD133" i="1" s="1"/>
  <c r="BD129" i="1" a="1"/>
  <c r="BD129" i="1" s="1"/>
  <c r="BC125" i="1" a="1"/>
  <c r="BC125" i="1" s="1"/>
  <c r="BC122" i="1" a="1"/>
  <c r="BC122" i="1" s="1"/>
  <c r="BC129" i="1" a="1"/>
  <c r="BC129" i="1" s="1"/>
  <c r="BC124" i="1" a="1"/>
  <c r="BC124" i="1" s="1"/>
  <c r="AN124" i="1"/>
  <c r="AN773" i="1"/>
  <c r="BC141" i="1" a="1"/>
  <c r="BC141" i="1" s="1"/>
  <c r="BD136" i="1" a="1"/>
  <c r="BD136" i="1" s="1"/>
  <c r="BC132" i="1" a="1"/>
  <c r="BC132" i="1" s="1"/>
  <c r="BD130" i="1" a="1"/>
  <c r="BD130" i="1" s="1"/>
  <c r="BC128" i="1" a="1"/>
  <c r="BC128" i="1" s="1"/>
  <c r="BC127" i="1" a="1"/>
  <c r="BC127" i="1" s="1"/>
  <c r="L125" i="15"/>
  <c r="AN128" i="1"/>
  <c r="L135" i="15"/>
  <c r="AN138" i="1"/>
  <c r="AN797" i="1"/>
  <c r="AN737" i="1"/>
  <c r="AN683" i="1"/>
  <c r="BE141" i="1" a="1"/>
  <c r="BE141" i="1" s="1"/>
  <c r="BD138" i="1" a="1"/>
  <c r="BD138" i="1" s="1"/>
  <c r="BE132" i="1" a="1"/>
  <c r="BE132" i="1" s="1"/>
  <c r="AN132" i="1"/>
  <c r="AN130" i="1"/>
  <c r="BD128" i="1" a="1"/>
  <c r="BD128" i="1" s="1"/>
  <c r="AN127" i="1"/>
  <c r="BC138" i="1" a="1"/>
  <c r="BC138" i="1" s="1"/>
  <c r="BD132" i="1" a="1"/>
  <c r="BD132" i="1" s="1"/>
  <c r="BD150" i="1" a="1"/>
  <c r="BD150" i="1" s="1"/>
  <c r="BC147" i="1" a="1"/>
  <c r="BC147" i="1" s="1"/>
  <c r="BC144" i="1" a="1"/>
  <c r="BC144" i="1" s="1"/>
  <c r="BD142" i="1" a="1"/>
  <c r="BD142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L134" i="15"/>
  <c r="AN137" i="1"/>
  <c r="L128" i="15"/>
  <c r="AN131" i="1"/>
  <c r="L131" i="15"/>
  <c r="AN134" i="1"/>
  <c r="L137" i="15"/>
  <c r="AN140" i="1"/>
  <c r="BD147" i="1" a="1"/>
  <c r="BD147" i="1" s="1"/>
  <c r="BD144" i="1" a="1"/>
  <c r="BD144" i="1" s="1"/>
  <c r="BC140" i="1" a="1"/>
  <c r="BC140" i="1" s="1"/>
  <c r="BC137" i="1" a="1"/>
  <c r="BC137" i="1" s="1"/>
  <c r="BC134" i="1" a="1"/>
  <c r="BC134" i="1" s="1"/>
  <c r="BC131" i="1" a="1"/>
  <c r="BC131" i="1" s="1"/>
  <c r="BD156" i="1" a="1"/>
  <c r="BD156" i="1" s="1"/>
  <c r="AN147" i="1"/>
  <c r="BE144" i="1" a="1"/>
  <c r="BE144" i="1" s="1"/>
  <c r="AN144" i="1"/>
  <c r="AN139" i="1"/>
  <c r="AN136" i="1"/>
  <c r="AN133" i="1"/>
  <c r="BD161" i="1" a="1"/>
  <c r="BD161" i="1" s="1"/>
  <c r="BD210" i="1" a="1"/>
  <c r="BD210" i="1" s="1"/>
  <c r="BC206" i="1" a="1"/>
  <c r="BC206" i="1" s="1"/>
  <c r="BD221" i="1" a="1"/>
  <c r="BD221" i="1" s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<sst xmlns="http://schemas.openxmlformats.org/spreadsheetml/2006/main" count="3400" uniqueCount="1155">
  <si>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</si>
  <si>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</si>
  <si>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</si>
  <si>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</si>
  <si>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</si>
  <si>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</si>
  <si>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</si>
  <si>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</si>
  <si>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</si>
  <si>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</si>
  <si>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</si>
  <si>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</si>
  <si>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</si>
  <si>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</si>
  <si>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</si>
  <si>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</si>
  <si>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</si>
  <si>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</si>
  <si>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</si>
  <si>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</si>
  <si>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</si>
  <si>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</si>
  <si>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</si>
  <si>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</si>
  <si>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</si>
  <si>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</si>
  <si>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</si>
  <si>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</si>
  <si>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</si>
  <si>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</si>
  <si>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</si>
  <si>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</si>
  <si>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</si>
  <si>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</si>
  <si>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</si>
  <si>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</si>
  <si>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</si>
  <si>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</si>
  <si>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</si>
  <si>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</si>
  <si>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</si>
  <si>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</si>
  <si>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</si>
  <si>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</si>
  <si>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</si>
  <si>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</si>
  <si>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</si>
  <si>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</si>
  <si>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</si>
  <si>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</si>
  <si>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</si>
  <si>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</si>
  <si>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</si>
  <si>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</si>
  <si>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</si>
  <si>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</si>
  <si>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</si>
  <si>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</si>
  <si>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</si>
  <si>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</si>
  <si>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</si>
  <si>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</si>
  <si>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</si>
  <si>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</si>
  <si>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</si>
  <si>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</si>
  <si>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</si>
  <si>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</si>
  <si>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</si>
  <si>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</si>
  <si>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</si>
  <si>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</si>
  <si>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</si>
  <si>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</si>
  <si>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</si>
  <si>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</si>
  <si>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</si>
  <si>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</si>
  <si>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</si>
  <si>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</si>
  <si>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</si>
  <si>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</si>
  <si>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</si>
  <si>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</si>
  <si>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</si>
  <si>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</si>
  <si>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</si>
  <si>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</si>
  <si>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</si>
  <si>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</si>
  <si>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</si>
  <si>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</si>
  <si>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</si>
  <si>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</si>
  <si>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</si>
  <si>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</si>
  <si>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</si>
  <si>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</si>
  <si>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</si>
  <si>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</si>
  <si>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</si>
  <si>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</si>
  <si>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</si>
  <si>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</si>
  <si>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</si>
  <si>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</si>
  <si>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</si>
  <si>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</si>
  <si>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</si>
  <si>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</si>
  <si>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</si>
  <si>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</si>
  <si>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</si>
  <si>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</si>
  <si>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</si>
  <si>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</si>
  <si>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</si>
  <si>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</si>
  <si>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</si>
  <si>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</si>
  <si>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</si>
  <si>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</si>
  <si>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</si>
  <si>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</si>
  <si>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</si>
  <si>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</si>
  <si>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</si>
  <si>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</si>
  <si>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</si>
  <si>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</si>
  <si>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</si>
  <si>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</si>
  <si>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</si>
  <si>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</si>
  <si>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</si>
  <si>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</si>
  <si>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</si>
  <si>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</si>
  <si>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</si>
  <si>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</si>
  <si>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</si>
  <si>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</si>
  <si>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</si>
  <si>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</si>
  <si>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</si>
  <si>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</si>
  <si>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</si>
  <si>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</si>
  <si>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</si>
  <si>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</si>
  <si>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</si>
  <si>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</si>
  <si>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</si>
  <si>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</si>
  <si>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</si>
  <si>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</si>
  <si>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</si>
  <si>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</si>
  <si>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</si>
  <si>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</si>
  <si>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</si>
  <si>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</si>
  <si>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</si>
  <si>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</si>
  <si>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</si>
  <si>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</si>
  <si>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</si>
  <si>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</si>
  <si>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</si>
  <si>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</si>
  <si>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</si>
  <si>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</si>
  <si>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</si>
  <si>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</si>
  <si>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</si>
  <si>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</si>
  <si>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</si>
  <si>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</si>
  <si>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</si>
  <si>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</si>
  <si>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</si>
  <si>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</si>
  <si>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</si>
  <si>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</si>
  <si>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</si>
  <si>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</si>
  <si>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</si>
  <si>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</si>
  <si>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</si>
  <si>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</si>
  <si>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</si>
  <si>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</si>
  <si>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</si>
  <si>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</si>
  <si>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</si>
  <si>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</si>
  <si>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</si>
  <si>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</si>
  <si>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</si>
  <si>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</si>
  <si>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</si>
  <si>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</si>
  <si>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</si>
  <si>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</si>
  <si>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</si>
  <si>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</si>
  <si>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</si>
  <si>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</si>
  <si>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</si>
  <si>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</si>
  <si>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</si>
  <si>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</si>
  <si>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</si>
  <si>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</si>
  <si>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</si>
  <si>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</si>
  <si>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</si>
  <si>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</si>
  <si>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</si>
  <si>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</si>
  <si>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</si>
  <si>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</si>
  <si>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</si>
  <si>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</si>
  <si>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</si>
  <si>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</si>
  <si>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</si>
  <si>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</si>
  <si>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</si>
  <si>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</si>
  <si>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</si>
  <si>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</si>
  <si>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</si>
  <si>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</si>
  <si>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</si>
  <si>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</si>
  <si>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</si>
  <si>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</si>
  <si>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</si>
  <si>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</si>
  <si>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</si>
  <si>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</si>
  <si>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</si>
  <si>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</si>
  <si>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</si>
  <si>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</si>
  <si>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</si>
  <si>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</si>
  <si>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</si>
  <si>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</si>
  <si>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</si>
  <si>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</si>
  <si>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</si>
  <si>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</si>
  <si>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</si>
  <si>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</si>
  <si>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</si>
  <si>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</si>
  <si>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</si>
  <si>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</si>
  <si>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</si>
  <si>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</si>
  <si>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</si>
  <si>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</si>
  <si>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</si>
  <si>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</si>
  <si>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</si>
  <si>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</si>
  <si>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</si>
  <si>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</si>
  <si>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</si>
  <si>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</si>
  <si>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</si>
  <si>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</si>
  <si>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</si>
  <si>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</si>
  <si>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</si>
  <si>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</si>
  <si>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</si>
  <si>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</si>
  <si>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</si>
  <si>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</si>
  <si>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</si>
  <si>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</si>
  <si>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</si>
  <si>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</si>
  <si>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</si>
  <si>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</si>
  <si>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</si>
  <si>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</si>
  <si>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</si>
  <si>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</si>
  <si>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</si>
  <si>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</si>
  <si>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</si>
  <si>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</si>
  <si>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</si>
  <si>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</si>
  <si>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</si>
  <si>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</si>
  <si>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</si>
  <si>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</si>
  <si>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</si>
  <si>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</si>
  <si>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</si>
  <si>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</si>
  <si>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</si>
  <si>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</si>
  <si>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</si>
  <si>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</si>
  <si>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</si>
  <si>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</si>
  <si>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</si>
  <si>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</si>
  <si>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</si>
  <si>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</si>
  <si>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</si>
  <si>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</si>
  <si>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</si>
  <si>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</si>
  <si>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</si>
  <si>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</si>
  <si>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</si>
  <si>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</si>
  <si>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</si>
  <si>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</si>
  <si>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</si>
  <si>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</si>
  <si>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</si>
  <si>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</si>
  <si>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</si>
  <si>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</si>
  <si>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</si>
  <si>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</si>
  <si>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</si>
  <si>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</si>
  <si>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</si>
  <si>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</si>
  <si>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</si>
  <si>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</si>
  <si>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</si>
  <si>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</si>
  <si>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</si>
  <si>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</si>
  <si>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</si>
  <si>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</si>
  <si>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</si>
  <si>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</si>
  <si>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</si>
  <si>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</si>
  <si>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</si>
  <si>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</si>
  <si>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</si>
  <si>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</si>
  <si>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</si>
  <si>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</si>
  <si>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</si>
  <si>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</si>
  <si>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</si>
  <si>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</si>
  <si>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</si>
  <si>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</si>
  <si>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</si>
  <si>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</si>
  <si>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</si>
  <si>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</si>
  <si>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</si>
  <si>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</si>
  <si>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</si>
  <si>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</si>
  <si>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</si>
  <si>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</si>
  <si>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</si>
  <si>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</si>
  <si>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</si>
  <si>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</si>
  <si>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</si>
  <si>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</si>
  <si>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</si>
  <si>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</si>
  <si>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</si>
  <si>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</si>
  <si>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</si>
  <si>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</si>
  <si>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</si>
  <si>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</si>
  <si>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</si>
  <si>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</si>
  <si>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</si>
  <si>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</si>
  <si>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</si>
  <si>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</si>
  <si>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</si>
  <si>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</si>
  <si>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</si>
  <si>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</si>
  <si>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</si>
  <si>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</si>
  <si>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</si>
  <si>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</si>
  <si>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</si>
  <si>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</si>
  <si>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</si>
  <si>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</si>
  <si>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</si>
  <si>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</si>
  <si>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</si>
  <si>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</si>
  <si>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</si>
  <si>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</si>
  <si>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</si>
  <si>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</si>
  <si>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</si>
  <si>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</si>
  <si>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</si>
  <si>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</si>
  <si>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</si>
  <si>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</si>
  <si>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</si>
  <si>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</si>
  <si>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</si>
  <si>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</si>
  <si>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</si>
  <si>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</si>
  <si>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</si>
  <si>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</si>
  <si>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</si>
  <si>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</si>
  <si>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</si>
  <si>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</si>
  <si>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</si>
  <si>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</si>
  <si>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</si>
  <si>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</si>
  <si>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</si>
  <si>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</si>
  <si>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</si>
  <si>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</si>
  <si>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</si>
  <si>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</si>
  <si>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</si>
  <si>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</si>
  <si>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</si>
  <si>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</si>
  <si>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</si>
  <si>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</si>
  <si>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</si>
  <si>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</si>
  <si>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</si>
  <si>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</si>
  <si>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</si>
  <si>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</si>
  <si>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</si>
  <si>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</si>
  <si>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</si>
  <si>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</si>
  <si>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</si>
  <si>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</si>
  <si>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</si>
  <si>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</si>
  <si>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</si>
  <si>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</si>
  <si>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</si>
  <si>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</si>
  <si>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</si>
  <si>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</si>
  <si>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</si>
  <si>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</si>
  <si>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</si>
  <si>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</si>
  <si>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</si>
  <si>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</si>
  <si>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</si>
  <si>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</si>
  <si>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</si>
  <si>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</si>
  <si>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</si>
  <si>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</si>
  <si>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</si>
  <si>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</si>
  <si>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</si>
  <si>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</si>
  <si>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</si>
  <si>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</si>
  <si>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</si>
  <si>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</si>
  <si>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</si>
  <si>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</si>
  <si>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</si>
  <si>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</si>
  <si>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</si>
  <si>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</si>
  <si>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</si>
  <si>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</si>
  <si>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</si>
  <si>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</si>
  <si>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</si>
  <si>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</si>
  <si>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</si>
  <si>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</si>
  <si>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</si>
  <si>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</si>
  <si>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</si>
  <si>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</si>
  <si>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</si>
  <si>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</si>
  <si>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</si>
  <si>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</si>
  <si>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</si>
  <si>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</si>
  <si>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</si>
  <si>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</si>
  <si>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</si>
  <si>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</si>
  <si>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</si>
  <si>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</si>
  <si>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</si>
  <si>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</si>
  <si>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</si>
  <si>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</si>
  <si>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</si>
  <si>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</si>
  <si>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</si>
  <si>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</si>
  <si>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</si>
  <si>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</si>
  <si>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</si>
  <si>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</si>
  <si>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</si>
  <si>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</si>
  <si>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</si>
  <si>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</si>
  <si>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</si>
  <si>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</si>
  <si>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</si>
  <si>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</si>
  <si>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</si>
  <si>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</si>
  <si>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</si>
  <si>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</si>
  <si>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</si>
  <si>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</si>
  <si>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</si>
  <si>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</si>
  <si>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</si>
  <si>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</si>
  <si>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</si>
  <si>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</si>
  <si>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</si>
  <si>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</si>
  <si>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</si>
  <si>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</si>
  <si>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</si>
  <si>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</si>
  <si>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</si>
  <si>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</si>
  <si>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</si>
  <si>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</si>
  <si>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</si>
  <si>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</si>
  <si>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</si>
  <si>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</si>
  <si>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</si>
  <si>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</si>
  <si>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</si>
  <si>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</si>
  <si>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</si>
  <si>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</si>
  <si>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</si>
  <si>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</si>
  <si>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</si>
  <si>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</si>
  <si>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</si>
  <si>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</si>
  <si>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</si>
  <si>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</si>
  <si>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</si>
  <si>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</si>
  <si>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</si>
  <si>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</si>
  <si>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</si>
  <si>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</si>
  <si>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</si>
  <si>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</si>
  <si>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</si>
  <si>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</si>
  <si>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</si>
  <si>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</si>
  <si>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</si>
  <si>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</si>
  <si>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</si>
  <si>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</si>
  <si>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</si>
  <si>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</si>
  <si>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</si>
  <si>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</si>
  <si>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</si>
  <si>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</si>
  <si>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</si>
  <si>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</si>
  <si>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</si>
  <si>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</si>
  <si>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</si>
  <si>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</si>
  <si>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</si>
  <si>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</si>
  <si>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</si>
  <si>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</si>
  <si>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</si>
  <si>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</si>
  <si>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</si>
  <si>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</si>
  <si>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</si>
  <si>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</si>
  <si>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</si>
  <si>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</si>
  <si>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</si>
  <si>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</si>
  <si>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</si>
  <si>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</si>
  <si>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</si>
  <si>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</si>
  <si>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</si>
  <si>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</si>
  <si>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</si>
  <si>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</si>
  <si>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</si>
  <si>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</si>
  <si>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</si>
  <si>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</si>
  <si>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</si>
  <si>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</si>
  <si>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</si>
  <si>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</si>
  <si>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</si>
  <si>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</si>
  <si>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</si>
  <si>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</si>
  <si>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</si>
  <si>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</si>
  <si>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</si>
  <si>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</si>
  <si>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</si>
  <si>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</si>
  <si>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</si>
  <si>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</si>
  <si>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</si>
  <si>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</si>
  <si>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</si>
  <si>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</si>
  <si>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</si>
  <si>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</si>
  <si>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</si>
  <si>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</si>
  <si>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</si>
  <si>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</si>
  <si>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</si>
  <si>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</si>
  <si>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</si>
  <si>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</si>
  <si>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</si>
  <si>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</si>
  <si>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</si>
  <si>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</si>
  <si>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</si>
  <si>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</si>
  <si>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</si>
  <si>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</si>
  <si>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</si>
  <si>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</si>
  <si>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</si>
  <si>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</si>
  <si>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</si>
  <si>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</si>
  <si>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</si>
  <si>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</si>
  <si>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</si>
  <si>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</si>
  <si>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</si>
  <si>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</si>
  <si>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</si>
  <si>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</si>
  <si>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</si>
  <si>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</si>
  <si>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</si>
  <si>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</si>
  <si>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</si>
  <si>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</si>
  <si>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</si>
  <si>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</si>
  <si>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</si>
  <si>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</si>
  <si>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</si>
  <si>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</si>
  <si>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</si>
  <si>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</si>
  <si>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</si>
  <si>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</si>
  <si>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</si>
  <si>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</si>
  <si>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</si>
  <si>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</si>
  <si>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</si>
  <si>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</si>
  <si>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</si>
  <si>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</si>
  <si>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</si>
  <si>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</si>
  <si>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</si>
  <si>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</si>
  <si>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</si>
  <si>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</si>
  <si>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</si>
  <si>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</si>
  <si>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</si>
  <si>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</si>
  <si>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</si>
  <si>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</si>
  <si>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</si>
  <si>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</si>
  <si>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</si>
  <si>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</si>
  <si>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</si>
  <si>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</si>
  <si>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</si>
  <si>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</si>
  <si>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</si>
  <si>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</si>
  <si>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</si>
  <si>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</si>
  <si>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</si>
  <si>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</si>
  <si>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</si>
  <si>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</si>
  <si>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</si>
  <si>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</si>
  <si>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</si>
  <si>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</si>
  <si>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</si>
  <si>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</si>
  <si>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</si>
  <si>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</si>
  <si>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</si>
  <si>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</si>
  <si>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</si>
  <si>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</si>
  <si>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</si>
  <si>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</si>
  <si>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</si>
  <si>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</si>
  <si>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</si>
  <si>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</si>
  <si>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</si>
  <si>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</si>
  <si>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</si>
  <si>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</si>
  <si>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</si>
  <si>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</si>
  <si>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</si>
  <si>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</si>
  <si>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</si>
  <si>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</si>
  <si>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</si>
  <si>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</si>
  <si>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</si>
  <si>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</si>
  <si>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</si>
  <si>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</si>
  <si>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</si>
  <si>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</si>
  <si>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</si>
  <si>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</si>
  <si>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</si>
  <si>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</si>
  <si>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</si>
  <si>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</si>
  <si>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</si>
  <si>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</si>
  <si>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</si>
  <si>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</si>
  <si>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</si>
  <si>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</si>
  <si>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</si>
  <si>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</si>
  <si>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</si>
  <si>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</si>
  <si>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</si>
  <si>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</si>
  <si>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</si>
  <si>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</si>
  <si>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</si>
  <si>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</si>
  <si>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</si>
  <si>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</si>
  <si>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</si>
  <si>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</si>
  <si>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</si>
  <si>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</si>
  <si>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</si>
  <si>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</si>
  <si>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</si>
  <si>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</si>
  <si>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</si>
  <si>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</si>
  <si>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</si>
  <si>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</si>
  <si>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</si>
  <si>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</si>
  <si>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</si>
  <si>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</si>
  <si>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</si>
  <si>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</si>
  <si>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</si>
  <si>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</si>
  <si>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</si>
  <si>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</si>
  <si>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</si>
  <si>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</si>
  <si>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</si>
  <si>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</si>
  <si>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</si>
  <si>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</si>
  <si>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</si>
  <si>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</si>
  <si>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</si>
  <si>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</si>
  <si>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</si>
  <si>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</si>
  <si>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</si>
  <si>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</si>
  <si>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</si>
  <si>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</si>
  <si>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</si>
  <si>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</si>
  <si>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</si>
  <si>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</si>
  <si>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</si>
  <si>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</si>
  <si>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</si>
  <si>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</si>
  <si>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</si>
  <si>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</si>
  <si>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</si>
  <si>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</si>
  <si>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</si>
  <si>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</si>
  <si>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</si>
  <si>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</si>
  <si>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</si>
  <si>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</si>
  <si>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</si>
  <si>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</si>
  <si>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</si>
  <si>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</si>
  <si>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</si>
  <si>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</si>
  <si>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</si>
  <si>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</si>
  <si>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</si>
  <si>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</si>
  <si>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</si>
  <si>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</si>
  <si>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</si>
  <si>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</si>
  <si>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</si>
  <si>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</si>
  <si>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</si>
  <si>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</si>
  <si>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</si>
  <si>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</si>
  <si>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</si>
  <si>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</si>
  <si>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</si>
  <si>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</si>
  <si>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</si>
  <si>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</si>
  <si>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</si>
  <si>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</si>
  <si>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</si>
  <si>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</si>
  <si>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</si>
  <si>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</si>
  <si>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</si>
  <si>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</si>
  <si>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</si>
  <si>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</si>
  <si>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</si>
  <si>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</si>
  <si>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</si>
  <si>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</si>
  <si>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</si>
  <si>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</si>
  <si>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</si>
  <si>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</si>
  <si>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</si>
  <si>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</si>
  <si>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</si>
  <si>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</si>
  <si>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</si>
  <si>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</si>
  <si>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</si>
  <si>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</si>
  <si>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</si>
  <si>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</si>
  <si>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</si>
  <si>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</si>
  <si>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</si>
  <si>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</si>
  <si>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</si>
  <si>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</si>
  <si>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</si>
  <si>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</si>
  <si>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</si>
  <si>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</si>
  <si>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</si>
  <si>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</si>
  <si>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</si>
  <si>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</si>
  <si>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</si>
  <si>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</si>
  <si>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</si>
  <si>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</si>
  <si>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</si>
  <si>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</si>
  <si>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</si>
  <si>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</si>
  <si>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</si>
  <si>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</si>
  <si>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</si>
  <si>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</si>
  <si>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</si>
  <si>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</si>
  <si>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</si>
  <si>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</si>
  <si>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</si>
  <si>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</si>
  <si>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</si>
  <si>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</si>
  <si>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</si>
  <si>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</si>
  <si>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</si>
  <si>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</si>
  <si>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</si>
  <si>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</si>
  <si>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</si>
  <si>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</si>
  <si>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</si>
  <si>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</si>
  <si>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</si>
  <si>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</si>
  <si>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</si>
  <si>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</si>
  <si>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</si>
  <si>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</si>
  <si>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</si>
  <si>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</si>
  <si>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</si>
  <si>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</si>
  <si>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</si>
  <si>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</si>
  <si>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</si>
  <si>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</si>
  <si>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</si>
  <si>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</si>
  <si>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</si>
  <si>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</si>
  <si>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</si>
  <si>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</si>
  <si>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</si>
  <si>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</si>
  <si>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</si>
  <si>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</si>
  <si>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</si>
  <si>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</si>
  <si>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</si>
  <si>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</si>
  <si>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</si>
  <si>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</si>
  <si>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</si>
  <si>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</si>
  <si>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</si>
  <si>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</si>
  <si>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</si>
  <si>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</si>
  <si>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</si>
  <si>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</si>
  <si>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</si>
  <si>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</si>
  <si>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</si>
  <si>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</si>
  <si>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</si>
  <si>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</si>
  <si>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</si>
  <si>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</si>
  <si>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</si>
  <si>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</si>
  <si>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</si>
  <si>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</si>
  <si>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</si>
  <si>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</si>
  <si>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</si>
  <si>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</si>
  <si>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</si>
  <si>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</si>
  <si>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</si>
  <si>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</si>
  <si>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</si>
  <si>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</si>
  <si>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 xml:space="preserve">Higor </t>
  </si>
  <si>
    <t>Caminhão de solda</t>
  </si>
  <si>
    <t>MC1 08:24, intervalo 09:33 ate 12:35</t>
  </si>
  <si>
    <t>ZEV-2</t>
  </si>
  <si>
    <t>ZEVZPT</t>
  </si>
  <si>
    <t>Jhon</t>
  </si>
  <si>
    <t>Inspeção R7D ( Ronda de chuva)</t>
  </si>
  <si>
    <t xml:space="preserve">Turma em descanso </t>
  </si>
  <si>
    <t>Augusto</t>
  </si>
  <si>
    <t>Socaria mecanizada</t>
  </si>
  <si>
    <t>MC1 13:32, licenciado 13:45, Saiu para o local de trabalho, devido avaria no AMV DO travessão de ZGP – ZXW</t>
  </si>
  <si>
    <t>ZAC-2</t>
  </si>
  <si>
    <t>Israel</t>
  </si>
  <si>
    <t>1 (fixo Lucas)</t>
  </si>
  <si>
    <t xml:space="preserve">MC1 09:29, autorizado 09:30, deslocando para intervalo </t>
  </si>
  <si>
    <t xml:space="preserve">Elder </t>
  </si>
  <si>
    <t xml:space="preserve">Execução de solda - Condicionado a temperatura </t>
  </si>
  <si>
    <t>Faixa as 08:30, equipe não esta pronta para atividade, equipe pronta 9h, em intervalo 10:55 até 12:25</t>
  </si>
  <si>
    <t>ZST</t>
  </si>
  <si>
    <t>Daniel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</si>
  <si>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</si>
  <si>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</si>
  <si>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</si>
  <si>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</si>
  <si>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</si>
  <si>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</si>
  <si>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>Henrique</t>
  </si>
  <si>
    <t>PDM - Substituição de dormentes</t>
  </si>
  <si>
    <t>Equipe pronta 08:28, intervalo 08:31 até as 12:31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</si>
  <si>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</si>
  <si>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</si>
  <si>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</si>
  <si>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</si>
  <si>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ZDY-ZFY</t>
  </si>
  <si>
    <t>Robson</t>
  </si>
  <si>
    <t>Substituição de dormentes</t>
  </si>
  <si>
    <t>Josenilton</t>
  </si>
  <si>
    <t xml:space="preserve">Felipe </t>
  </si>
  <si>
    <t>Alterado programação devido acidente do U50</t>
  </si>
  <si>
    <t xml:space="preserve">Alterada programação devido acidente U50 ZEM-ZYQ </t>
  </si>
  <si>
    <t>Mc1 08:42, autorizado 09:21, em intervalo 09:58 até 12:30</t>
  </si>
  <si>
    <t xml:space="preserve">PDM - Substituição de trilho  </t>
  </si>
  <si>
    <t>Cancelado devido acidente U50 e U30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</si>
  <si>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</si>
  <si>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</si>
  <si>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</si>
  <si>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</si>
  <si>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</si>
  <si>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</si>
  <si>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</si>
  <si>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</si>
  <si>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 xml:space="preserve">Acidente U30 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</si>
  <si>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</si>
  <si>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</si>
  <si>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</si>
  <si>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</si>
  <si>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</si>
  <si>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</si>
  <si>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Deslocamento das turmas (Gira no travessão do km92)</t>
  </si>
  <si>
    <t>MC1 08:13, autorizado 08:23, em deslocamento para ZXW</t>
  </si>
  <si>
    <t>ZPTZDR</t>
  </si>
  <si>
    <t xml:space="preserve">Moises </t>
  </si>
  <si>
    <t xml:space="preserve">Deslocamento de turmas na serra </t>
  </si>
  <si>
    <t>MC1 07:12, autorizado 08:12, em deslocamento para ZXW</t>
  </si>
  <si>
    <t>ZXW-2</t>
  </si>
  <si>
    <t>ZXW-ZEV</t>
  </si>
  <si>
    <t>ZXWZEV</t>
  </si>
  <si>
    <t>Deslocamento</t>
  </si>
  <si>
    <t xml:space="preserve">Aguarda equipe informar pronto para alinhar intervalo </t>
  </si>
  <si>
    <t>PDM - Substituição de jacaré</t>
  </si>
  <si>
    <t>Huelton</t>
  </si>
  <si>
    <t>MC1 08:21, sem oportunidade devido acidente do U30</t>
  </si>
  <si>
    <t>1101093/1101091</t>
  </si>
  <si>
    <t>Pedro</t>
  </si>
  <si>
    <t>Equipe em paradão de segurança não solicita intervalo</t>
  </si>
  <si>
    <t xml:space="preserve">Paradão de segurança </t>
  </si>
  <si>
    <t>K97100/ZTT1</t>
  </si>
  <si>
    <t>ZBV-3</t>
  </si>
  <si>
    <t>K65ZSU/ZSU2</t>
  </si>
  <si>
    <t>Descarga de barras 67+532 ao km 69+000</t>
  </si>
  <si>
    <t>3 (Lucas + Francisco + Escala)</t>
  </si>
  <si>
    <t>7683/9298/9302</t>
  </si>
  <si>
    <t>Edson</t>
  </si>
  <si>
    <t xml:space="preserve">Substituição de trilho </t>
  </si>
  <si>
    <t>Cleibson</t>
  </si>
  <si>
    <t>Execução de solda - Condicionado a temperatura (local do acidente)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</si>
  <si>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</si>
  <si>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</si>
  <si>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</si>
  <si>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</si>
  <si>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</si>
  <si>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</si>
  <si>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</si>
  <si>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</si>
  <si>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</si>
  <si>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</si>
  <si>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</si>
  <si>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</si>
  <si>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</si>
  <si>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</si>
  <si>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</si>
  <si>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</si>
  <si>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</si>
  <si>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</si>
  <si>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</si>
  <si>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</si>
  <si>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</si>
  <si>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</si>
  <si>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</si>
  <si>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</si>
  <si>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</si>
  <si>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</si>
  <si>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</si>
  <si>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</si>
  <si>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</si>
  <si>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</si>
  <si>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</si>
  <si>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</si>
  <si>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</si>
  <si>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</si>
  <si>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</si>
  <si>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</si>
  <si>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</si>
  <si>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Via fone com MQ Renato Gois</t>
  </si>
  <si>
    <t xml:space="preserve">W62 </t>
  </si>
  <si>
    <t>7683 (Frente ZKE)</t>
  </si>
  <si>
    <t>9298 (Lado ZKE)</t>
  </si>
  <si>
    <t>9302 (Lado Serra)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</si>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</sst>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1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193" headerRowBorderDxfId="191" tableBorderDxfId="192" totalsRowBorderDxfId="19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9"/>
    <tableColumn id="4" xr3:uid="{062C67FE-0D06-4582-BA9C-B087681F34EC}" name="SUB" dataDxfId="188"/>
    <tableColumn id="5" xr3:uid="{1DF130D1-4D15-4DFF-8266-F1B81CAA897E}" name="KM Inicio" dataDxfId="187"/>
    <tableColumn id="6" xr3:uid="{A344A0E9-F964-4FE5-9EB0-2661309404E9}" name="KM Fim" dataDxfId="186"/>
    <tableColumn id="7" xr3:uid="{B0ED4DF3-274E-46B6-A2D1-0985F47224C1}" name="Trecho" dataDxfId="185"/>
    <tableColumn id="8" xr3:uid="{1DE44FFC-B2F5-4DE5-A7E5-915DA69A16F8}" name="SB" dataDxfId="184"/>
    <tableColumn id="9" xr3:uid="{7841069B-E29E-4A5E-B561-931B24D14782}" name="NOME SUB" dataDxfId="183"/>
    <tableColumn id="10" xr3:uid="{01B251F8-5EA1-4C87-81E3-9BD14100B544}" name="Trecho Coordenação" dataDxfId="18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81"/>
    <tableColumn id="8" xr3:uid="{98E82858-1ECA-4DB3-8AE4-BBB972FC487D}" name="CORRELATO" dataDxfId="18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9" dataDxfId="178" headerRowBorderDxfId="176" tableBorderDxfId="177">
  <autoFilter ref="A1:A215" xr:uid="{0436727B-5FB8-4B0E-A1C6-DFB9231E4B16}"/>
  <tableColumns count="1">
    <tableColumn id="1" xr3:uid="{D0196BA9-8675-415E-BBE0-E5D0002285D2}" name="BLOCO" dataDxfId="17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topLeftCell="A293" workbookViewId="0">
      <selection activeCell="G22" sqref="G22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G38" activePane="topRight" state="frozen"/>
      <selection pane="topRight" activeCell="D61" sqref="D6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0" t="s">
        <v>915</v>
      </c>
      <c r="C1" s="181"/>
      <c r="D1" s="181"/>
      <c r="E1" s="3"/>
      <c r="F1" s="180" t="s">
        <v>916</v>
      </c>
      <c r="G1" s="181"/>
      <c r="H1" s="182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  <c r="AG1" s="183"/>
      <c r="AH1" s="5"/>
      <c r="AI1" s="187" t="s">
        <v>917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918</v>
      </c>
      <c r="BI1" s="193"/>
      <c r="BJ1" s="193"/>
      <c r="BK1" s="194"/>
      <c r="BL1" s="5"/>
      <c r="BM1" s="184" t="s">
        <v>919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920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921</v>
      </c>
      <c r="T2" s="21"/>
      <c r="U2" s="21"/>
      <c r="V2" s="21"/>
      <c r="W2" s="24"/>
      <c r="X2" s="21"/>
      <c r="Y2" s="22"/>
      <c r="Z2" s="4"/>
      <c r="AA2" s="20" t="s">
        <v>922</v>
      </c>
      <c r="AB2" s="21"/>
      <c r="AC2" s="21"/>
      <c r="AD2" s="21"/>
      <c r="AE2" s="21"/>
      <c r="AF2" s="21"/>
      <c r="AG2" s="22"/>
      <c r="AH2" s="5"/>
      <c r="AI2" s="187" t="s">
        <v>920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923</v>
      </c>
      <c r="AT2" s="188"/>
      <c r="AU2" s="188"/>
      <c r="AV2" s="188"/>
      <c r="AW2" s="188"/>
      <c r="AX2" s="188"/>
      <c r="AY2" s="191"/>
      <c r="AZ2" s="6"/>
      <c r="BA2" s="173" t="s">
        <v>924</v>
      </c>
      <c r="BB2" s="177"/>
      <c r="BC2" s="187" t="s">
        <v>921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925</v>
      </c>
      <c r="G3" s="50"/>
      <c r="H3" s="149" t="s">
        <v>926</v>
      </c>
      <c r="I3" s="51"/>
      <c r="J3" s="51"/>
      <c r="K3" s="51"/>
      <c r="L3" s="50"/>
      <c r="M3" s="51"/>
      <c r="N3" s="51"/>
      <c r="O3" s="49" t="s">
        <v>923</v>
      </c>
      <c r="P3" s="50"/>
      <c r="Q3" s="49" t="s">
        <v>927</v>
      </c>
      <c r="R3" s="50"/>
      <c r="S3" s="49" t="s">
        <v>928</v>
      </c>
      <c r="T3" s="51"/>
      <c r="U3" s="125"/>
      <c r="V3" s="50"/>
      <c r="W3" s="52" t="s">
        <v>929</v>
      </c>
      <c r="X3" s="53"/>
      <c r="Y3" s="54"/>
      <c r="Z3" s="55"/>
      <c r="AA3" s="56" t="s">
        <v>930</v>
      </c>
      <c r="AB3" s="57"/>
      <c r="AC3" s="57"/>
      <c r="AD3" s="58"/>
      <c r="AE3" s="59" t="s">
        <v>931</v>
      </c>
      <c r="AF3" s="60"/>
      <c r="AG3" s="61"/>
      <c r="AH3" s="62"/>
      <c r="AI3" s="173" t="s">
        <v>925</v>
      </c>
      <c r="AJ3" s="177"/>
      <c r="AK3" s="173" t="s">
        <v>926</v>
      </c>
      <c r="AL3" s="174"/>
      <c r="AM3" s="175"/>
      <c r="AN3" s="176"/>
      <c r="AO3" s="174"/>
      <c r="AP3" s="174"/>
      <c r="AQ3" s="177"/>
      <c r="AR3" s="63"/>
      <c r="AS3" s="178" t="s">
        <v>932</v>
      </c>
      <c r="AT3" s="179"/>
      <c r="AU3" s="178" t="s">
        <v>933</v>
      </c>
      <c r="AV3" s="179"/>
      <c r="AW3" s="178" t="s">
        <v>934</v>
      </c>
      <c r="AX3" s="179"/>
      <c r="AY3" s="63" t="s">
        <v>935</v>
      </c>
      <c r="AZ3" s="63"/>
      <c r="BA3" s="201"/>
      <c r="BB3" s="202"/>
      <c r="BC3" s="173" t="s">
        <v>928</v>
      </c>
      <c r="BD3" s="174"/>
      <c r="BE3" s="174"/>
      <c r="BF3" s="177"/>
      <c r="BG3" s="62"/>
      <c r="BH3" s="195"/>
      <c r="BI3" s="196"/>
      <c r="BJ3" s="196"/>
      <c r="BK3" s="197"/>
      <c r="BL3" s="62"/>
      <c r="BM3" s="184" t="s">
        <v>936</v>
      </c>
      <c r="BN3" s="185"/>
      <c r="BO3" s="185"/>
      <c r="BP3" s="186"/>
      <c r="BQ3" s="184" t="s">
        <v>707</v>
      </c>
      <c r="BR3" s="185"/>
      <c r="BS3" s="186"/>
      <c r="BT3" s="155"/>
    </row>
    <row r="4" spans="1:72" s="8" customFormat="1" ht="11.25">
      <c r="A4" s="39" t="s">
        <v>937</v>
      </c>
      <c r="B4" s="40" t="s">
        <v>938</v>
      </c>
      <c r="C4" s="41" t="s">
        <v>937</v>
      </c>
      <c r="D4" s="42" t="s">
        <v>939</v>
      </c>
      <c r="E4" s="43"/>
      <c r="F4" s="42" t="s">
        <v>939</v>
      </c>
      <c r="G4" s="39" t="s">
        <v>937</v>
      </c>
      <c r="H4" s="117" t="s">
        <v>938</v>
      </c>
      <c r="I4" s="40" t="s">
        <v>938</v>
      </c>
      <c r="J4" s="40" t="s">
        <v>938</v>
      </c>
      <c r="K4" s="40" t="s">
        <v>938</v>
      </c>
      <c r="L4" s="40" t="s">
        <v>938</v>
      </c>
      <c r="M4" s="40" t="s">
        <v>938</v>
      </c>
      <c r="N4" s="40" t="s">
        <v>938</v>
      </c>
      <c r="O4" s="40" t="s">
        <v>938</v>
      </c>
      <c r="P4" s="40" t="s">
        <v>938</v>
      </c>
      <c r="Q4" s="40" t="s">
        <v>938</v>
      </c>
      <c r="R4" s="39" t="s">
        <v>937</v>
      </c>
      <c r="S4" s="42" t="s">
        <v>939</v>
      </c>
      <c r="T4" s="42" t="s">
        <v>939</v>
      </c>
      <c r="U4" s="39" t="s">
        <v>937</v>
      </c>
      <c r="V4" s="44" t="s">
        <v>938</v>
      </c>
      <c r="W4" s="44" t="s">
        <v>938</v>
      </c>
      <c r="X4" s="42" t="s">
        <v>939</v>
      </c>
      <c r="Y4" s="42" t="s">
        <v>939</v>
      </c>
      <c r="Z4" s="42" t="s">
        <v>939</v>
      </c>
      <c r="AA4" s="40" t="s">
        <v>938</v>
      </c>
      <c r="AB4" s="42" t="s">
        <v>939</v>
      </c>
      <c r="AC4" s="42" t="s">
        <v>939</v>
      </c>
      <c r="AD4" s="40" t="s">
        <v>938</v>
      </c>
      <c r="AE4" s="40" t="s">
        <v>938</v>
      </c>
      <c r="AF4" s="40" t="s">
        <v>938</v>
      </c>
      <c r="AG4" s="40" t="s">
        <v>938</v>
      </c>
      <c r="AH4" s="45"/>
      <c r="AI4" s="42" t="s">
        <v>939</v>
      </c>
      <c r="AJ4" s="39" t="s">
        <v>937</v>
      </c>
      <c r="AK4" s="40" t="s">
        <v>938</v>
      </c>
      <c r="AL4" s="40" t="s">
        <v>938</v>
      </c>
      <c r="AM4" s="119" t="s">
        <v>938</v>
      </c>
      <c r="AN4" s="117" t="s">
        <v>938</v>
      </c>
      <c r="AO4" s="40" t="s">
        <v>938</v>
      </c>
      <c r="AP4" s="40" t="s">
        <v>938</v>
      </c>
      <c r="AQ4" s="40" t="s">
        <v>938</v>
      </c>
      <c r="AR4" s="40" t="s">
        <v>938</v>
      </c>
      <c r="AS4" s="40" t="s">
        <v>938</v>
      </c>
      <c r="AT4" s="40" t="s">
        <v>938</v>
      </c>
      <c r="AU4" s="40" t="s">
        <v>938</v>
      </c>
      <c r="AV4" s="40" t="s">
        <v>938</v>
      </c>
      <c r="AW4" s="40" t="s">
        <v>938</v>
      </c>
      <c r="AX4" s="40" t="s">
        <v>938</v>
      </c>
      <c r="AY4" s="39" t="s">
        <v>937</v>
      </c>
      <c r="AZ4" s="42" t="s">
        <v>939</v>
      </c>
      <c r="BA4" s="40" t="s">
        <v>938</v>
      </c>
      <c r="BB4" s="39" t="s">
        <v>937</v>
      </c>
      <c r="BC4" s="42" t="s">
        <v>939</v>
      </c>
      <c r="BD4" s="42" t="s">
        <v>939</v>
      </c>
      <c r="BE4" s="39" t="s">
        <v>937</v>
      </c>
      <c r="BF4" s="117" t="s">
        <v>938</v>
      </c>
      <c r="BG4" s="46" t="s">
        <v>940</v>
      </c>
      <c r="BH4" s="40" t="s">
        <v>938</v>
      </c>
      <c r="BI4" s="40" t="s">
        <v>938</v>
      </c>
      <c r="BJ4" s="40" t="s">
        <v>938</v>
      </c>
      <c r="BK4" s="40" t="s">
        <v>938</v>
      </c>
      <c r="BL4" s="46" t="s">
        <v>940</v>
      </c>
      <c r="BM4" s="42" t="s">
        <v>939</v>
      </c>
      <c r="BN4" s="42" t="s">
        <v>939</v>
      </c>
      <c r="BO4" s="42" t="s">
        <v>939</v>
      </c>
      <c r="BP4" s="40" t="s">
        <v>938</v>
      </c>
      <c r="BQ4" s="39" t="s">
        <v>937</v>
      </c>
      <c r="BR4" s="39" t="s">
        <v>937</v>
      </c>
      <c r="BS4" s="39" t="s">
        <v>937</v>
      </c>
    </row>
    <row r="5" spans="1:72" s="7" customFormat="1" ht="14.25" customHeight="1">
      <c r="A5" s="123" t="s">
        <v>941</v>
      </c>
      <c r="B5" s="123" t="s">
        <v>942</v>
      </c>
      <c r="C5" s="123" t="s">
        <v>943</v>
      </c>
      <c r="D5" s="123" t="s">
        <v>944</v>
      </c>
      <c r="E5" s="131" t="s">
        <v>945</v>
      </c>
      <c r="F5" s="123" t="s">
        <v>946</v>
      </c>
      <c r="G5" s="123" t="s">
        <v>947</v>
      </c>
      <c r="H5" s="123" t="s">
        <v>948</v>
      </c>
      <c r="I5" s="123" t="s">
        <v>949</v>
      </c>
      <c r="J5" s="123" t="s">
        <v>1</v>
      </c>
      <c r="K5" s="123" t="s">
        <v>950</v>
      </c>
      <c r="L5" s="123" t="s">
        <v>951</v>
      </c>
      <c r="M5" s="123" t="s">
        <v>952</v>
      </c>
      <c r="N5" s="123" t="s">
        <v>5</v>
      </c>
      <c r="O5" s="123" t="s">
        <v>953</v>
      </c>
      <c r="P5" s="123" t="s">
        <v>954</v>
      </c>
      <c r="Q5" s="123" t="s">
        <v>955</v>
      </c>
      <c r="R5" s="123" t="s">
        <v>956</v>
      </c>
      <c r="S5" s="123" t="s">
        <v>957</v>
      </c>
      <c r="T5" s="123" t="s">
        <v>958</v>
      </c>
      <c r="U5" s="123" t="s">
        <v>4</v>
      </c>
      <c r="V5" s="123" t="s">
        <v>959</v>
      </c>
      <c r="W5" s="123" t="s">
        <v>960</v>
      </c>
      <c r="X5" s="123" t="s">
        <v>961</v>
      </c>
      <c r="Y5" s="123" t="s">
        <v>962</v>
      </c>
      <c r="Z5" s="123" t="s">
        <v>376</v>
      </c>
      <c r="AA5" s="123" t="s">
        <v>963</v>
      </c>
      <c r="AB5" s="123" t="s">
        <v>964</v>
      </c>
      <c r="AC5" s="123" t="s">
        <v>965</v>
      </c>
      <c r="AD5" s="123" t="s">
        <v>966</v>
      </c>
      <c r="AE5" s="123" t="s">
        <v>967</v>
      </c>
      <c r="AF5" s="123" t="s">
        <v>968</v>
      </c>
      <c r="AG5" s="123" t="s">
        <v>969</v>
      </c>
      <c r="AH5" s="154" t="s">
        <v>970</v>
      </c>
      <c r="AI5" s="123" t="s">
        <v>971</v>
      </c>
      <c r="AJ5" s="123" t="s">
        <v>972</v>
      </c>
      <c r="AK5" s="123" t="s">
        <v>973</v>
      </c>
      <c r="AL5" s="123" t="s">
        <v>974</v>
      </c>
      <c r="AM5" s="123" t="s">
        <v>975</v>
      </c>
      <c r="AN5" s="123" t="s">
        <v>976</v>
      </c>
      <c r="AO5" s="123" t="s">
        <v>977</v>
      </c>
      <c r="AP5" s="123" t="s">
        <v>978</v>
      </c>
      <c r="AQ5" s="123" t="s">
        <v>979</v>
      </c>
      <c r="AR5" s="123" t="s">
        <v>980</v>
      </c>
      <c r="AS5" s="123" t="s">
        <v>981</v>
      </c>
      <c r="AT5" s="123" t="s">
        <v>982</v>
      </c>
      <c r="AU5" s="123" t="s">
        <v>983</v>
      </c>
      <c r="AV5" s="123" t="s">
        <v>984</v>
      </c>
      <c r="AW5" s="123" t="s">
        <v>985</v>
      </c>
      <c r="AX5" s="123" t="s">
        <v>986</v>
      </c>
      <c r="AY5" s="123" t="s">
        <v>935</v>
      </c>
      <c r="AZ5" s="123" t="s">
        <v>987</v>
      </c>
      <c r="BA5" s="123" t="s">
        <v>988</v>
      </c>
      <c r="BB5" s="123" t="s">
        <v>989</v>
      </c>
      <c r="BC5" s="123" t="s">
        <v>990</v>
      </c>
      <c r="BD5" s="123" t="s">
        <v>991</v>
      </c>
      <c r="BE5" s="123" t="s">
        <v>992</v>
      </c>
      <c r="BF5" s="123" t="s">
        <v>993</v>
      </c>
      <c r="BG5" s="154" t="s">
        <v>994</v>
      </c>
      <c r="BH5" s="123" t="s">
        <v>995</v>
      </c>
      <c r="BI5" s="123" t="s">
        <v>996</v>
      </c>
      <c r="BJ5" s="123" t="s">
        <v>997</v>
      </c>
      <c r="BK5" s="123" t="s">
        <v>998</v>
      </c>
      <c r="BL5" s="154" t="s">
        <v>999</v>
      </c>
      <c r="BM5" s="123" t="s">
        <v>1000</v>
      </c>
      <c r="BN5" s="123" t="s">
        <v>1001</v>
      </c>
      <c r="BO5" s="123" t="s">
        <v>1002</v>
      </c>
      <c r="BP5" s="123" t="s">
        <v>1003</v>
      </c>
      <c r="BQ5" s="123" t="s">
        <v>1004</v>
      </c>
      <c r="BR5" s="123" t="s">
        <v>1005</v>
      </c>
      <c r="BS5" s="123" t="s">
        <v>1006</v>
      </c>
      <c r="BT5" s="8" t="s">
        <v>1007</v>
      </c>
    </row>
    <row r="6" spans="1:72" s="8" customFormat="1" ht="15" customHeight="1">
      <c r="A6" s="47" t="str">
        <f t="shared" ref="A6" si="0">D6&amp;B6</f>
        <v>E1746082</v>
      </c>
      <c r="B6" s="102">
        <v>46082</v>
      </c>
      <c r="C6" s="135">
        <f>IF(BS_CONTROLE[[#This Row],[DATA]]="","",WEEKNUM(BS_CONTROLE[[#This Row],[DATA]]))</f>
        <v>10</v>
      </c>
      <c r="D6" s="104" t="s">
        <v>702</v>
      </c>
      <c r="E6" s="159"/>
      <c r="F6" s="126" t="s">
        <v>560</v>
      </c>
      <c r="G6" s="142" t="str">
        <f>IF(D6="","*",VLOOKUP(F6,BS_ATIVIDADE[],3,FALSE))</f>
        <v>CAMINHÂO - SOLDA</v>
      </c>
      <c r="H6" s="106" t="s">
        <v>183</v>
      </c>
      <c r="I6" s="106" t="s">
        <v>183</v>
      </c>
      <c r="J6" s="105">
        <v>55</v>
      </c>
      <c r="K6" s="105">
        <v>100.3</v>
      </c>
      <c r="L6" s="105" t="s">
        <v>558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" s="106">
        <v>0.375</v>
      </c>
      <c r="P6" s="106">
        <v>0.125</v>
      </c>
      <c r="Q6" s="105">
        <v>2</v>
      </c>
      <c r="R6" s="10" t="str">
        <f>IFERROR(_xlfn.XLOOKUP(F6, BS_ATIVIDADE[ATIVIDADE],BS_ATIVIDADE[UNIDADE] ), "*")</f>
        <v>Nº DE SOLDA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" s="105" t="s">
        <v>1008</v>
      </c>
      <c r="W6" s="151" t="s">
        <v>1009</v>
      </c>
      <c r="X6" s="104" t="s">
        <v>386</v>
      </c>
      <c r="Y6" s="129"/>
      <c r="Z6" s="104"/>
      <c r="AA6" s="105">
        <v>1</v>
      </c>
      <c r="AB6" s="103" t="s">
        <v>377</v>
      </c>
      <c r="AC6" s="152"/>
      <c r="AD6" s="107">
        <v>0.29166666666666669</v>
      </c>
      <c r="AE6" s="105">
        <v>6251</v>
      </c>
      <c r="AF6" s="105" t="s">
        <v>558</v>
      </c>
      <c r="AG6" s="105" t="s">
        <v>558</v>
      </c>
      <c r="AH6" s="15"/>
      <c r="AI6" s="126" t="str">
        <f>IF(BS_CONTROLE[[#This Row],[Atividade]]=0, "-", BS_CONTROLE[[#This Row],[Atividade]])</f>
        <v>CAMINHÃO DE SOLDA</v>
      </c>
      <c r="AJ6" s="9" t="str">
        <f>IF(BS_CONTROLE[[#This Row],[Atividade]]=0, "-", BS_CONTROLE[[#This Row],[Atividade]])</f>
        <v>CAMINHÃO DE SOLDA</v>
      </c>
      <c r="AK6" s="31" t="str">
        <f>BS_CONTROLE[[#This Row],[Local - Partida]]</f>
        <v>102ZKW2</v>
      </c>
      <c r="AL6" s="31" t="str">
        <f>BS_CONTROLE[[#This Row],[Local - Encerramento]]</f>
        <v>102ZKW2</v>
      </c>
      <c r="AM6" s="105" t="str">
        <f>IF(BS_CONTROLE[[#This Row],[Entre - Estações]]=0, "-", BS_CONTROLE[[#This Row],[Entre - Estações]])</f>
        <v>ZKW</v>
      </c>
      <c r="AN6" s="105" t="str">
        <f>IF(BS_CONTROLE[[#This Row],[SB]]=0, "-", BS_CONTROLE[[#This Row],[SB]])</f>
        <v>102ZKW2</v>
      </c>
      <c r="AO6" s="105">
        <f>IF(BS_CONTROLE[[#This Row],[SUB]]=0, "-", BS_CONTROLE[[#This Row],[SUB]])</f>
        <v>55</v>
      </c>
      <c r="AP6" s="105">
        <f>BS_CONTROLE[[#This Row],[KM - Inicio]]</f>
        <v>100.3</v>
      </c>
      <c r="AQ6" s="105">
        <f>BS_CONTROLE[[#This Row],[KM - Inicio]]</f>
        <v>100.3</v>
      </c>
      <c r="AR6" s="108">
        <v>0.35</v>
      </c>
      <c r="AS6" s="108">
        <v>0.39791666666666664</v>
      </c>
      <c r="AT6" s="108">
        <v>0.52430555555555558</v>
      </c>
      <c r="AU6" s="136"/>
      <c r="AV6" s="136"/>
      <c r="AW6" s="14"/>
      <c r="AX6" s="14"/>
      <c r="AY6" s="164">
        <f>IF(D6="","*",IFERROR(IF(ISODD(COUNT(AS6:AX1000)),"ERRO",SUM((AT6-AS6),(AV6-AU6),(AX6-AW6))),"ERRO"))</f>
        <v>0.12638888888888894</v>
      </c>
      <c r="AZ6" s="153"/>
      <c r="BA6" s="109">
        <v>2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" s="105" t="s">
        <v>1008</v>
      </c>
      <c r="BG6" s="16"/>
      <c r="BH6" s="110">
        <v>2</v>
      </c>
      <c r="BI6" s="110" t="s">
        <v>1010</v>
      </c>
      <c r="BJ6" s="110" t="s">
        <v>1010</v>
      </c>
      <c r="BK6" s="110" t="s">
        <v>1010</v>
      </c>
      <c r="BL6" s="16"/>
      <c r="BM6" s="130" t="s">
        <v>410</v>
      </c>
      <c r="BN6" s="130" t="s">
        <v>410</v>
      </c>
      <c r="BO6" s="130" t="s">
        <v>410</v>
      </c>
      <c r="BP6" s="171"/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1.0111111111111115</v>
      </c>
      <c r="BS6" s="19">
        <f>IF(OR(B6="",F6=""),"*",BA6/Q6)</f>
        <v>1</v>
      </c>
      <c r="BT6" s="8" t="str">
        <f t="shared" ref="BT6:BT69" si="1">IF(BN6="","",SUBSTITUTE(BM6," ","")&amp;SUBSTITUTE(BN6," ",""))</f>
        <v>OKOK</v>
      </c>
    </row>
    <row r="7" spans="1:72">
      <c r="A7" s="47" t="str">
        <f t="shared" ref="A7:A70" si="2"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767</v>
      </c>
      <c r="F7" s="126" t="s">
        <v>579</v>
      </c>
      <c r="G7" s="142" t="str">
        <f>IF(D7="","*",VLOOKUP(F7,BS_ATIVIDADE[],3,FALSE))</f>
        <v>DETECÇÃO</v>
      </c>
      <c r="H7" s="106" t="s">
        <v>1011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1012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1013</v>
      </c>
      <c r="W7" s="151" t="s">
        <v>1014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 t="shared" ref="AY7:AY70" si="3">IF(D7="","*",IFERROR(IF(ISODD(COUNT(AS7:AX1001)),"ERRO",SUM((AT7-AS7),(AV7-AU7),(AX7-AW7))),"ERRO"))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1013</v>
      </c>
      <c r="BG7" s="16"/>
      <c r="BH7" s="110">
        <v>0</v>
      </c>
      <c r="BI7" s="110" t="s">
        <v>1015</v>
      </c>
      <c r="BJ7" s="110" t="s">
        <v>1015</v>
      </c>
      <c r="BK7" s="110" t="s">
        <v>1015</v>
      </c>
      <c r="BL7" s="16"/>
      <c r="BM7" s="130" t="s">
        <v>406</v>
      </c>
      <c r="BN7" s="130" t="s">
        <v>435</v>
      </c>
      <c r="BO7" s="130" t="s">
        <v>486</v>
      </c>
      <c r="BP7" s="110" t="s">
        <v>1015</v>
      </c>
      <c r="BQ7" s="12" t="str">
        <f t="shared" ref="BQ7:BQ70" si="4">IF(AND(BR7&lt;1,BS7&lt;1),"Produção e Intervalo",IF(BR7&lt;1,"Intervalo",IF(BS7&lt;1,"Produção","Aderente")))</f>
        <v>Produção e Intervalo</v>
      </c>
      <c r="BR7" s="19">
        <f t="shared" ref="BR7:BR70" si="5">IF(OR(B7="",F7=""),"*",AY7/P7)</f>
        <v>0</v>
      </c>
      <c r="BS7" s="19">
        <f t="shared" ref="BS7:BS70" si="6">IF(OR(B7="",F7=""),"*",BA7/Q7)</f>
        <v>0</v>
      </c>
      <c r="BT7" s="8" t="str">
        <f t="shared" ref="BT7:BT70" si="7">IF(BN7="","",SUBSTITUTE(BM7," ","")&amp;SUBSTITUTE(BN7," ",""))</f>
        <v>SuperExecução</v>
      </c>
    </row>
    <row r="8" spans="1:72">
      <c r="A8" s="47" t="str">
        <f t="shared" si="2"/>
        <v>V8546082</v>
      </c>
      <c r="B8" s="102">
        <v>46082</v>
      </c>
      <c r="C8" s="135">
        <f>IF(BS_CONTROLE[[#This Row],[DATA]]="","",WEEKNUM(BS_CONTROLE[[#This Row],[DATA]]))</f>
        <v>10</v>
      </c>
      <c r="D8" s="104" t="s">
        <v>759</v>
      </c>
      <c r="E8" s="159">
        <v>557</v>
      </c>
      <c r="F8" s="126" t="s">
        <v>663</v>
      </c>
      <c r="G8" s="142" t="str">
        <f>IF(D8="","*",VLOOKUP(F8,BS_ATIVIDADE[],3,FALSE))</f>
        <v>MECANIZAÇÃO - SOCADORA</v>
      </c>
      <c r="H8" s="106" t="s">
        <v>165</v>
      </c>
      <c r="I8" s="106" t="s">
        <v>166</v>
      </c>
      <c r="J8" s="105">
        <v>92</v>
      </c>
      <c r="K8" s="105">
        <v>102.1</v>
      </c>
      <c r="L8" s="105">
        <v>102.8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8" s="106">
        <v>0.33333333333333331</v>
      </c>
      <c r="P8" s="106">
        <v>0.125</v>
      </c>
      <c r="Q8" s="105">
        <v>1000</v>
      </c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" s="105" t="s">
        <v>1016</v>
      </c>
      <c r="W8" s="151" t="s">
        <v>1017</v>
      </c>
      <c r="X8" s="104" t="s">
        <v>386</v>
      </c>
      <c r="Y8" s="129"/>
      <c r="Z8" s="104"/>
      <c r="AA8" s="105">
        <v>1</v>
      </c>
      <c r="AB8" s="103" t="s">
        <v>377</v>
      </c>
      <c r="AC8" s="152" t="s">
        <v>371</v>
      </c>
      <c r="AD8" s="107">
        <v>0.29166666666666669</v>
      </c>
      <c r="AE8" s="105">
        <v>6235</v>
      </c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ZPT1051</v>
      </c>
      <c r="AL8" s="31" t="str">
        <f>BS_CONTROLE[[#This Row],[Local - Encerramento]]</f>
        <v>ZPT</v>
      </c>
      <c r="AM8" s="105" t="str">
        <f>IF(BS_CONTROLE[[#This Row],[Entre - Estações]]=0, "-", BS_CONTROLE[[#This Row],[Entre - Estações]])</f>
        <v>ZGP</v>
      </c>
      <c r="AN8" s="105" t="str">
        <f>IF(BS_CONTROLE[[#This Row],[SB]]=0, "-", BS_CONTROLE[[#This Row],[SB]])</f>
        <v>ZGP2</v>
      </c>
      <c r="AO8" s="105">
        <f>IF(BS_CONTROLE[[#This Row],[SUB]]=0, "-", BS_CONTROLE[[#This Row],[SUB]])</f>
        <v>92</v>
      </c>
      <c r="AP8" s="105">
        <f>BS_CONTROLE[[#This Row],[KM - Inicio]]</f>
        <v>102.1</v>
      </c>
      <c r="AQ8" s="105">
        <f>BS_CONTROLE[[#This Row],[KM - Inicio]]</f>
        <v>102.1</v>
      </c>
      <c r="AR8" s="108">
        <v>0.56388888888888888</v>
      </c>
      <c r="AS8" s="108">
        <v>0</v>
      </c>
      <c r="AT8" s="108">
        <v>0</v>
      </c>
      <c r="AU8" s="136"/>
      <c r="AV8" s="136"/>
      <c r="AW8" s="14"/>
      <c r="AX8" s="14"/>
      <c r="AY8" s="164">
        <f t="shared" si="3"/>
        <v>0</v>
      </c>
      <c r="AZ8" s="153"/>
      <c r="BA8" s="109">
        <v>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" s="105" t="s">
        <v>1016</v>
      </c>
      <c r="BG8" s="16"/>
      <c r="BH8" s="110">
        <v>0</v>
      </c>
      <c r="BI8" s="110" t="s">
        <v>1018</v>
      </c>
      <c r="BJ8" s="110" t="s">
        <v>1018</v>
      </c>
      <c r="BK8" s="110" t="s">
        <v>1018</v>
      </c>
      <c r="BL8" s="16"/>
      <c r="BM8" s="130" t="s">
        <v>402</v>
      </c>
      <c r="BN8" s="130" t="s">
        <v>422</v>
      </c>
      <c r="BO8" s="130" t="s">
        <v>538</v>
      </c>
      <c r="BP8" s="110" t="s">
        <v>1018</v>
      </c>
      <c r="BQ8" s="12" t="str">
        <f t="shared" si="4"/>
        <v>Produção e Intervalo</v>
      </c>
      <c r="BR8" s="19">
        <f t="shared" si="5"/>
        <v>0</v>
      </c>
      <c r="BS8" s="19">
        <f t="shared" si="6"/>
        <v>0</v>
      </c>
      <c r="BT8" s="8" t="str">
        <f t="shared" si="7"/>
        <v>MecanizaçãoOperação</v>
      </c>
    </row>
    <row r="9" spans="1:72">
      <c r="A9" s="47" t="str">
        <f t="shared" si="2"/>
        <v/>
      </c>
      <c r="B9" s="102"/>
      <c r="C9" s="135" t="str">
        <f>IF(BS_CONTROLE[[#This Row],[DATA]]="","",WEEKNUM(BS_CONTROLE[[#This Row],[DATA]]))</f>
        <v/>
      </c>
      <c r="D9" s="104"/>
      <c r="E9" s="159">
        <v>768</v>
      </c>
      <c r="F9" s="126"/>
      <c r="G9" s="142" t="str">
        <f>IF(D9="","*",VLOOKUP(F9,BS_ATIVIDADE[],3,FALSE))</f>
        <v>*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*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-</v>
      </c>
      <c r="AJ9" s="9" t="str">
        <f>IF(BS_CONTROLE[[#This Row],[Atividade]]=0, "-", BS_CONTROLE[[#This Row],[Atividade]])</f>
        <v>-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 t="str">
        <f t="shared" si="3"/>
        <v>*</v>
      </c>
      <c r="AZ9" s="153"/>
      <c r="BA9" s="109"/>
      <c r="BB9" s="10" t="str">
        <f>IFERROR(_xlfn.XLOOKUP(AI9, BS_ATIVIDADE[ATIVIDADE],BS_ATIVIDADE[UNIDADE] ), "*")</f>
        <v>*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05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>V9246083</v>
      </c>
      <c r="B10" s="102">
        <v>46083</v>
      </c>
      <c r="C10" s="135">
        <f>IF(BS_CONTROLE[[#This Row],[DATA]]="","",WEEKNUM(BS_CONTROLE[[#This Row],[DATA]]))</f>
        <v>10</v>
      </c>
      <c r="D10" s="104" t="s">
        <v>772</v>
      </c>
      <c r="E10" s="159">
        <v>769</v>
      </c>
      <c r="F10" s="126" t="s">
        <v>663</v>
      </c>
      <c r="G10" s="142" t="str">
        <f>IF(D10="","*",VLOOKUP(F10,BS_ATIVIDADE[],3,FALSE))</f>
        <v>MECANIZAÇÃO - SOCADORA</v>
      </c>
      <c r="H10" s="106" t="s">
        <v>1019</v>
      </c>
      <c r="I10" s="106" t="s">
        <v>1019</v>
      </c>
      <c r="J10" s="105">
        <v>70</v>
      </c>
      <c r="K10" s="105">
        <v>97.3</v>
      </c>
      <c r="L10" s="105">
        <v>97.4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" s="106">
        <v>0.375</v>
      </c>
      <c r="P10" s="106">
        <v>8.3333333333333329E-2</v>
      </c>
      <c r="Q10" s="105">
        <v>100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1020</v>
      </c>
      <c r="W10" s="151" t="s">
        <v>1017</v>
      </c>
      <c r="X10" s="104" t="s">
        <v>386</v>
      </c>
      <c r="Y10" s="129"/>
      <c r="Z10" s="104"/>
      <c r="AA10" s="105" t="s">
        <v>1021</v>
      </c>
      <c r="AB10" s="103" t="s">
        <v>377</v>
      </c>
      <c r="AC10" s="152" t="s">
        <v>371</v>
      </c>
      <c r="AD10" s="107">
        <v>0.33333333333333331</v>
      </c>
      <c r="AE10" s="105">
        <v>9376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ZAC-2</v>
      </c>
      <c r="AL10" s="31" t="str">
        <f>BS_CONTROLE[[#This Row],[Local - Encerramento]]</f>
        <v>ZAC-2</v>
      </c>
      <c r="AM10" s="105" t="str">
        <f>IF(BS_CONTROLE[[#This Row],[Entre - Estações]]=0, "-", BS_CONTROLE[[#This Row],[Entre - Estações]])</f>
        <v>ZTT</v>
      </c>
      <c r="AN10" s="105" t="str">
        <f>IF(BS_CONTROLE[[#This Row],[SB]]=0, "-", BS_CONTROLE[[#This Row],[SB]])</f>
        <v>ZTTK971</v>
      </c>
      <c r="AO10" s="105">
        <f>IF(BS_CONTROLE[[#This Row],[SUB]]=0, "-", BS_CONTROLE[[#This Row],[SUB]])</f>
        <v>70</v>
      </c>
      <c r="AP10" s="105">
        <f>BS_CONTROLE[[#This Row],[KM - Inicio]]</f>
        <v>97.3</v>
      </c>
      <c r="AQ10" s="105">
        <f>BS_CONTROLE[[#This Row],[KM - Inicio]]</f>
        <v>97.3</v>
      </c>
      <c r="AR10" s="108">
        <v>0.39513888888888887</v>
      </c>
      <c r="AS10" s="108"/>
      <c r="AT10" s="108"/>
      <c r="AU10" s="136"/>
      <c r="AV10" s="136"/>
      <c r="AW10" s="14"/>
      <c r="AX10" s="14"/>
      <c r="AY10" s="164">
        <f t="shared" si="3"/>
        <v>0</v>
      </c>
      <c r="AZ10" s="153"/>
      <c r="BA10" s="109"/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05" t="s">
        <v>1020</v>
      </c>
      <c r="BG10" s="16"/>
      <c r="BH10" s="17">
        <v>1</v>
      </c>
      <c r="BI10" s="17"/>
      <c r="BJ10" s="17" t="s">
        <v>1022</v>
      </c>
      <c r="BK10" s="18"/>
      <c r="BL10" s="16"/>
      <c r="BM10" s="130"/>
      <c r="BN10" s="130"/>
      <c r="BO10" s="130"/>
      <c r="BP10" s="18"/>
      <c r="BQ10" s="12" t="str">
        <f t="shared" si="4"/>
        <v>Produção e Intervalo</v>
      </c>
      <c r="BR10" s="19">
        <f t="shared" si="5"/>
        <v>0</v>
      </c>
      <c r="BS10" s="19">
        <f t="shared" si="6"/>
        <v>0</v>
      </c>
      <c r="BT10" s="8" t="str">
        <f t="shared" si="7"/>
        <v/>
      </c>
    </row>
    <row r="11" spans="1:72">
      <c r="A11" s="47" t="str">
        <f t="shared" si="2"/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536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1023</v>
      </c>
      <c r="W11" s="151" t="s">
        <v>1024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0.51736111111111116</v>
      </c>
      <c r="AU11" s="136"/>
      <c r="AV11" s="136"/>
      <c r="AW11" s="14"/>
      <c r="AX11" s="14"/>
      <c r="AY11" s="164">
        <f t="shared" si="3"/>
        <v>6.2500000000000056E-2</v>
      </c>
      <c r="AZ11" s="153"/>
      <c r="BA11" s="109">
        <v>0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1023</v>
      </c>
      <c r="BG11" s="16"/>
      <c r="BH11" s="17">
        <v>1</v>
      </c>
      <c r="BI11" s="17"/>
      <c r="BJ11" s="17" t="s">
        <v>1025</v>
      </c>
      <c r="BK11" s="17" t="s">
        <v>1025</v>
      </c>
      <c r="BL11" s="16"/>
      <c r="BM11" s="130"/>
      <c r="BN11" s="130"/>
      <c r="BO11" s="130"/>
      <c r="BP11" s="18"/>
      <c r="BQ11" s="12" t="str">
        <f t="shared" si="4"/>
        <v>Produção</v>
      </c>
      <c r="BR11" s="19">
        <f t="shared" si="5"/>
        <v>1.0000000000000009</v>
      </c>
      <c r="BS11" s="19">
        <f t="shared" si="6"/>
        <v>0</v>
      </c>
      <c r="BT11" s="8" t="str">
        <f t="shared" si="7"/>
        <v/>
      </c>
    </row>
    <row r="12" spans="1:72">
      <c r="A12" s="47" t="str">
        <f t="shared" si="2"/>
        <v/>
      </c>
      <c r="B12" s="102"/>
      <c r="C12" s="135" t="str">
        <f>IF(BS_CONTROLE[[#This Row],[DATA]]="","",WEEKNUM(BS_CONTROLE[[#This Row],[DATA]]))</f>
        <v/>
      </c>
      <c r="D12" s="104"/>
      <c r="E12" s="159">
        <v>771</v>
      </c>
      <c r="F12" s="126"/>
      <c r="G12" s="142" t="str">
        <f>IF(D12="","*",VLOOKUP(F12,BS_ATIVIDADE[],3,FALSE))</f>
        <v>*</v>
      </c>
      <c r="H12" s="106"/>
      <c r="I12" s="106"/>
      <c r="J12" s="105"/>
      <c r="K12" s="105"/>
      <c r="L12" s="105"/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06"/>
      <c r="P12" s="106"/>
      <c r="Q12" s="105"/>
      <c r="R12" s="10" t="str">
        <f>IFERROR(_xlfn.XLOOKUP(F12, BS_ATIVIDADE[ATIVIDADE],BS_ATIVIDADE[UNIDADE] ), "*")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51"/>
      <c r="X12" s="104"/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6"/>
      <c r="AV12" s="136"/>
      <c r="AW12" s="14"/>
      <c r="AX12" s="14"/>
      <c r="AY12" s="164" t="str">
        <f t="shared" si="3"/>
        <v>*</v>
      </c>
      <c r="AZ12" s="153"/>
      <c r="BA12" s="109"/>
      <c r="BB12" s="10" t="str">
        <f>IFERROR(_xlfn.XLOOKUP(AI12, BS_ATIVIDADE[ATIVIDADE],BS_ATIVIDADE[UNIDADE] ), "*")</f>
        <v>*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05"/>
      <c r="BG12" s="16"/>
      <c r="BH12" s="17"/>
      <c r="BI12" s="17"/>
      <c r="BJ12" s="17"/>
      <c r="BK12" s="18"/>
      <c r="BL12" s="16"/>
      <c r="BM12" s="130"/>
      <c r="BN12" s="130"/>
      <c r="BO12" s="130"/>
      <c r="BP12" s="18"/>
      <c r="BQ12" s="12" t="str">
        <f t="shared" si="4"/>
        <v>Aderente</v>
      </c>
      <c r="BR12" s="19" t="str">
        <f t="shared" si="5"/>
        <v>*</v>
      </c>
      <c r="BS12" s="19" t="str">
        <f t="shared" si="6"/>
        <v>*</v>
      </c>
      <c r="BT12" s="8" t="str">
        <f t="shared" si="7"/>
        <v/>
      </c>
    </row>
    <row r="13" spans="1:72">
      <c r="A13" s="47" t="str">
        <f t="shared" si="2"/>
        <v>DANIEL (TP-647)46083</v>
      </c>
      <c r="B13" s="102">
        <v>46083</v>
      </c>
      <c r="C13" s="135">
        <f>IF(BS_CONTROLE[[#This Row],[DATA]]="","",WEEKNUM(BS_CONTROLE[[#This Row],[DATA]]))</f>
        <v>10</v>
      </c>
      <c r="D13" s="104" t="s">
        <v>830</v>
      </c>
      <c r="E13" s="159">
        <v>162</v>
      </c>
      <c r="F13" s="126" t="s">
        <v>740</v>
      </c>
      <c r="G13" s="142" t="str">
        <f>IF(D13="","*",VLOOKUP(F13,BS_ATIVIDADE[],3,FALSE))</f>
        <v>SOLDA</v>
      </c>
      <c r="H13" s="105" t="s">
        <v>558</v>
      </c>
      <c r="I13" s="105" t="s">
        <v>558</v>
      </c>
      <c r="J13" s="105">
        <v>56</v>
      </c>
      <c r="K13" s="105">
        <v>208.75</v>
      </c>
      <c r="L13" s="105" t="s">
        <v>558</v>
      </c>
      <c r="M13" s="105" t="s">
        <v>1026</v>
      </c>
      <c r="N13" s="105" t="s">
        <v>237</v>
      </c>
      <c r="O13" s="106">
        <v>0.375</v>
      </c>
      <c r="P13" s="106">
        <v>6.25E-2</v>
      </c>
      <c r="Q13" s="105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" s="105" t="s">
        <v>1027</v>
      </c>
      <c r="W13" s="151" t="s">
        <v>1024</v>
      </c>
      <c r="X13" s="104" t="s">
        <v>386</v>
      </c>
      <c r="Y13" s="129"/>
      <c r="Z13" s="104"/>
      <c r="AA13" s="105" t="s">
        <v>558</v>
      </c>
      <c r="AB13" s="103"/>
      <c r="AC13" s="152"/>
      <c r="AD13" s="107"/>
      <c r="AE13" s="105"/>
      <c r="AF13" s="105"/>
      <c r="AG13" s="105"/>
      <c r="AH13" s="15"/>
      <c r="AI13" s="126" t="str">
        <f>IF(BS_CONTROLE[[#This Row],[Atividade]]=0, "-", BS_CONTROLE[[#This Row],[Atividade]])</f>
        <v>PDM - SOLDA</v>
      </c>
      <c r="AJ13" s="9" t="str">
        <f>IF(BS_CONTROLE[[#This Row],[Atividade]]=0, "-", BS_CONTROLE[[#This Row],[Atividade]])</f>
        <v>PDM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ZST</v>
      </c>
      <c r="AN13" s="105" t="str">
        <f>IF(BS_CONTROLE[[#This Row],[SB]]=0, "-", BS_CONTROLE[[#This Row],[SB]])</f>
        <v>ZST2</v>
      </c>
      <c r="AO13" s="105">
        <f>IF(BS_CONTROLE[[#This Row],[SUB]]=0, "-", BS_CONTROLE[[#This Row],[SUB]])</f>
        <v>56</v>
      </c>
      <c r="AP13" s="105">
        <f>BS_CONTROLE[[#This Row],[KM - Inicio]]</f>
        <v>208.75</v>
      </c>
      <c r="AQ13" s="105">
        <f>BS_CONTROLE[[#This Row],[KM - Inicio]]</f>
        <v>208.75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" s="105" t="s">
        <v>1027</v>
      </c>
      <c r="BG13" s="16"/>
      <c r="BH13" s="17">
        <v>0</v>
      </c>
      <c r="BI13" s="17"/>
      <c r="BJ13" s="17" t="s">
        <v>1028</v>
      </c>
      <c r="BK13" s="17" t="s">
        <v>1029</v>
      </c>
      <c r="BL13" s="16"/>
      <c r="BM13" s="130" t="s">
        <v>406</v>
      </c>
      <c r="BN13" s="130" t="s">
        <v>435</v>
      </c>
      <c r="BO13" s="130" t="s">
        <v>497</v>
      </c>
      <c r="BP13" s="18" t="s">
        <v>1030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SuperExecução</v>
      </c>
    </row>
    <row r="14" spans="1:72">
      <c r="A14" s="47" t="str">
        <f t="shared" si="2"/>
        <v>V9346083</v>
      </c>
      <c r="B14" s="102">
        <v>46083</v>
      </c>
      <c r="C14" s="135">
        <f>IF(BS_CONTROLE[[#This Row],[DATA]]="","",WEEKNUM(BS_CONTROLE[[#This Row],[DATA]]))</f>
        <v>10</v>
      </c>
      <c r="D14" s="104" t="s">
        <v>775</v>
      </c>
      <c r="E14" s="159">
        <v>162</v>
      </c>
      <c r="F14" s="126" t="s">
        <v>663</v>
      </c>
      <c r="G14" s="142" t="str">
        <f>IF(D14="","*",VLOOKUP(F14,BS_ATIVIDADE[],3,FALSE))</f>
        <v>MECANIZAÇÃO - SOCADORA</v>
      </c>
      <c r="H14" s="105" t="s">
        <v>92</v>
      </c>
      <c r="I14" s="105" t="s">
        <v>92</v>
      </c>
      <c r="J14" s="105">
        <v>56</v>
      </c>
      <c r="K14" s="105">
        <v>204.4</v>
      </c>
      <c r="L14" s="105">
        <v>206.4</v>
      </c>
      <c r="M14" s="105" t="s">
        <v>234</v>
      </c>
      <c r="N14" s="105" t="s">
        <v>235</v>
      </c>
      <c r="O14" s="106">
        <v>0.33333333333333331</v>
      </c>
      <c r="P14" s="106">
        <v>0.125</v>
      </c>
      <c r="Q14" s="105">
        <v>500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1031</v>
      </c>
      <c r="W14" s="151" t="s">
        <v>1017</v>
      </c>
      <c r="X14" s="104" t="s">
        <v>381</v>
      </c>
      <c r="Y14" s="129"/>
      <c r="Z14" s="104"/>
      <c r="AA14" s="105" t="s">
        <v>1032</v>
      </c>
      <c r="AB14" s="103" t="s">
        <v>377</v>
      </c>
      <c r="AC14" s="152" t="s">
        <v>371</v>
      </c>
      <c r="AD14" s="107">
        <v>0.33333333333333331</v>
      </c>
      <c r="AE14" s="105">
        <v>7309</v>
      </c>
      <c r="AF14" s="105"/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ZYU-ZST</v>
      </c>
      <c r="AN14" s="105" t="str">
        <f>IF(BS_CONTROLE[[#This Row],[SB]]=0, "-", BS_CONTROLE[[#This Row],[SB]])</f>
        <v>ZYU206</v>
      </c>
      <c r="AO14" s="105">
        <f>IF(BS_CONTROLE[[#This Row],[SUB]]=0, "-", BS_CONTROLE[[#This Row],[SUB]])</f>
        <v>56</v>
      </c>
      <c r="AP14" s="105">
        <f>BS_CONTROLE[[#This Row],[KM - Inicio]]</f>
        <v>204.4</v>
      </c>
      <c r="AQ14" s="105">
        <f>BS_CONTROLE[[#This Row],[KM - Inicio]]</f>
        <v>204.4</v>
      </c>
      <c r="AR14" s="108">
        <v>0.34513888888888888</v>
      </c>
      <c r="AS14" s="108">
        <v>0.42291666666666666</v>
      </c>
      <c r="AT14" s="108"/>
      <c r="AU14" s="136"/>
      <c r="AV14" s="136"/>
      <c r="AW14" s="14"/>
      <c r="AX14" s="14"/>
      <c r="AY14" s="164">
        <f t="shared" si="3"/>
        <v>-0.42291666666666666</v>
      </c>
      <c r="AZ14" s="153"/>
      <c r="BA14" s="109"/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1031</v>
      </c>
      <c r="BG14" s="16"/>
      <c r="BH14" s="17">
        <v>1</v>
      </c>
      <c r="BI14" s="17"/>
      <c r="BJ14" s="17" t="s">
        <v>1033</v>
      </c>
      <c r="BK14" s="17" t="s">
        <v>1033</v>
      </c>
      <c r="BL14" s="16"/>
      <c r="BM14" s="130"/>
      <c r="BN14" s="130"/>
      <c r="BO14" s="130"/>
      <c r="BP14" s="18"/>
      <c r="BQ14" s="12" t="str">
        <f t="shared" si="4"/>
        <v>Produção e Intervalo</v>
      </c>
      <c r="BR14" s="19">
        <f t="shared" si="5"/>
        <v>-3.3833333333333333</v>
      </c>
      <c r="BS14" s="19">
        <f t="shared" si="6"/>
        <v>0</v>
      </c>
      <c r="BT14" s="8" t="str">
        <f t="shared" si="7"/>
        <v/>
      </c>
    </row>
    <row r="15" spans="1:72">
      <c r="A15" s="47" t="str">
        <f t="shared" si="2"/>
        <v>ROGÉRIO (TP-730)46083</v>
      </c>
      <c r="B15" s="102">
        <v>46083</v>
      </c>
      <c r="C15" s="135">
        <f>IF(BS_CONTROLE[[#This Row],[DATA]]="","",WEEKNUM(BS_CONTROLE[[#This Row],[DATA]]))</f>
        <v>10</v>
      </c>
      <c r="D15" s="104" t="s">
        <v>900</v>
      </c>
      <c r="E15" s="159">
        <v>774</v>
      </c>
      <c r="F15" s="126" t="s">
        <v>744</v>
      </c>
      <c r="G15" s="142" t="str">
        <f>IF(D15="","*",VLOOKUP(F15,BS_ATIVIDADE[],3,FALSE))</f>
        <v>DORMENTE - SUBSTITUIÇÂO</v>
      </c>
      <c r="H15" s="106" t="s">
        <v>558</v>
      </c>
      <c r="I15" s="106" t="s">
        <v>558</v>
      </c>
      <c r="J15" s="105">
        <v>56</v>
      </c>
      <c r="K15" s="105">
        <v>202</v>
      </c>
      <c r="L15" s="105" t="s">
        <v>558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" s="106">
        <v>0.375</v>
      </c>
      <c r="P15" s="106">
        <v>8.3333333333333329E-2</v>
      </c>
      <c r="Q15" s="105">
        <v>30</v>
      </c>
      <c r="R15" s="10" t="str">
        <f>IFERROR(_xlfn.XLOOKUP(F15, BS_ATIVIDADE[ATIVIDADE],BS_ATIVIDADE[UNIDADE] ), "*")</f>
        <v>Nº DE DORMENTES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" s="105" t="s">
        <v>1034</v>
      </c>
      <c r="W15" s="151" t="s">
        <v>1035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PDM - SUBSTITUIÇÃO - DORMENTE</v>
      </c>
      <c r="AJ15" s="9" t="str">
        <f>IF(BS_CONTROLE[[#This Row],[Atividade]]=0, "-", BS_CONTROLE[[#This Row],[Atividade]])</f>
        <v>PDM - SUBSTITUIÇÃO - DORMENTE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ZYU</v>
      </c>
      <c r="AN15" s="105" t="str">
        <f>IF(BS_CONTROLE[[#This Row],[SB]]=0, "-", BS_CONTROLE[[#This Row],[SB]])</f>
        <v>ZYU2</v>
      </c>
      <c r="AO15" s="105">
        <f>IF(BS_CONTROLE[[#This Row],[SUB]]=0, "-", BS_CONTROLE[[#This Row],[SUB]])</f>
        <v>56</v>
      </c>
      <c r="AP15" s="105">
        <f>BS_CONTROLE[[#This Row],[KM - Inicio]]</f>
        <v>202</v>
      </c>
      <c r="AQ15" s="105">
        <f>BS_CONTROLE[[#This Row],[KM - Inicio]]</f>
        <v>202</v>
      </c>
      <c r="AR15" s="108">
        <v>0.35208333333333336</v>
      </c>
      <c r="AS15" s="108">
        <v>0.35486111111111113</v>
      </c>
      <c r="AT15" s="108">
        <v>0.43819444444444444</v>
      </c>
      <c r="AU15" s="136"/>
      <c r="AV15" s="136"/>
      <c r="AW15" s="14"/>
      <c r="AX15" s="14"/>
      <c r="AY15" s="164" t="str">
        <f t="shared" si="3"/>
        <v>ERRO</v>
      </c>
      <c r="AZ15" s="153"/>
      <c r="BA15" s="109"/>
      <c r="BB15" s="10" t="str">
        <f>IFERROR(_xlfn.XLOOKUP(AI15, BS_ATIVIDADE[ATIVIDADE],BS_ATIVIDADE[UNIDADE] ), "*")</f>
        <v>Nº DE DORMENTES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" s="105" t="s">
        <v>1034</v>
      </c>
      <c r="BG15" s="16"/>
      <c r="BH15" s="17">
        <v>1</v>
      </c>
      <c r="BI15" s="17"/>
      <c r="BJ15" s="17" t="s">
        <v>1036</v>
      </c>
      <c r="BK15" s="17" t="s">
        <v>1036</v>
      </c>
      <c r="BL15" s="16"/>
      <c r="BM15" s="130"/>
      <c r="BN15" s="130"/>
      <c r="BO15" s="130"/>
      <c r="BP15" s="18"/>
      <c r="BQ15" s="12" t="e">
        <f t="shared" si="4"/>
        <v>#VALUE!</v>
      </c>
      <c r="BR15" s="19" t="e">
        <f t="shared" si="5"/>
        <v>#VALUE!</v>
      </c>
      <c r="BS15" s="19">
        <f t="shared" si="6"/>
        <v>0</v>
      </c>
      <c r="BT15" s="8" t="str">
        <f t="shared" si="7"/>
        <v/>
      </c>
    </row>
    <row r="16" spans="1:72">
      <c r="A16" s="47" t="str">
        <f t="shared" si="2"/>
        <v>W5946083</v>
      </c>
      <c r="B16" s="102">
        <v>46083</v>
      </c>
      <c r="C16" s="135">
        <f>IF(BS_CONTROLE[[#This Row],[DATA]]="","",WEEKNUM(BS_CONTROLE[[#This Row],[DATA]]))</f>
        <v>10</v>
      </c>
      <c r="D16" s="104" t="s">
        <v>790</v>
      </c>
      <c r="E16" s="159">
        <v>605</v>
      </c>
      <c r="F16" s="126" t="s">
        <v>721</v>
      </c>
      <c r="G16" s="142" t="str">
        <f>IF(D16="","*",VLOOKUP(F16,BS_ATIVIDADE[],3,FALSE))</f>
        <v>DORMENTE - DESCARGA</v>
      </c>
      <c r="H16" s="105" t="s">
        <v>92</v>
      </c>
      <c r="I16" s="105" t="s">
        <v>92</v>
      </c>
      <c r="J16" s="105">
        <v>56</v>
      </c>
      <c r="K16" s="105">
        <v>190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6" s="106">
        <v>0.375</v>
      </c>
      <c r="P16" s="106">
        <v>4.1666666666666664E-2</v>
      </c>
      <c r="Q16" s="105">
        <v>100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" s="105" t="s">
        <v>1034</v>
      </c>
      <c r="W16" s="151" t="s">
        <v>1037</v>
      </c>
      <c r="X16" s="104" t="s">
        <v>386</v>
      </c>
      <c r="Y16" s="129"/>
      <c r="Z16" s="104"/>
      <c r="AA16" s="105" t="s">
        <v>1038</v>
      </c>
      <c r="AB16" s="103" t="s">
        <v>383</v>
      </c>
      <c r="AC16" s="152" t="s">
        <v>384</v>
      </c>
      <c r="AD16" s="107">
        <v>0.35416666666666669</v>
      </c>
      <c r="AE16" s="105">
        <v>7629</v>
      </c>
      <c r="AF16" s="105"/>
      <c r="AG16" s="105"/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 t="str">
        <f>BS_CONTROLE[[#This Row],[Local - Partida]]</f>
        <v>ZYU1</v>
      </c>
      <c r="AL16" s="31" t="str">
        <f>BS_CONTROLE[[#This Row],[Local - Encerramento]]</f>
        <v>ZYU1</v>
      </c>
      <c r="AM16" s="105" t="str">
        <f>IF(BS_CONTROLE[[#This Row],[Entre - Estações]]=0, "-", BS_CONTROLE[[#This Row],[Entre - Estações]])</f>
        <v>ZXP-ZFY</v>
      </c>
      <c r="AN16" s="105" t="str">
        <f>IF(BS_CONTROLE[[#This Row],[SB]]=0, "-", BS_CONTROLE[[#This Row],[SB]])</f>
        <v>189ZFY</v>
      </c>
      <c r="AO16" s="105">
        <f>IF(BS_CONTROLE[[#This Row],[SUB]]=0, "-", BS_CONTROLE[[#This Row],[SUB]])</f>
        <v>56</v>
      </c>
      <c r="AP16" s="105">
        <f>BS_CONTROLE[[#This Row],[KM - Inicio]]</f>
        <v>190</v>
      </c>
      <c r="AQ16" s="105">
        <f>BS_CONTROLE[[#This Row],[KM - Inicio]]</f>
        <v>190</v>
      </c>
      <c r="AR16" s="108">
        <v>0</v>
      </c>
      <c r="AS16" s="108">
        <v>0</v>
      </c>
      <c r="AT16" s="108">
        <v>0</v>
      </c>
      <c r="AU16" s="136"/>
      <c r="AV16" s="136"/>
      <c r="AW16" s="14"/>
      <c r="AX16" s="14"/>
      <c r="AY16" s="164" t="str">
        <f t="shared" si="3"/>
        <v>ERRO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" s="105" t="s">
        <v>1034</v>
      </c>
      <c r="BG16" s="16"/>
      <c r="BH16" s="17">
        <v>0</v>
      </c>
      <c r="BI16" s="17"/>
      <c r="BJ16" s="17" t="s">
        <v>1039</v>
      </c>
      <c r="BK16" s="17" t="s">
        <v>1039</v>
      </c>
      <c r="BL16" s="16"/>
      <c r="BM16" s="130" t="s">
        <v>406</v>
      </c>
      <c r="BN16" s="130" t="s">
        <v>435</v>
      </c>
      <c r="BO16" s="130" t="s">
        <v>497</v>
      </c>
      <c r="BP16" s="18" t="s">
        <v>1040</v>
      </c>
      <c r="BQ16" s="12" t="e">
        <f t="shared" si="4"/>
        <v>#VALUE!</v>
      </c>
      <c r="BR16" s="19" t="e">
        <f t="shared" si="5"/>
        <v>#VALUE!</v>
      </c>
      <c r="BS16" s="19">
        <f t="shared" si="6"/>
        <v>0</v>
      </c>
      <c r="BT16" s="8" t="str">
        <f t="shared" si="7"/>
        <v>SuperExecução</v>
      </c>
    </row>
    <row r="17" spans="1:72">
      <c r="A17" s="47" t="str">
        <f t="shared" si="2"/>
        <v>ROBSON (TF-701)</v>
      </c>
      <c r="B17" s="102"/>
      <c r="C17" s="135" t="str">
        <f>IF(BS_CONTROLE[[#This Row],[DATA]]="","",WEEKNUM(BS_CONTROLE[[#This Row],[DATA]]))</f>
        <v/>
      </c>
      <c r="D17" s="104" t="s">
        <v>898</v>
      </c>
      <c r="E17" s="159">
        <v>310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56</v>
      </c>
      <c r="K17" s="105">
        <v>190.3</v>
      </c>
      <c r="L17" s="105">
        <v>190.5</v>
      </c>
      <c r="M17" s="105" t="s">
        <v>1041</v>
      </c>
      <c r="N17" s="105" t="s">
        <v>229</v>
      </c>
      <c r="O17" s="106">
        <v>0.375</v>
      </c>
      <c r="P17" s="106">
        <v>8.3333333333333329E-2</v>
      </c>
      <c r="Q17" s="105">
        <v>50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7" s="105" t="s">
        <v>1042</v>
      </c>
      <c r="W17" s="151" t="s">
        <v>1043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ZDY-ZFY</v>
      </c>
      <c r="AN17" s="105" t="str">
        <f>IF(BS_CONTROLE[[#This Row],[SB]]=0, "-", BS_CONTROLE[[#This Row],[SB]])</f>
        <v>189ZFY</v>
      </c>
      <c r="AO17" s="105">
        <f>IF(BS_CONTROLE[[#This Row],[SUB]]=0, "-", BS_CONTROLE[[#This Row],[SUB]])</f>
        <v>56</v>
      </c>
      <c r="AP17" s="105">
        <f>BS_CONTROLE[[#This Row],[KM - Inicio]]</f>
        <v>190.3</v>
      </c>
      <c r="AQ17" s="105">
        <f>BS_CONTROLE[[#This Row],[KM - Inicio]]</f>
        <v>190.3</v>
      </c>
      <c r="AR17" s="108"/>
      <c r="AS17" s="108"/>
      <c r="AT17" s="108"/>
      <c r="AU17" s="136"/>
      <c r="AV17" s="136"/>
      <c r="AW17" s="14"/>
      <c r="AX17" s="14"/>
      <c r="AY17" s="164" t="str">
        <f t="shared" si="3"/>
        <v>ERRO</v>
      </c>
      <c r="AZ17" s="153"/>
      <c r="BA17" s="109"/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7" s="105" t="s">
        <v>1042</v>
      </c>
      <c r="BG17" s="16"/>
      <c r="BH17" s="17"/>
      <c r="BI17" s="17"/>
      <c r="BJ17" s="17"/>
      <c r="BK17" s="18"/>
      <c r="BL17" s="16"/>
      <c r="BM17" s="130"/>
      <c r="BN17" s="130"/>
      <c r="BO17" s="130"/>
      <c r="BP17" s="18"/>
      <c r="BQ17" s="12" t="str">
        <f t="shared" si="4"/>
        <v>Aderente</v>
      </c>
      <c r="BR17" s="19" t="str">
        <f t="shared" si="5"/>
        <v>*</v>
      </c>
      <c r="BS17" s="19" t="str">
        <f t="shared" si="6"/>
        <v>*</v>
      </c>
      <c r="BT17" s="8" t="str">
        <f t="shared" si="7"/>
        <v/>
      </c>
    </row>
    <row r="18" spans="1:72">
      <c r="A18" s="47" t="str">
        <f t="shared" si="2"/>
        <v>JACIANO (TF-674)</v>
      </c>
      <c r="B18" s="102"/>
      <c r="C18" s="135" t="str">
        <f>IF(BS_CONTROLE[[#This Row],[DATA]]="","",WEEKNUM(BS_CONTROLE[[#This Row],[DATA]]))</f>
        <v/>
      </c>
      <c r="D18" s="104" t="s">
        <v>858</v>
      </c>
      <c r="E18" s="159"/>
      <c r="F18" s="126" t="s">
        <v>744</v>
      </c>
      <c r="G18" s="142" t="str">
        <f>IF(D18="","*",VLOOKUP(F18,BS_ATIVIDADE[],3,FALSE))</f>
        <v>DORMENTE - SUBSTITUIÇÂO</v>
      </c>
      <c r="H18" s="106" t="s">
        <v>558</v>
      </c>
      <c r="I18" s="106" t="s">
        <v>558</v>
      </c>
      <c r="J18" s="105">
        <v>56</v>
      </c>
      <c r="K18" s="105">
        <v>190.3</v>
      </c>
      <c r="L18" s="105">
        <v>190.5</v>
      </c>
      <c r="M18" s="105" t="s">
        <v>1041</v>
      </c>
      <c r="N18" s="105" t="s">
        <v>229</v>
      </c>
      <c r="O18" s="106">
        <v>0.375</v>
      </c>
      <c r="P18" s="106">
        <v>8.3333333333333329E-2</v>
      </c>
      <c r="Q18" s="105">
        <v>50</v>
      </c>
      <c r="R18" s="10" t="str">
        <f>IFERROR(_xlfn.XLOOKUP(F18, BS_ATIVIDADE[ATIVIDADE],BS_ATIVIDADE[UNIDADE] ), "*")</f>
        <v>Nº DE DORMENTES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" s="105" t="s">
        <v>1044</v>
      </c>
      <c r="W18" s="151" t="s">
        <v>1043</v>
      </c>
      <c r="X18" s="104" t="s">
        <v>386</v>
      </c>
      <c r="Y18" s="129"/>
      <c r="Z18" s="104"/>
      <c r="AA18" s="105" t="s">
        <v>558</v>
      </c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PDM - SUBSTITUIÇÃO - DORMENTE</v>
      </c>
      <c r="AJ18" s="9" t="str">
        <f>IF(BS_CONTROLE[[#This Row],[Atividade]]=0, "-", BS_CONTROLE[[#This Row],[Atividade]])</f>
        <v>PDM - SUBSTITUIÇÃO - DORMENTE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5" t="str">
        <f>IF(BS_CONTROLE[[#This Row],[Entre - Estações]]=0, "-", BS_CONTROLE[[#This Row],[Entre - Estações]])</f>
        <v>ZDY-ZFY</v>
      </c>
      <c r="AN18" s="105" t="str">
        <f>IF(BS_CONTROLE[[#This Row],[SB]]=0, "-", BS_CONTROLE[[#This Row],[SB]])</f>
        <v>189ZFY</v>
      </c>
      <c r="AO18" s="105">
        <f>IF(BS_CONTROLE[[#This Row],[SUB]]=0, "-", BS_CONTROLE[[#This Row],[SUB]])</f>
        <v>56</v>
      </c>
      <c r="AP18" s="105">
        <f>BS_CONTROLE[[#This Row],[KM - Inicio]]</f>
        <v>190.3</v>
      </c>
      <c r="AQ18" s="105">
        <f>BS_CONTROLE[[#This Row],[KM - Inicio]]</f>
        <v>190.3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ERRO</v>
      </c>
      <c r="AZ18" s="153"/>
      <c r="BA18" s="109"/>
      <c r="BB18" s="10" t="str">
        <f>IFERROR(_xlfn.XLOOKUP(AI18, BS_ATIVIDADE[ATIVIDADE],BS_ATIVIDADE[UNIDADE] ), "*")</f>
        <v>Nº DE DORMENTES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" s="105" t="s">
        <v>1044</v>
      </c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CLEBISON (TP-728)46083</v>
      </c>
      <c r="B19" s="102">
        <v>46083</v>
      </c>
      <c r="C19" s="135">
        <f>IF(BS_CONTROLE[[#This Row],[DATA]]="","",WEEKNUM(BS_CONTROLE[[#This Row],[DATA]]))</f>
        <v>10</v>
      </c>
      <c r="D19" s="104" t="s">
        <v>829</v>
      </c>
      <c r="E19" s="159">
        <v>778</v>
      </c>
      <c r="F19" s="126" t="s">
        <v>740</v>
      </c>
      <c r="G19" s="142" t="str">
        <f>IF(D19="","*",VLOOKUP(F19,BS_ATIVIDADE[],3,FALSE))</f>
        <v>SOLDA</v>
      </c>
      <c r="H19" s="106" t="s">
        <v>558</v>
      </c>
      <c r="I19" s="106" t="s">
        <v>558</v>
      </c>
      <c r="J19" s="105">
        <v>55</v>
      </c>
      <c r="K19" s="105">
        <v>91.15</v>
      </c>
      <c r="L19" s="105">
        <v>91.516999999999996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9" s="106">
        <v>0.375</v>
      </c>
      <c r="P19" s="106">
        <v>6.25E-2</v>
      </c>
      <c r="Q19" s="105">
        <v>1</v>
      </c>
      <c r="R19" s="10" t="str">
        <f>IFERROR(_xlfn.XLOOKUP(F19, BS_ATIVIDADE[ATIVIDADE],BS_ATIVIDADE[UNIDADE] ), "*")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" s="105" t="s">
        <v>1045</v>
      </c>
      <c r="W19" s="151" t="s">
        <v>1024</v>
      </c>
      <c r="X19" s="104" t="s">
        <v>386</v>
      </c>
      <c r="Y19" s="129"/>
      <c r="Z19" s="104"/>
      <c r="AA19" s="105" t="s">
        <v>558</v>
      </c>
      <c r="AB19" s="103"/>
      <c r="AC19" s="152"/>
      <c r="AD19" s="107"/>
      <c r="AE19" s="105"/>
      <c r="AF19" s="105"/>
      <c r="AG19" s="105"/>
      <c r="AH19" s="15"/>
      <c r="AI19" s="126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5" t="str">
        <f>IF(BS_CONTROLE[[#This Row],[Entre - Estações]]=0, "-", BS_CONTROLE[[#This Row],[Entre - Estações]])</f>
        <v>ZWW-ZKW</v>
      </c>
      <c r="AN19" s="105" t="str">
        <f>IF(BS_CONTROLE[[#This Row],[SB]]=0, "-", BS_CONTROLE[[#This Row],[SB]])</f>
        <v>K93K912</v>
      </c>
      <c r="AO19" s="105">
        <f>IF(BS_CONTROLE[[#This Row],[SUB]]=0, "-", BS_CONTROLE[[#This Row],[SUB]])</f>
        <v>55</v>
      </c>
      <c r="AP19" s="105">
        <f>BS_CONTROLE[[#This Row],[KM - Inicio]]</f>
        <v>91.15</v>
      </c>
      <c r="AQ19" s="105">
        <f>BS_CONTROLE[[#This Row],[KM - Inicio]]</f>
        <v>91.15</v>
      </c>
      <c r="AR19" s="108">
        <v>0</v>
      </c>
      <c r="AS19" s="108">
        <v>0</v>
      </c>
      <c r="AT19" s="108">
        <v>0</v>
      </c>
      <c r="AU19" s="136"/>
      <c r="AV19" s="136"/>
      <c r="AW19" s="14"/>
      <c r="AX19" s="14"/>
      <c r="AY19" s="164" t="str">
        <f t="shared" si="3"/>
        <v>ERRO</v>
      </c>
      <c r="AZ19" s="153"/>
      <c r="BA19" s="109">
        <v>0</v>
      </c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" s="105" t="s">
        <v>1045</v>
      </c>
      <c r="BG19" s="16"/>
      <c r="BH19" s="17">
        <v>0</v>
      </c>
      <c r="BI19" s="17"/>
      <c r="BJ19" s="17" t="s">
        <v>1046</v>
      </c>
      <c r="BK19" s="17" t="s">
        <v>1046</v>
      </c>
      <c r="BL19" s="16"/>
      <c r="BM19" s="130" t="s">
        <v>396</v>
      </c>
      <c r="BN19" s="130" t="s">
        <v>430</v>
      </c>
      <c r="BO19" s="130" t="s">
        <v>430</v>
      </c>
      <c r="BP19" s="18" t="s">
        <v>1047</v>
      </c>
      <c r="BQ19" s="12" t="e">
        <f t="shared" si="4"/>
        <v>#VALUE!</v>
      </c>
      <c r="BR19" s="19" t="e">
        <f t="shared" si="5"/>
        <v>#VALUE!</v>
      </c>
      <c r="BS19" s="19">
        <f t="shared" si="6"/>
        <v>0</v>
      </c>
      <c r="BT19" s="8" t="str">
        <f t="shared" si="7"/>
        <v>NãoControláveisAcidente</v>
      </c>
    </row>
    <row r="20" spans="1:72">
      <c r="A20" s="47" t="str">
        <f t="shared" si="2"/>
        <v>ISMAEL(TP-726)46083</v>
      </c>
      <c r="B20" s="102">
        <v>46083</v>
      </c>
      <c r="C20" s="135">
        <f>IF(BS_CONTROLE[[#This Row],[DATA]]="","",WEEKNUM(BS_CONTROLE[[#This Row],[DATA]]))</f>
        <v>10</v>
      </c>
      <c r="D20" s="104" t="s">
        <v>857</v>
      </c>
      <c r="E20" s="159">
        <v>779</v>
      </c>
      <c r="F20" s="126" t="s">
        <v>740</v>
      </c>
      <c r="G20" s="142" t="str">
        <f>IF(D20="","*",VLOOKUP(F20,BS_ATIVIDADE[],3,FALSE))</f>
        <v>SOLDA</v>
      </c>
      <c r="H20" s="106" t="s">
        <v>558</v>
      </c>
      <c r="I20" s="106" t="s">
        <v>558</v>
      </c>
      <c r="J20" s="105">
        <v>55</v>
      </c>
      <c r="K20" s="105">
        <v>91.15</v>
      </c>
      <c r="L20" s="105">
        <v>91.516999999999996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0" s="106">
        <v>0.375</v>
      </c>
      <c r="P20" s="106">
        <v>6.25E-2</v>
      </c>
      <c r="Q20" s="105">
        <v>1</v>
      </c>
      <c r="R20" s="10" t="str">
        <f>IFERROR(_xlfn.XLOOKUP(F20, BS_ATIVIDADE[ATIVIDADE],BS_ATIVIDADE[UNIDADE] ), "*")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" s="105" t="s">
        <v>1045</v>
      </c>
      <c r="W20" s="151" t="s">
        <v>1024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ZWW-ZKW</v>
      </c>
      <c r="AN20" s="105" t="str">
        <f>IF(BS_CONTROLE[[#This Row],[SB]]=0, "-", BS_CONTROLE[[#This Row],[SB]])</f>
        <v>K93K912</v>
      </c>
      <c r="AO20" s="105">
        <f>IF(BS_CONTROLE[[#This Row],[SUB]]=0, "-", BS_CONTROLE[[#This Row],[SUB]])</f>
        <v>55</v>
      </c>
      <c r="AP20" s="105">
        <f>BS_CONTROLE[[#This Row],[KM - Inicio]]</f>
        <v>91.15</v>
      </c>
      <c r="AQ20" s="105">
        <f>BS_CONTROLE[[#This Row],[KM - Inicio]]</f>
        <v>91.15</v>
      </c>
      <c r="AR20" s="108">
        <v>0</v>
      </c>
      <c r="AS20" s="108">
        <v>0</v>
      </c>
      <c r="AT20" s="108">
        <v>0</v>
      </c>
      <c r="AU20" s="136"/>
      <c r="AV20" s="136"/>
      <c r="AW20" s="14"/>
      <c r="AX20" s="14"/>
      <c r="AY20" s="164" t="str">
        <f t="shared" si="3"/>
        <v>ERRO</v>
      </c>
      <c r="AZ20" s="153"/>
      <c r="BA20" s="109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" s="105" t="s">
        <v>1045</v>
      </c>
      <c r="BG20" s="16"/>
      <c r="BH20" s="17">
        <v>0</v>
      </c>
      <c r="BI20" s="17"/>
      <c r="BJ20" s="17" t="s">
        <v>1046</v>
      </c>
      <c r="BK20" s="17" t="s">
        <v>1046</v>
      </c>
      <c r="BL20" s="16"/>
      <c r="BM20" s="130" t="s">
        <v>396</v>
      </c>
      <c r="BN20" s="130" t="s">
        <v>430</v>
      </c>
      <c r="BO20" s="130" t="s">
        <v>430</v>
      </c>
      <c r="BP20" s="18" t="s">
        <v>1047</v>
      </c>
      <c r="BQ20" s="12" t="e">
        <f t="shared" si="4"/>
        <v>#VALUE!</v>
      </c>
      <c r="BR20" s="19" t="e">
        <f t="shared" si="5"/>
        <v>#VALUE!</v>
      </c>
      <c r="BS20" s="19">
        <f t="shared" si="6"/>
        <v>0</v>
      </c>
      <c r="BT20" s="8" t="str">
        <f t="shared" si="7"/>
        <v>NãoControláveisAcidente</v>
      </c>
    </row>
    <row r="21" spans="1:72">
      <c r="A21" s="47" t="str">
        <f t="shared" si="2"/>
        <v>E1746083</v>
      </c>
      <c r="B21" s="102">
        <v>46083</v>
      </c>
      <c r="C21" s="135">
        <f>IF(BS_CONTROLE[[#This Row],[DATA]]="","",WEEKNUM(BS_CONTROLE[[#This Row],[DATA]]))</f>
        <v>10</v>
      </c>
      <c r="D21" s="104" t="s">
        <v>702</v>
      </c>
      <c r="E21" s="159"/>
      <c r="F21" s="126" t="s">
        <v>560</v>
      </c>
      <c r="G21" s="142" t="str">
        <f>IF(D21="","*",VLOOKUP(F21,BS_ATIVIDADE[],3,FALSE))</f>
        <v>CAMINHÂO - SOLDA</v>
      </c>
      <c r="H21" s="106" t="s">
        <v>183</v>
      </c>
      <c r="I21" s="106" t="s">
        <v>183</v>
      </c>
      <c r="J21" s="105">
        <v>55</v>
      </c>
      <c r="K21" s="105">
        <v>100.3</v>
      </c>
      <c r="L21" s="105" t="s">
        <v>558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1" s="106">
        <v>0.38194444444444442</v>
      </c>
      <c r="P21" s="106">
        <v>0.125</v>
      </c>
      <c r="Q21" s="105">
        <v>2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1008</v>
      </c>
      <c r="W21" s="151" t="s">
        <v>1009</v>
      </c>
      <c r="X21" s="104" t="s">
        <v>386</v>
      </c>
      <c r="Y21" s="129"/>
      <c r="Z21" s="104"/>
      <c r="AA21" s="105">
        <v>1</v>
      </c>
      <c r="AB21" s="103" t="s">
        <v>377</v>
      </c>
      <c r="AC21" s="152"/>
      <c r="AD21" s="107">
        <v>0.29166666666666669</v>
      </c>
      <c r="AE21" s="105">
        <v>6251</v>
      </c>
      <c r="AF21" s="105" t="s">
        <v>558</v>
      </c>
      <c r="AG21" s="105" t="s">
        <v>558</v>
      </c>
      <c r="AH21" s="15"/>
      <c r="AI21" s="126" t="str">
        <f>IF(BS_CONTROLE[[#This Row],[Atividade]]=0, "-", BS_CONTROLE[[#This Row],[Atividade]])</f>
        <v>CAMINHÃO DE SOLDA</v>
      </c>
      <c r="AJ21" s="9" t="str">
        <f>IF(BS_CONTROLE[[#This Row],[Atividade]]=0, "-", BS_CONTROLE[[#This Row],[Atividade]])</f>
        <v>CAMINHÃO DE SOLDA</v>
      </c>
      <c r="AK21" s="31" t="str">
        <f>BS_CONTROLE[[#This Row],[Local - Partida]]</f>
        <v>102ZKW2</v>
      </c>
      <c r="AL21" s="31" t="str">
        <f>BS_CONTROLE[[#This Row],[Local - Encerramento]]</f>
        <v>102ZKW2</v>
      </c>
      <c r="AM21" s="105" t="str">
        <f>IF(BS_CONTROLE[[#This Row],[Entre - Estações]]=0, "-", BS_CONTROLE[[#This Row],[Entre - Estações]])</f>
        <v>ZKW</v>
      </c>
      <c r="AN21" s="105" t="str">
        <f>IF(BS_CONTROLE[[#This Row],[SB]]=0, "-", BS_CONTROLE[[#This Row],[SB]])</f>
        <v>102ZKW2</v>
      </c>
      <c r="AO21" s="105">
        <f>IF(BS_CONTROLE[[#This Row],[SUB]]=0, "-", BS_CONTROLE[[#This Row],[SUB]])</f>
        <v>55</v>
      </c>
      <c r="AP21" s="105">
        <f>BS_CONTROLE[[#This Row],[KM - Inicio]]</f>
        <v>100.3</v>
      </c>
      <c r="AQ21" s="105">
        <f>BS_CONTROLE[[#This Row],[KM - Inicio]]</f>
        <v>100.3</v>
      </c>
      <c r="AR21" s="108">
        <v>0.36249999999999999</v>
      </c>
      <c r="AS21" s="108">
        <v>0.4152777777777778</v>
      </c>
      <c r="AT21" s="108"/>
      <c r="AU21" s="136"/>
      <c r="AV21" s="136"/>
      <c r="AW21" s="14"/>
      <c r="AX21" s="14"/>
      <c r="AY21" s="164" t="str">
        <f t="shared" si="3"/>
        <v>ERRO</v>
      </c>
      <c r="AZ21" s="153"/>
      <c r="BA21" s="109"/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1008</v>
      </c>
      <c r="BG21" s="16"/>
      <c r="BH21" s="17">
        <v>1</v>
      </c>
      <c r="BI21" s="17"/>
      <c r="BJ21" s="17" t="s">
        <v>1048</v>
      </c>
      <c r="BK21" s="17" t="s">
        <v>1048</v>
      </c>
      <c r="BL21" s="16"/>
      <c r="BM21" s="130"/>
      <c r="BN21" s="130"/>
      <c r="BO21" s="130"/>
      <c r="BP21" s="18"/>
      <c r="BQ21" s="12" t="e">
        <f t="shared" si="4"/>
        <v>#VALUE!</v>
      </c>
      <c r="BR21" s="19" t="e">
        <f t="shared" si="5"/>
        <v>#VALUE!</v>
      </c>
      <c r="BS21" s="19">
        <f t="shared" si="6"/>
        <v>0</v>
      </c>
      <c r="BT21" s="8" t="str">
        <f t="shared" si="7"/>
        <v/>
      </c>
    </row>
    <row r="22" spans="1:72">
      <c r="A22" s="47" t="str">
        <f t="shared" si="2"/>
        <v>DIEGO (TP-681)46083</v>
      </c>
      <c r="B22" s="102">
        <v>46083</v>
      </c>
      <c r="C22" s="135">
        <f>IF(BS_CONTROLE[[#This Row],[DATA]]="","",WEEKNUM(BS_CONTROLE[[#This Row],[DATA]]))</f>
        <v>10</v>
      </c>
      <c r="D22" s="104" t="s">
        <v>836</v>
      </c>
      <c r="E22" s="159">
        <v>781</v>
      </c>
      <c r="F22" s="126" t="s">
        <v>747</v>
      </c>
      <c r="G22" s="142" t="str">
        <f>IF(D22="","*",VLOOKUP(F22,BS_ATIVIDADE[],3,FALSE))</f>
        <v>TRILHO - SUBSTITUIÇÂO</v>
      </c>
      <c r="H22" s="106" t="s">
        <v>558</v>
      </c>
      <c r="I22" s="106" t="s">
        <v>558</v>
      </c>
      <c r="J22" s="105">
        <v>55</v>
      </c>
      <c r="K22" s="105">
        <v>129.9</v>
      </c>
      <c r="L22" s="105" t="s">
        <v>558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" s="106">
        <v>0.41666666666666669</v>
      </c>
      <c r="P22" s="106">
        <v>8.3333333333333329E-2</v>
      </c>
      <c r="Q22" s="105">
        <v>312</v>
      </c>
      <c r="R22" s="10" t="str">
        <f>IFERROR(_xlfn.XLOOKUP(F22, BS_ATIVIDADE[ATIVIDADE],BS_ATIVIDADE[UNIDADE] ), "*")</f>
        <v>M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1045</v>
      </c>
      <c r="W22" s="151" t="s">
        <v>1049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SUBSTITUIÇÃO - TRILHO</v>
      </c>
      <c r="AJ22" s="9" t="str">
        <f>IF(BS_CONTROLE[[#This Row],[Atividade]]=0, "-", BS_CONTROLE[[#This Row],[Atividade]])</f>
        <v>PDM - SUBSTITUIÇÃO - TRILHO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ZYQ-ZEM</v>
      </c>
      <c r="AN22" s="105" t="str">
        <f>IF(BS_CONTROLE[[#This Row],[SB]]=0, "-", BS_CONTROLE[[#This Row],[SB]])</f>
        <v>130ZYQ2</v>
      </c>
      <c r="AO22" s="105">
        <f>IF(BS_CONTROLE[[#This Row],[SUB]]=0, "-", BS_CONTROLE[[#This Row],[SUB]])</f>
        <v>55</v>
      </c>
      <c r="AP22" s="105">
        <f>BS_CONTROLE[[#This Row],[KM - Inicio]]</f>
        <v>129.9</v>
      </c>
      <c r="AQ22" s="105">
        <f>BS_CONTROLE[[#This Row],[KM - Inicio]]</f>
        <v>129.9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M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1045</v>
      </c>
      <c r="BG22" s="16"/>
      <c r="BH22" s="17">
        <v>0</v>
      </c>
      <c r="BI22" s="17"/>
      <c r="BJ22" s="17" t="s">
        <v>1050</v>
      </c>
      <c r="BK22" s="17" t="s">
        <v>1050</v>
      </c>
      <c r="BL22" s="16"/>
      <c r="BM22" s="130" t="s">
        <v>396</v>
      </c>
      <c r="BN22" s="130" t="s">
        <v>430</v>
      </c>
      <c r="BO22" s="130" t="s">
        <v>430</v>
      </c>
      <c r="BP22" s="18" t="s">
        <v>1050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NãoControláveisAcidente</v>
      </c>
    </row>
    <row r="23" spans="1:72">
      <c r="A23" s="47" t="str">
        <f t="shared" si="2"/>
        <v>W6046083</v>
      </c>
      <c r="B23" s="102">
        <v>46083</v>
      </c>
      <c r="C23" s="135">
        <f>IF(BS_CONTROLE[[#This Row],[DATA]]="","",WEEKNUM(BS_CONTROLE[[#This Row],[DATA]]))</f>
        <v>10</v>
      </c>
      <c r="D23" s="104" t="s">
        <v>791</v>
      </c>
      <c r="E23" s="159">
        <v>782</v>
      </c>
      <c r="F23" s="126" t="s">
        <v>751</v>
      </c>
      <c r="G23" s="142" t="str">
        <f>IF(D23="","*",VLOOKUP(F23,BS_ATIVIDADE[],3,FALSE))</f>
        <v>OUTROS</v>
      </c>
      <c r="H23" s="106" t="s">
        <v>1051</v>
      </c>
      <c r="I23" s="106" t="s">
        <v>1051</v>
      </c>
      <c r="J23" s="105">
        <v>48</v>
      </c>
      <c r="K23" s="105">
        <v>145.9</v>
      </c>
      <c r="L23" s="105">
        <v>151.6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3" s="106">
        <v>0.33333333333333331</v>
      </c>
      <c r="P23" s="106">
        <v>6.25E-2</v>
      </c>
      <c r="Q23" s="105">
        <v>100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" s="105" t="s">
        <v>1052</v>
      </c>
      <c r="W23" s="151" t="s">
        <v>1053</v>
      </c>
      <c r="X23" s="104" t="s">
        <v>386</v>
      </c>
      <c r="Y23" s="129"/>
      <c r="Z23" s="104"/>
      <c r="AA23" s="105">
        <v>1</v>
      </c>
      <c r="AB23" s="103" t="s">
        <v>377</v>
      </c>
      <c r="AC23" s="152" t="s">
        <v>371</v>
      </c>
      <c r="AD23" s="107">
        <v>0.29166666666666669</v>
      </c>
      <c r="AE23" s="105">
        <v>7694</v>
      </c>
      <c r="AF23" s="105" t="s">
        <v>558</v>
      </c>
      <c r="AG23" s="105" t="s">
        <v>558</v>
      </c>
      <c r="AH23" s="15"/>
      <c r="AI23" s="126" t="str">
        <f>IF(BS_CONTROLE[[#This Row],[Atividade]]=0, "-", BS_CONTROLE[[#This Row],[Atividade]])</f>
        <v>RECOLHIMENTO DE DORMENTE</v>
      </c>
      <c r="AJ23" s="9" t="str">
        <f>IF(BS_CONTROLE[[#This Row],[Atividade]]=0, "-", BS_CONTROLE[[#This Row],[Atividade]])</f>
        <v>RECOLHIMENTO DE DORMENTE</v>
      </c>
      <c r="AK23" s="31" t="str">
        <f>BS_CONTROLE[[#This Row],[Local - Partida]]</f>
        <v>ZEM130-2</v>
      </c>
      <c r="AL23" s="31" t="str">
        <f>BS_CONTROLE[[#This Row],[Local - Encerramento]]</f>
        <v>ZEM130-2</v>
      </c>
      <c r="AM23" s="105" t="str">
        <f>IF(BS_CONTROLE[[#This Row],[Entre - Estações]]=0, "-", BS_CONTROLE[[#This Row],[Entre - Estações]])</f>
        <v>ZEM-ZEJ</v>
      </c>
      <c r="AN23" s="105" t="str">
        <f>IF(BS_CONTROLE[[#This Row],[SB]]=0, "-", BS_CONTROLE[[#This Row],[SB]])</f>
        <v>ZEJ1</v>
      </c>
      <c r="AO23" s="105">
        <f>IF(BS_CONTROLE[[#This Row],[SUB]]=0, "-", BS_CONTROLE[[#This Row],[SUB]])</f>
        <v>48</v>
      </c>
      <c r="AP23" s="105">
        <f>BS_CONTROLE[[#This Row],[KM - Inicio]]</f>
        <v>145.9</v>
      </c>
      <c r="AQ23" s="105">
        <f>BS_CONTROLE[[#This Row],[KM - Inicio]]</f>
        <v>145.9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" s="105" t="s">
        <v>1052</v>
      </c>
      <c r="BG23" s="16"/>
      <c r="BH23" s="17">
        <v>0</v>
      </c>
      <c r="BI23" s="17"/>
      <c r="BJ23" s="17" t="s">
        <v>1050</v>
      </c>
      <c r="BK23" s="17" t="s">
        <v>1050</v>
      </c>
      <c r="BL23" s="16"/>
      <c r="BM23" s="130" t="s">
        <v>396</v>
      </c>
      <c r="BN23" s="130" t="s">
        <v>430</v>
      </c>
      <c r="BO23" s="130" t="s">
        <v>430</v>
      </c>
      <c r="BP23" s="18" t="s">
        <v>1050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NãoControláveisAcidente</v>
      </c>
    </row>
    <row r="24" spans="1:72">
      <c r="A24" s="47" t="str">
        <f t="shared" si="2"/>
        <v>V8946083</v>
      </c>
      <c r="B24" s="102">
        <v>46083</v>
      </c>
      <c r="C24" s="135">
        <f>IF(BS_CONTROLE[[#This Row],[DATA]]="","",WEEKNUM(BS_CONTROLE[[#This Row],[DATA]]))</f>
        <v>10</v>
      </c>
      <c r="D24" s="104" t="s">
        <v>768</v>
      </c>
      <c r="E24" s="159">
        <v>783</v>
      </c>
      <c r="F24" s="126" t="s">
        <v>663</v>
      </c>
      <c r="G24" s="142" t="str">
        <f>IF(D24="","*",VLOOKUP(F24,BS_ATIVIDADE[],3,FALSE))</f>
        <v>MECANIZAÇÃO - SOCADORA</v>
      </c>
      <c r="H24" s="106" t="s">
        <v>196</v>
      </c>
      <c r="I24" s="106" t="s">
        <v>1054</v>
      </c>
      <c r="J24" s="105">
        <v>48</v>
      </c>
      <c r="K24" s="105">
        <v>134</v>
      </c>
      <c r="L24" s="105">
        <v>135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4" s="106">
        <v>0.375</v>
      </c>
      <c r="P24" s="106">
        <v>8.3333333333333329E-2</v>
      </c>
      <c r="Q24" s="105">
        <v>1000</v>
      </c>
      <c r="R24" s="10" t="str">
        <f>IFERROR(_xlfn.XLOOKUP(F24, BS_ATIVIDADE[ATIVIDADE],BS_ATIVIDADE[UNIDADE] ), "*")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1055</v>
      </c>
      <c r="W24" s="151" t="s">
        <v>1017</v>
      </c>
      <c r="X24" s="104" t="s">
        <v>386</v>
      </c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ZEM2</v>
      </c>
      <c r="AL24" s="31" t="str">
        <f>BS_CONTROLE[[#This Row],[Local - Encerramento]]</f>
        <v>ZEM</v>
      </c>
      <c r="AM24" s="105" t="str">
        <f>IF(BS_CONTROLE[[#This Row],[Entre - Estações]]=0, "-", BS_CONTROLE[[#This Row],[Entre - Estações]])</f>
        <v>ZYQ-ZEM</v>
      </c>
      <c r="AN24" s="105" t="str">
        <f>IF(BS_CONTROLE[[#This Row],[SB]]=0, "-", BS_CONTROLE[[#This Row],[SB]])</f>
        <v>ZEM1301</v>
      </c>
      <c r="AO24" s="105">
        <f>IF(BS_CONTROLE[[#This Row],[SUB]]=0, "-", BS_CONTROLE[[#This Row],[SUB]])</f>
        <v>48</v>
      </c>
      <c r="AP24" s="105">
        <f>BS_CONTROLE[[#This Row],[KM - Inicio]]</f>
        <v>134</v>
      </c>
      <c r="AQ24" s="105">
        <f>BS_CONTROLE[[#This Row],[KM - Inicio]]</f>
        <v>134</v>
      </c>
      <c r="AR24" s="108">
        <v>0.35833333333333334</v>
      </c>
      <c r="AS24" s="108">
        <v>0</v>
      </c>
      <c r="AT24" s="108">
        <v>0</v>
      </c>
      <c r="AU24" s="136"/>
      <c r="AV24" s="136"/>
      <c r="AW24" s="14"/>
      <c r="AX24" s="14"/>
      <c r="AY24" s="164">
        <f t="shared" si="3"/>
        <v>0</v>
      </c>
      <c r="AZ24" s="153"/>
      <c r="BA24" s="109">
        <v>0</v>
      </c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1055</v>
      </c>
      <c r="BG24" s="16"/>
      <c r="BH24" s="17">
        <v>0</v>
      </c>
      <c r="BI24" s="17"/>
      <c r="BJ24" s="17" t="s">
        <v>1056</v>
      </c>
      <c r="BK24" s="17" t="s">
        <v>1056</v>
      </c>
      <c r="BL24" s="16"/>
      <c r="BM24" s="130" t="s">
        <v>396</v>
      </c>
      <c r="BN24" s="130" t="s">
        <v>430</v>
      </c>
      <c r="BO24" s="130" t="s">
        <v>430</v>
      </c>
      <c r="BP24" s="18" t="s">
        <v>1050</v>
      </c>
      <c r="BQ24" s="12" t="str">
        <f t="shared" si="4"/>
        <v>Produção e Intervalo</v>
      </c>
      <c r="BR24" s="19">
        <f t="shared" si="5"/>
        <v>0</v>
      </c>
      <c r="BS24" s="19">
        <f t="shared" si="6"/>
        <v>0</v>
      </c>
      <c r="BT24" s="8" t="str">
        <f t="shared" si="7"/>
        <v>NãoControláveisAcidente</v>
      </c>
    </row>
    <row r="25" spans="1:72">
      <c r="A25" s="47" t="str">
        <f t="shared" si="2"/>
        <v>MATEUS (TP-809)46083</v>
      </c>
      <c r="B25" s="102">
        <v>46083</v>
      </c>
      <c r="C25" s="135">
        <f>IF(BS_CONTROLE[[#This Row],[DATA]]="","",WEEKNUM(BS_CONTROLE[[#This Row],[DATA]]))</f>
        <v>10</v>
      </c>
      <c r="D25" s="104" t="s">
        <v>884</v>
      </c>
      <c r="E25" s="159">
        <v>784</v>
      </c>
      <c r="F25" s="126" t="s">
        <v>691</v>
      </c>
      <c r="G25" s="142" t="str">
        <f>IF(D25="","*",VLOOKUP(F25,BS_ATIVIDADE[],3,FALSE))</f>
        <v>MODERNIZAÇÃO</v>
      </c>
      <c r="H25" s="106" t="s">
        <v>558</v>
      </c>
      <c r="I25" s="106"/>
      <c r="J25" s="105">
        <v>48</v>
      </c>
      <c r="K25" s="105">
        <v>155.96</v>
      </c>
      <c r="L25" s="105" t="s">
        <v>558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" s="127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5" s="106">
        <v>0.35416666666666669</v>
      </c>
      <c r="P25" s="106">
        <v>6.9444444444444448E-2</v>
      </c>
      <c r="Q25" s="105">
        <v>1</v>
      </c>
      <c r="R25" s="10" t="str">
        <f>IFERROR(_xlfn.XLOOKUP(F25, BS_ATIVIDADE[ATIVIDADE],BS_ATIVIDADE[UNIDADE] ), "*")</f>
        <v>Nº DE SOLDA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1057</v>
      </c>
      <c r="W25" s="151" t="s">
        <v>1024</v>
      </c>
      <c r="X25" s="104" t="s">
        <v>386</v>
      </c>
      <c r="Y25" s="129"/>
      <c r="Z25" s="104"/>
      <c r="AA25" s="105" t="s">
        <v>558</v>
      </c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ZEJ-ZEV</v>
      </c>
      <c r="AN25" s="105">
        <f>IF(BS_CONTROLE[[#This Row],[SB]]=0, "-", BS_CONTROLE[[#This Row],[SB]])</f>
        <v>1561551</v>
      </c>
      <c r="AO25" s="105">
        <f>IF(BS_CONTROLE[[#This Row],[SUB]]=0, "-", BS_CONTROLE[[#This Row],[SUB]])</f>
        <v>48</v>
      </c>
      <c r="AP25" s="105">
        <f>BS_CONTROLE[[#This Row],[KM - Inicio]]</f>
        <v>155.96</v>
      </c>
      <c r="AQ25" s="105">
        <f>BS_CONTROLE[[#This Row],[KM - Inicio]]</f>
        <v>155.96</v>
      </c>
      <c r="AR25" s="108">
        <v>0.33333333333333331</v>
      </c>
      <c r="AS25" s="108">
        <v>0</v>
      </c>
      <c r="AT25" s="108">
        <v>0</v>
      </c>
      <c r="AU25" s="136"/>
      <c r="AV25" s="136"/>
      <c r="AW25" s="14"/>
      <c r="AX25" s="14"/>
      <c r="AY25" s="164">
        <f t="shared" si="3"/>
        <v>0</v>
      </c>
      <c r="AZ25" s="153"/>
      <c r="BA25" s="109">
        <v>0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1057</v>
      </c>
      <c r="BG25" s="16"/>
      <c r="BH25" s="17">
        <v>0</v>
      </c>
      <c r="BI25" s="17"/>
      <c r="BJ25" s="17" t="s">
        <v>1058</v>
      </c>
      <c r="BK25" s="17" t="s">
        <v>1058</v>
      </c>
      <c r="BL25" s="16"/>
      <c r="BM25" s="130" t="s">
        <v>396</v>
      </c>
      <c r="BN25" s="130" t="s">
        <v>430</v>
      </c>
      <c r="BO25" s="130" t="s">
        <v>430</v>
      </c>
      <c r="BP25" s="18" t="s">
        <v>1059</v>
      </c>
      <c r="BQ25" s="12" t="str">
        <f t="shared" si="4"/>
        <v>Produção e Intervalo</v>
      </c>
      <c r="BR25" s="19">
        <f t="shared" si="5"/>
        <v>0</v>
      </c>
      <c r="BS25" s="19">
        <f t="shared" si="6"/>
        <v>0</v>
      </c>
      <c r="BT25" s="8" t="str">
        <f t="shared" si="7"/>
        <v>NãoControláveisAcidente</v>
      </c>
    </row>
    <row r="26" spans="1:72">
      <c r="A26" s="47" t="str">
        <f t="shared" si="2"/>
        <v>WALTER (TP-810)46083</v>
      </c>
      <c r="B26" s="102">
        <v>46083</v>
      </c>
      <c r="C26" s="135">
        <f>IF(BS_CONTROLE[[#This Row],[DATA]]="","",WEEKNUM(BS_CONTROLE[[#This Row],[DATA]]))</f>
        <v>10</v>
      </c>
      <c r="D26" s="104" t="s">
        <v>910</v>
      </c>
      <c r="E26" s="159">
        <v>785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 t="s">
        <v>558</v>
      </c>
      <c r="J26" s="105">
        <v>48</v>
      </c>
      <c r="K26" s="105">
        <v>155.36799999999999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1057</v>
      </c>
      <c r="W26" s="151" t="s">
        <v>1024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155.36799999999999</v>
      </c>
      <c r="AQ26" s="105">
        <f>BS_CONTROLE[[#This Row],[KM - Inicio]]</f>
        <v>155.36799999999999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1057</v>
      </c>
      <c r="BG26" s="16"/>
      <c r="BH26" s="17">
        <v>0</v>
      </c>
      <c r="BI26" s="17"/>
      <c r="BJ26" s="17" t="s">
        <v>1058</v>
      </c>
      <c r="BK26" s="17" t="s">
        <v>1058</v>
      </c>
      <c r="BL26" s="16"/>
      <c r="BM26" s="130" t="s">
        <v>396</v>
      </c>
      <c r="BN26" s="130" t="s">
        <v>430</v>
      </c>
      <c r="BO26" s="130" t="s">
        <v>430</v>
      </c>
      <c r="BP26" s="18" t="s">
        <v>1059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NãoControláveisAcidente</v>
      </c>
    </row>
    <row r="27" spans="1:72">
      <c r="A27" s="47" t="str">
        <f t="shared" si="2"/>
        <v>ADENISON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812</v>
      </c>
      <c r="E27" s="159">
        <v>786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155.37899999999999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1057</v>
      </c>
      <c r="W27" s="151" t="s">
        <v>1024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155.37899999999999</v>
      </c>
      <c r="AQ27" s="105">
        <f>BS_CONTROLE[[#This Row],[KM - Inicio]]</f>
        <v>155.37899999999999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 t="shared" si="3"/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1057</v>
      </c>
      <c r="BG27" s="16"/>
      <c r="BH27" s="17">
        <v>0</v>
      </c>
      <c r="BI27" s="17"/>
      <c r="BJ27" s="17" t="s">
        <v>1058</v>
      </c>
      <c r="BK27" s="17" t="s">
        <v>1058</v>
      </c>
      <c r="BL27" s="16"/>
      <c r="BM27" s="130" t="s">
        <v>396</v>
      </c>
      <c r="BN27" s="130" t="s">
        <v>430</v>
      </c>
      <c r="BO27" s="130" t="s">
        <v>430</v>
      </c>
      <c r="BP27" s="18" t="s">
        <v>1059</v>
      </c>
      <c r="BQ27" s="12" t="str">
        <f t="shared" si="4"/>
        <v>Produção e Intervalo</v>
      </c>
      <c r="BR27" s="19">
        <f t="shared" si="5"/>
        <v>0</v>
      </c>
      <c r="BS27" s="19">
        <f t="shared" si="6"/>
        <v>0</v>
      </c>
      <c r="BT27" s="8" t="str">
        <f t="shared" si="7"/>
        <v>NãoControláveisAcidente</v>
      </c>
    </row>
    <row r="28" spans="1:72">
      <c r="A28" s="47" t="str">
        <f t="shared" si="2"/>
        <v>CAIQUE (TMA-677)46083</v>
      </c>
      <c r="B28" s="102">
        <v>46083</v>
      </c>
      <c r="C28" s="135">
        <f>IF(BS_CONTROLE[[#This Row],[DATA]]="","",WEEKNUM(BS_CONTROLE[[#This Row],[DATA]]))</f>
        <v>10</v>
      </c>
      <c r="D28" s="104" t="s">
        <v>824</v>
      </c>
      <c r="E28" s="159">
        <v>787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155.59200000000001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6.25E-2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1057</v>
      </c>
      <c r="W28" s="151" t="s">
        <v>1024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155.59200000000001</v>
      </c>
      <c r="AQ28" s="105">
        <f>BS_CONTROLE[[#This Row],[KM - Inicio]]</f>
        <v>155.59200000000001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 t="shared" si="3"/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1057</v>
      </c>
      <c r="BG28" s="16"/>
      <c r="BH28" s="17">
        <v>0</v>
      </c>
      <c r="BI28" s="17"/>
      <c r="BJ28" s="17" t="s">
        <v>1058</v>
      </c>
      <c r="BK28" s="17" t="s">
        <v>1058</v>
      </c>
      <c r="BL28" s="16"/>
      <c r="BM28" s="130" t="s">
        <v>396</v>
      </c>
      <c r="BN28" s="130" t="s">
        <v>430</v>
      </c>
      <c r="BO28" s="130" t="s">
        <v>430</v>
      </c>
      <c r="BP28" s="18" t="s">
        <v>1059</v>
      </c>
      <c r="BQ28" s="12" t="str">
        <f t="shared" si="4"/>
        <v>Produção e Intervalo</v>
      </c>
      <c r="BR28" s="19">
        <f t="shared" si="5"/>
        <v>0</v>
      </c>
      <c r="BS28" s="19">
        <f t="shared" si="6"/>
        <v>0</v>
      </c>
      <c r="BT28" s="8" t="str">
        <f t="shared" si="7"/>
        <v>NãoControláveisAcidente</v>
      </c>
    </row>
    <row r="29" spans="1:72">
      <c r="A29" s="47" t="str">
        <f t="shared" si="2"/>
        <v>A8446083</v>
      </c>
      <c r="B29" s="102">
        <v>46083</v>
      </c>
      <c r="C29" s="135">
        <f>IF(BS_CONTROLE[[#This Row],[DATA]]="","",WEEKNUM(BS_CONTROLE[[#This Row],[DATA]]))</f>
        <v>10</v>
      </c>
      <c r="D29" s="104" t="s">
        <v>688</v>
      </c>
      <c r="E29" s="159">
        <v>788</v>
      </c>
      <c r="F29" s="126" t="s">
        <v>579</v>
      </c>
      <c r="G29" s="142" t="str">
        <f>IF(D29="","*",VLOOKUP(F29,BS_ATIVIDADE[],3,FALSE))</f>
        <v>DETECÇÃO</v>
      </c>
      <c r="H29" s="106" t="s">
        <v>182</v>
      </c>
      <c r="I29" s="106" t="s">
        <v>128</v>
      </c>
      <c r="J29" s="105">
        <v>55</v>
      </c>
      <c r="K29" s="105">
        <v>102</v>
      </c>
      <c r="L29" s="105">
        <v>69</v>
      </c>
      <c r="M29" s="105" t="s">
        <v>1060</v>
      </c>
      <c r="N29" s="105" t="s">
        <v>1061</v>
      </c>
      <c r="O29" s="106">
        <v>0.3125</v>
      </c>
      <c r="P29" s="106">
        <v>4.1666666666666664E-2</v>
      </c>
      <c r="Q29" s="105">
        <v>50</v>
      </c>
      <c r="R29" s="10" t="str">
        <f>IFERROR(_xlfn.XLOOKUP(F29, BS_ATIVIDADE[ATIVIDADE],BS_ATIVIDADE[UNIDADE] ), "*")</f>
        <v>KM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05" t="s">
        <v>1062</v>
      </c>
      <c r="W29" s="151" t="s">
        <v>1063</v>
      </c>
      <c r="X29" s="104" t="s">
        <v>386</v>
      </c>
      <c r="Y29" s="129"/>
      <c r="Z29" s="104"/>
      <c r="AA29" s="105"/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DETECÇÃO - RONDA 7 DIAS</v>
      </c>
      <c r="AJ29" s="9" t="str">
        <f>IF(BS_CONTROLE[[#This Row],[Atividade]]=0, "-", BS_CONTROLE[[#This Row],[Atividade]])</f>
        <v>DETECÇÃO - RONDA 7 DIAS</v>
      </c>
      <c r="AK29" s="31" t="str">
        <f>BS_CONTROLE[[#This Row],[Local - Partida]]</f>
        <v>ZKW</v>
      </c>
      <c r="AL29" s="31" t="str">
        <f>BS_CONTROLE[[#This Row],[Local - Encerramento]]</f>
        <v>ZEV</v>
      </c>
      <c r="AM29" s="105" t="str">
        <f>IF(BS_CONTROLE[[#This Row],[Entre - Estações]]=0, "-", BS_CONTROLE[[#This Row],[Entre - Estações]])</f>
        <v>ZKW-ZEV</v>
      </c>
      <c r="AN29" s="105" t="str">
        <f>IF(BS_CONTROLE[[#This Row],[SB]]=0, "-", BS_CONTROLE[[#This Row],[SB]])</f>
        <v>ZKWZEV</v>
      </c>
      <c r="AO29" s="105">
        <f>IF(BS_CONTROLE[[#This Row],[SUB]]=0, "-", BS_CONTROLE[[#This Row],[SUB]])</f>
        <v>55</v>
      </c>
      <c r="AP29" s="105">
        <f>BS_CONTROLE[[#This Row],[KM - Inicio]]</f>
        <v>102</v>
      </c>
      <c r="AQ29" s="105">
        <f>BS_CONTROLE[[#This Row],[KM - Inicio]]</f>
        <v>102</v>
      </c>
      <c r="AR29" s="108">
        <v>0.30625000000000002</v>
      </c>
      <c r="AS29" s="108">
        <v>0.31388888888888888</v>
      </c>
      <c r="AT29" s="108">
        <v>0.35555555555555557</v>
      </c>
      <c r="AU29" s="136"/>
      <c r="AV29" s="136"/>
      <c r="AW29" s="14"/>
      <c r="AX29" s="14"/>
      <c r="AY29" s="164">
        <f t="shared" si="3"/>
        <v>4.1666666666666685E-2</v>
      </c>
      <c r="AZ29" s="153"/>
      <c r="BA29" s="109"/>
      <c r="BB29" s="10" t="str">
        <f>IFERROR(_xlfn.XLOOKUP(AI29, BS_ATIVIDADE[ATIVIDADE],BS_ATIVIDADE[UNIDADE] ), "*")</f>
        <v>KM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05" t="s">
        <v>1062</v>
      </c>
      <c r="BG29" s="16"/>
      <c r="BH29" s="17">
        <v>1</v>
      </c>
      <c r="BI29" s="17"/>
      <c r="BJ29" s="17" t="s">
        <v>1064</v>
      </c>
      <c r="BK29" s="17" t="s">
        <v>1064</v>
      </c>
      <c r="BL29" s="16"/>
      <c r="BM29" s="130"/>
      <c r="BN29" s="130"/>
      <c r="BO29" s="130"/>
      <c r="BP29" s="18"/>
      <c r="BQ29" s="12" t="str">
        <f t="shared" si="4"/>
        <v>Produção</v>
      </c>
      <c r="BR29" s="19">
        <f t="shared" si="5"/>
        <v>1.0000000000000004</v>
      </c>
      <c r="BS29" s="19">
        <f t="shared" si="6"/>
        <v>0</v>
      </c>
      <c r="BT29" s="8" t="str">
        <f t="shared" si="7"/>
        <v/>
      </c>
    </row>
    <row r="30" spans="1:72">
      <c r="A30" s="47" t="str">
        <f t="shared" si="2"/>
        <v/>
      </c>
      <c r="B30" s="102"/>
      <c r="C30" s="135" t="str">
        <f>IF(BS_CONTROLE[[#This Row],[DATA]]="","",WEEKNUM(BS_CONTROLE[[#This Row],[DATA]]))</f>
        <v/>
      </c>
      <c r="D30" s="104"/>
      <c r="E30" s="159">
        <v>789</v>
      </c>
      <c r="F30" s="126"/>
      <c r="G30" s="142" t="str">
        <f>IF(D30="","*",VLOOKUP(F30,BS_ATIVIDADE[],3,FALSE))</f>
        <v>*</v>
      </c>
      <c r="H30" s="106"/>
      <c r="I30" s="106"/>
      <c r="J30" s="105"/>
      <c r="K30" s="105"/>
      <c r="L30" s="105"/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6"/>
      <c r="P30" s="106"/>
      <c r="Q30" s="105"/>
      <c r="R30" s="10" t="str">
        <f>IFERROR(_xlfn.XLOOKUP(F30, BS_ATIVIDADE[ATIVIDADE],BS_ATIVIDADE[UNIDADE] ), "*")</f>
        <v>*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5"/>
      <c r="W30" s="151"/>
      <c r="X30" s="104"/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5" t="str">
        <f>IF(BS_CONTROLE[[#This Row],[Entre - Estações]]=0, "-", BS_CONTROLE[[#This Row],[Entre - Estações]])</f>
        <v>-</v>
      </c>
      <c r="AN30" s="105" t="str">
        <f>IF(BS_CONTROLE[[#This Row],[SB]]=0, "-", BS_CONTROLE[[#This Row],[SB]])</f>
        <v>-</v>
      </c>
      <c r="AO30" s="105" t="str">
        <f>IF(BS_CONTROLE[[#This Row],[SUB]]=0, "-", BS_CONTROLE[[#This Row],[SUB]])</f>
        <v>-</v>
      </c>
      <c r="AP30" s="105">
        <f>BS_CONTROLE[[#This Row],[KM - Inicio]]</f>
        <v>0</v>
      </c>
      <c r="AQ30" s="105">
        <f>BS_CONTROLE[[#This Row],[KM - Inicio]]</f>
        <v>0</v>
      </c>
      <c r="AR30" s="108"/>
      <c r="AS30" s="108"/>
      <c r="AT30" s="108"/>
      <c r="AU30" s="136"/>
      <c r="AV30" s="136"/>
      <c r="AW30" s="14"/>
      <c r="AX30" s="14"/>
      <c r="AY30" s="164" t="str">
        <f t="shared" si="3"/>
        <v>*</v>
      </c>
      <c r="AZ30" s="153"/>
      <c r="BA30" s="109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05"/>
      <c r="BG30" s="16"/>
      <c r="BH30" s="17"/>
      <c r="BI30" s="17"/>
      <c r="BJ30" s="17"/>
      <c r="BK30" s="18"/>
      <c r="BL30" s="16"/>
      <c r="BM30" s="130"/>
      <c r="BN30" s="130"/>
      <c r="BO30" s="130"/>
      <c r="BP30" s="18"/>
      <c r="BQ30" s="12" t="str">
        <f t="shared" si="4"/>
        <v>Aderente</v>
      </c>
      <c r="BR30" s="19" t="str">
        <f t="shared" si="5"/>
        <v>*</v>
      </c>
      <c r="BS30" s="19" t="str">
        <f t="shared" si="6"/>
        <v>*</v>
      </c>
      <c r="BT30" s="8" t="str">
        <f t="shared" si="7"/>
        <v/>
      </c>
    </row>
    <row r="31" spans="1:72">
      <c r="A31" s="47" t="str">
        <f t="shared" si="2"/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790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1016</v>
      </c>
      <c r="W31" s="151" t="s">
        <v>1024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 t="shared" si="3"/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1016</v>
      </c>
      <c r="BG31" s="16"/>
      <c r="BH31" s="17">
        <v>0</v>
      </c>
      <c r="BI31" s="17"/>
      <c r="BJ31" s="17" t="s">
        <v>1065</v>
      </c>
      <c r="BK31" s="17" t="s">
        <v>1065</v>
      </c>
      <c r="BL31" s="16"/>
      <c r="BM31" s="130" t="s">
        <v>396</v>
      </c>
      <c r="BN31" s="130" t="s">
        <v>430</v>
      </c>
      <c r="BO31" s="130" t="s">
        <v>430</v>
      </c>
      <c r="BP31" s="18" t="s">
        <v>1059</v>
      </c>
      <c r="BQ31" s="12" t="str">
        <f t="shared" si="4"/>
        <v>Produção e Intervalo</v>
      </c>
      <c r="BR31" s="19">
        <f t="shared" si="5"/>
        <v>0</v>
      </c>
      <c r="BS31" s="19">
        <f t="shared" si="6"/>
        <v>0</v>
      </c>
      <c r="BT31" s="8" t="str">
        <f t="shared" si="7"/>
        <v>NãoControláveisAcidente</v>
      </c>
    </row>
    <row r="32" spans="1:72">
      <c r="A32" s="47" t="str">
        <f t="shared" si="2"/>
        <v>W6146083</v>
      </c>
      <c r="B32" s="102">
        <v>46083</v>
      </c>
      <c r="C32" s="135">
        <f>IF(BS_CONTROLE[[#This Row],[DATA]]="","",WEEKNUM(BS_CONTROLE[[#This Row],[DATA]]))</f>
        <v>10</v>
      </c>
      <c r="D32" s="104" t="s">
        <v>792</v>
      </c>
      <c r="E32" s="159">
        <v>754</v>
      </c>
      <c r="F32" s="126" t="s">
        <v>572</v>
      </c>
      <c r="G32" s="142" t="str">
        <f>IF(D32="","*",VLOOKUP(F32,BS_ATIVIDADE[],3,FALSE))</f>
        <v>OUTROS</v>
      </c>
      <c r="H32" s="106" t="s">
        <v>336</v>
      </c>
      <c r="I32" s="106" t="s">
        <v>336</v>
      </c>
      <c r="J32" s="105">
        <v>92</v>
      </c>
      <c r="K32" s="105">
        <v>83.7</v>
      </c>
      <c r="L32" s="105" t="s">
        <v>558</v>
      </c>
      <c r="M32" s="105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2" s="15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" s="106">
        <v>0.33333333333333331</v>
      </c>
      <c r="P32" s="106">
        <v>4.1666666666666664E-2</v>
      </c>
      <c r="Q32" s="170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51" t="s">
        <v>1031</v>
      </c>
      <c r="W32" s="151" t="s">
        <v>1066</v>
      </c>
      <c r="X32" s="104" t="s">
        <v>381</v>
      </c>
      <c r="Y32" s="129"/>
      <c r="Z32" s="104"/>
      <c r="AA32" s="105">
        <v>1</v>
      </c>
      <c r="AB32" s="103" t="s">
        <v>377</v>
      </c>
      <c r="AC32" s="126" t="s">
        <v>371</v>
      </c>
      <c r="AD32" s="107">
        <v>0.3125</v>
      </c>
      <c r="AE32" s="105">
        <v>7663</v>
      </c>
      <c r="AF32" s="107" t="s">
        <v>558</v>
      </c>
      <c r="AG32" s="107" t="s">
        <v>558</v>
      </c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K67ZEV2</v>
      </c>
      <c r="AL32" s="31" t="str">
        <f>BS_CONTROLE[[#This Row],[Local - Encerramento]]</f>
        <v>K67ZEV2</v>
      </c>
      <c r="AM32" s="105" t="str">
        <f>IF(BS_CONTROLE[[#This Row],[Entre - Estações]]=0, "-", BS_CONTROLE[[#This Row],[Entre - Estações]])</f>
        <v>ZXW</v>
      </c>
      <c r="AN32" s="105" t="str">
        <f>IF(BS_CONTROLE[[#This Row],[SB]]=0, "-", BS_CONTROLE[[#This Row],[SB]])</f>
        <v>K84ZXW2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0.34236111111111112</v>
      </c>
      <c r="AS32" s="108">
        <v>0.34930555555555554</v>
      </c>
      <c r="AT32" s="108">
        <v>0.39097222222222222</v>
      </c>
      <c r="AU32" s="136"/>
      <c r="AV32" s="136"/>
      <c r="AW32" s="14"/>
      <c r="AX32" s="14"/>
      <c r="AY32" s="164">
        <f t="shared" si="3"/>
        <v>4.1666666666666685E-2</v>
      </c>
      <c r="AZ32" s="153"/>
      <c r="BA32" s="109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51" t="s">
        <v>1031</v>
      </c>
      <c r="BG32" s="16"/>
      <c r="BH32" s="17">
        <v>1</v>
      </c>
      <c r="BI32" s="17"/>
      <c r="BJ32" s="17" t="s">
        <v>1067</v>
      </c>
      <c r="BK32" s="17" t="s">
        <v>1067</v>
      </c>
      <c r="BL32" s="16"/>
      <c r="BM32" s="130"/>
      <c r="BN32" s="130"/>
      <c r="BO32" s="130"/>
      <c r="BP32" s="18"/>
      <c r="BQ32" s="12" t="str">
        <f t="shared" si="4"/>
        <v>Aderente</v>
      </c>
      <c r="BR32" s="19">
        <f t="shared" si="5"/>
        <v>1.0000000000000004</v>
      </c>
      <c r="BS32" s="19">
        <f t="shared" si="6"/>
        <v>1</v>
      </c>
      <c r="BT32" s="8" t="str">
        <f t="shared" si="7"/>
        <v/>
      </c>
    </row>
    <row r="33" spans="1:72">
      <c r="A33" s="47" t="str">
        <f t="shared" si="2"/>
        <v>W6246083</v>
      </c>
      <c r="B33" s="102">
        <v>46083</v>
      </c>
      <c r="C33" s="135">
        <f>IF(BS_CONTROLE[[#This Row],[DATA]]="","",WEEKNUM(BS_CONTROLE[[#This Row],[DATA]]))</f>
        <v>10</v>
      </c>
      <c r="D33" s="104" t="s">
        <v>793</v>
      </c>
      <c r="E33" s="159">
        <v>677</v>
      </c>
      <c r="F33" s="126" t="s">
        <v>572</v>
      </c>
      <c r="G33" s="142" t="str">
        <f>IF(D33="","*",VLOOKUP(F33,BS_ATIVIDADE[],3,FALSE))</f>
        <v>OUTROS</v>
      </c>
      <c r="H33" s="106" t="s">
        <v>165</v>
      </c>
      <c r="I33" s="106" t="s">
        <v>1068</v>
      </c>
      <c r="J33" s="105">
        <v>92</v>
      </c>
      <c r="K33" s="105">
        <v>83.7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" s="106">
        <v>0.32291666666666669</v>
      </c>
      <c r="P33" s="106">
        <v>4.1666666666666664E-2</v>
      </c>
      <c r="Q33" s="105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1069</v>
      </c>
      <c r="W33" s="151" t="s">
        <v>1070</v>
      </c>
      <c r="X33" s="104" t="s">
        <v>381</v>
      </c>
      <c r="Y33" s="129"/>
      <c r="Z33" s="104"/>
      <c r="AA33" s="105">
        <v>1</v>
      </c>
      <c r="AB33" s="103" t="s">
        <v>377</v>
      </c>
      <c r="AC33" s="152" t="s">
        <v>371</v>
      </c>
      <c r="AD33" s="107">
        <v>0.29166666666666669</v>
      </c>
      <c r="AE33" s="105">
        <v>9038</v>
      </c>
      <c r="AF33" s="105" t="s">
        <v>558</v>
      </c>
      <c r="AG33" s="105" t="s">
        <v>558</v>
      </c>
      <c r="AH33" s="15"/>
      <c r="AI33" s="126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ZPT1051</v>
      </c>
      <c r="AL33" s="31" t="str">
        <f>BS_CONTROLE[[#This Row],[Local - Encerramento]]</f>
        <v>ZPTZDR</v>
      </c>
      <c r="AM33" s="105" t="str">
        <f>IF(BS_CONTROLE[[#This Row],[Entre - Estações]]=0, "-", BS_CONTROLE[[#This Row],[Entre - Estações]])</f>
        <v>ZXW</v>
      </c>
      <c r="AN33" s="105" t="str">
        <f>IF(BS_CONTROLE[[#This Row],[SB]]=0, "-", BS_CONTROLE[[#This Row],[SB]])</f>
        <v>K84ZXW2</v>
      </c>
      <c r="AO33" s="105">
        <f>IF(BS_CONTROLE[[#This Row],[SUB]]=0, "-", BS_CONTROLE[[#This Row],[SUB]])</f>
        <v>92</v>
      </c>
      <c r="AP33" s="105">
        <f>BS_CONTROLE[[#This Row],[KM - Inicio]]</f>
        <v>83.7</v>
      </c>
      <c r="AQ33" s="105">
        <f>BS_CONTROLE[[#This Row],[KM - Inicio]]</f>
        <v>83.7</v>
      </c>
      <c r="AR33" s="108">
        <v>0.3</v>
      </c>
      <c r="AS33" s="108">
        <v>0.34166666666666667</v>
      </c>
      <c r="AT33" s="108">
        <v>0.38333333333333336</v>
      </c>
      <c r="AU33" s="136"/>
      <c r="AV33" s="136"/>
      <c r="AW33" s="14"/>
      <c r="AX33" s="14"/>
      <c r="AY33" s="164">
        <f t="shared" si="3"/>
        <v>4.1666666666666685E-2</v>
      </c>
      <c r="AZ33" s="153"/>
      <c r="BA33" s="109">
        <v>1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1069</v>
      </c>
      <c r="BG33" s="16"/>
      <c r="BH33" s="17">
        <v>1</v>
      </c>
      <c r="BI33" s="17"/>
      <c r="BJ33" s="17" t="s">
        <v>1071</v>
      </c>
      <c r="BK33" s="17" t="s">
        <v>1071</v>
      </c>
      <c r="BL33" s="16"/>
      <c r="BM33" s="130"/>
      <c r="BN33" s="130"/>
      <c r="BO33" s="130"/>
      <c r="BP33" s="18"/>
      <c r="BQ33" s="12" t="str">
        <f t="shared" si="4"/>
        <v>Aderente</v>
      </c>
      <c r="BR33" s="19">
        <f t="shared" si="5"/>
        <v>1.0000000000000004</v>
      </c>
      <c r="BS33" s="19">
        <f t="shared" si="6"/>
        <v>1</v>
      </c>
      <c r="BT33" s="8" t="str">
        <f t="shared" si="7"/>
        <v/>
      </c>
    </row>
    <row r="34" spans="1:72">
      <c r="A34" s="47" t="str">
        <f t="shared" si="2"/>
        <v>A8546083</v>
      </c>
      <c r="B34" s="102">
        <v>46083</v>
      </c>
      <c r="C34" s="135">
        <f>IF(BS_CONTROLE[[#This Row],[DATA]]="","",WEEKNUM(BS_CONTROLE[[#This Row],[DATA]]))</f>
        <v>10</v>
      </c>
      <c r="D34" s="104" t="s">
        <v>690</v>
      </c>
      <c r="E34" s="159">
        <v>793</v>
      </c>
      <c r="F34" s="126" t="s">
        <v>572</v>
      </c>
      <c r="G34" s="142" t="str">
        <f>IF(D34="","*",VLOOKUP(F34,BS_ATIVIDADE[],3,FALSE))</f>
        <v>OUTROS</v>
      </c>
      <c r="H34" s="106" t="s">
        <v>1072</v>
      </c>
      <c r="I34" s="106" t="s">
        <v>1011</v>
      </c>
      <c r="J34" s="105">
        <v>92</v>
      </c>
      <c r="K34" s="105">
        <v>83.7</v>
      </c>
      <c r="L34" s="105" t="s">
        <v>558</v>
      </c>
      <c r="M34" s="105" t="s">
        <v>1073</v>
      </c>
      <c r="N34" s="105" t="s">
        <v>1074</v>
      </c>
      <c r="O34" s="106">
        <v>0.375</v>
      </c>
      <c r="P34" s="106">
        <v>4.1666666666666664E-2</v>
      </c>
      <c r="Q34" s="105">
        <v>1</v>
      </c>
      <c r="R34" s="10" t="str">
        <f>IFERROR(_xlfn.XLOOKUP(F34, BS_ATIVIDADE[ATIVIDADE],BS_ATIVIDADE[UNIDADE] ), "*")</f>
        <v>BINÁRIO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" s="105" t="s">
        <v>1069</v>
      </c>
      <c r="W34" s="151" t="s">
        <v>1075</v>
      </c>
      <c r="X34" s="104" t="s">
        <v>386</v>
      </c>
      <c r="Y34" s="129"/>
      <c r="Z34" s="104"/>
      <c r="AA34" s="105">
        <v>1</v>
      </c>
      <c r="AB34" s="103" t="s">
        <v>377</v>
      </c>
      <c r="AC34" s="152" t="s">
        <v>371</v>
      </c>
      <c r="AD34" s="107">
        <v>0.33333333333333331</v>
      </c>
      <c r="AE34" s="105" t="s">
        <v>558</v>
      </c>
      <c r="AF34" s="105"/>
      <c r="AG34" s="105"/>
      <c r="AH34" s="15"/>
      <c r="AI34" s="126" t="str">
        <f>IF(BS_CONTROLE[[#This Row],[Atividade]]=0, "-", BS_CONTROLE[[#This Row],[Atividade]])</f>
        <v>DESLOCAMENTO</v>
      </c>
      <c r="AJ34" s="9" t="str">
        <f>IF(BS_CONTROLE[[#This Row],[Atividade]]=0, "-", BS_CONTROLE[[#This Row],[Atividade]])</f>
        <v>DESLOCAMENTO</v>
      </c>
      <c r="AK34" s="31" t="str">
        <f>BS_CONTROLE[[#This Row],[Local - Partida]]</f>
        <v>ZXW-2</v>
      </c>
      <c r="AL34" s="31" t="str">
        <f>BS_CONTROLE[[#This Row],[Local - Encerramento]]</f>
        <v>ZEV-2</v>
      </c>
      <c r="AM34" s="105" t="str">
        <f>IF(BS_CONTROLE[[#This Row],[Entre - Estações]]=0, "-", BS_CONTROLE[[#This Row],[Entre - Estações]])</f>
        <v>ZXW-ZEV</v>
      </c>
      <c r="AN34" s="105" t="str">
        <f>IF(BS_CONTROLE[[#This Row],[SB]]=0, "-", BS_CONTROLE[[#This Row],[SB]])</f>
        <v>ZXWZEV</v>
      </c>
      <c r="AO34" s="105">
        <f>IF(BS_CONTROLE[[#This Row],[SUB]]=0, "-", BS_CONTROLE[[#This Row],[SUB]])</f>
        <v>92</v>
      </c>
      <c r="AP34" s="105">
        <f>BS_CONTROLE[[#This Row],[KM - Inicio]]</f>
        <v>83.7</v>
      </c>
      <c r="AQ34" s="105">
        <f>BS_CONTROLE[[#This Row],[KM - Inicio]]</f>
        <v>83.7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BINÁRIO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" s="105" t="s">
        <v>1069</v>
      </c>
      <c r="BG34" s="16"/>
      <c r="BH34" s="17"/>
      <c r="BI34" s="17"/>
      <c r="BJ34" s="17" t="s">
        <v>1076</v>
      </c>
      <c r="BK34" s="18"/>
      <c r="BL34" s="16"/>
      <c r="BM34" s="130"/>
      <c r="BN34" s="130"/>
      <c r="BO34" s="130"/>
      <c r="BP34" s="18"/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/>
      </c>
    </row>
    <row r="35" spans="1:72">
      <c r="A35" s="47" t="str">
        <f t="shared" si="2"/>
        <v>THIAGO (TF-685)46083</v>
      </c>
      <c r="B35" s="102">
        <v>46083</v>
      </c>
      <c r="C35" s="135">
        <f>IF(BS_CONTROLE[[#This Row],[DATA]]="","",WEEKNUM(BS_CONTROLE[[#This Row],[DATA]]))</f>
        <v>10</v>
      </c>
      <c r="D35" s="104" t="s">
        <v>902</v>
      </c>
      <c r="E35" s="159">
        <v>793</v>
      </c>
      <c r="F35" s="126" t="s">
        <v>714</v>
      </c>
      <c r="G35" s="142" t="str">
        <f>IF(D35="","*",VLOOKUP(F35,BS_ATIVIDADE[],3,FALSE))</f>
        <v>AMV</v>
      </c>
      <c r="H35" s="106" t="s">
        <v>558</v>
      </c>
      <c r="I35" s="106" t="s">
        <v>558</v>
      </c>
      <c r="J35" s="105">
        <v>92</v>
      </c>
      <c r="K35" s="105">
        <v>91.94</v>
      </c>
      <c r="L35" s="105" t="s">
        <v>558</v>
      </c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5" s="106">
        <v>0.41666666666666669</v>
      </c>
      <c r="P35" s="106">
        <v>0.10416666666666667</v>
      </c>
      <c r="Q35" s="105">
        <v>1</v>
      </c>
      <c r="R35" s="10" t="str">
        <f>IFERROR(_xlfn.XLOOKUP(F35, BS_ATIVIDADE[ATIVIDADE],BS_ATIVIDADE[UNIDADE] ), "*")</f>
        <v>Nº DE PEÇAS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" s="105" t="s">
        <v>1069</v>
      </c>
      <c r="W35" s="151" t="s">
        <v>1077</v>
      </c>
      <c r="X35" s="104" t="s">
        <v>386</v>
      </c>
      <c r="Y35" s="129"/>
      <c r="Z35" s="104"/>
      <c r="AA35" s="105" t="s">
        <v>558</v>
      </c>
      <c r="AB35" s="103"/>
      <c r="AC35" s="152"/>
      <c r="AD35" s="107"/>
      <c r="AE35" s="105"/>
      <c r="AF35" s="105"/>
      <c r="AG35" s="105"/>
      <c r="AH35" s="15"/>
      <c r="AI35" s="126" t="str">
        <f>IF(BS_CONTROLE[[#This Row],[Atividade]]=0, "-", BS_CONTROLE[[#This Row],[Atividade]])</f>
        <v>PDM - AMV - JACARÉ</v>
      </c>
      <c r="AJ35" s="9" t="str">
        <f>IF(BS_CONTROLE[[#This Row],[Atividade]]=0, "-", BS_CONTROLE[[#This Row],[Atividade]])</f>
        <v>PDM - AMV - JACARÉ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ZDC-ZXW</v>
      </c>
      <c r="AN35" s="105" t="str">
        <f>IF(BS_CONTROLE[[#This Row],[SB]]=0, "-", BS_CONTROLE[[#This Row],[SB]])</f>
        <v>ZDCK892</v>
      </c>
      <c r="AO35" s="105">
        <f>IF(BS_CONTROLE[[#This Row],[SUB]]=0, "-", BS_CONTROLE[[#This Row],[SUB]])</f>
        <v>92</v>
      </c>
      <c r="AP35" s="105">
        <f>BS_CONTROLE[[#This Row],[KM - Inicio]]</f>
        <v>91.94</v>
      </c>
      <c r="AQ35" s="105">
        <f>BS_CONTROLE[[#This Row],[KM - Inicio]]</f>
        <v>91.94</v>
      </c>
      <c r="AR35" s="108">
        <v>0</v>
      </c>
      <c r="AS35" s="108">
        <v>0</v>
      </c>
      <c r="AT35" s="108">
        <v>0</v>
      </c>
      <c r="AU35" s="136"/>
      <c r="AV35" s="136"/>
      <c r="AW35" s="14"/>
      <c r="AX35" s="14"/>
      <c r="AY35" s="164">
        <f t="shared" si="3"/>
        <v>0</v>
      </c>
      <c r="AZ35" s="153"/>
      <c r="BA35" s="109">
        <v>0</v>
      </c>
      <c r="BB35" s="10" t="str">
        <f>IFERROR(_xlfn.XLOOKUP(AI35, BS_ATIVIDADE[ATIVIDADE],BS_ATIVIDADE[UNIDADE] ), "*")</f>
        <v>Nº DE PEÇAS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" s="105" t="s">
        <v>1069</v>
      </c>
      <c r="BG35" s="16"/>
      <c r="BH35" s="17"/>
      <c r="BI35" s="17"/>
      <c r="BJ35" s="17" t="s">
        <v>1076</v>
      </c>
      <c r="BK35" s="18"/>
      <c r="BL35" s="16"/>
      <c r="BM35" s="130"/>
      <c r="BN35" s="130"/>
      <c r="BO35" s="130"/>
      <c r="BP35" s="18"/>
      <c r="BQ35" s="12" t="str">
        <f t="shared" si="4"/>
        <v>Produção e Intervalo</v>
      </c>
      <c r="BR35" s="19">
        <f t="shared" si="5"/>
        <v>0</v>
      </c>
      <c r="BS35" s="19">
        <f t="shared" si="6"/>
        <v>0</v>
      </c>
      <c r="BT35" s="8" t="str">
        <f t="shared" si="7"/>
        <v/>
      </c>
    </row>
    <row r="36" spans="1:72">
      <c r="A36" s="47" t="str">
        <f t="shared" si="2"/>
        <v>HUELTON (TP-725)46083</v>
      </c>
      <c r="B36" s="102">
        <v>46083</v>
      </c>
      <c r="C36" s="135">
        <f>IF(BS_CONTROLE[[#This Row],[DATA]]="","",WEEKNUM(BS_CONTROLE[[#This Row],[DATA]]))</f>
        <v>10</v>
      </c>
      <c r="D36" s="104" t="s">
        <v>854</v>
      </c>
      <c r="E36" s="159">
        <v>557</v>
      </c>
      <c r="F36" s="126" t="s">
        <v>740</v>
      </c>
      <c r="G36" s="142" t="str">
        <f>IF(D36="","*",VLOOKUP(F36,BS_ATIVIDADE[],3,FALSE))</f>
        <v>SOLDA</v>
      </c>
      <c r="H36" s="106" t="s">
        <v>558</v>
      </c>
      <c r="I36" s="106" t="s">
        <v>558</v>
      </c>
      <c r="J36" s="105">
        <v>92</v>
      </c>
      <c r="K36" s="105">
        <v>106.7</v>
      </c>
      <c r="L36" s="105" t="s">
        <v>558</v>
      </c>
      <c r="M36" s="105" t="s">
        <v>166</v>
      </c>
      <c r="N36" s="105" t="s">
        <v>367</v>
      </c>
      <c r="O36" s="106">
        <v>0.41666666666666669</v>
      </c>
      <c r="P36" s="106">
        <v>6.25E-2</v>
      </c>
      <c r="Q36" s="105">
        <v>1</v>
      </c>
      <c r="R36" s="10" t="str">
        <f>IFERROR(_xlfn.XLOOKUP(F36, BS_ATIVIDADE[ATIVIDADE],BS_ATIVIDADE[UNIDADE] ), "*")</f>
        <v>Nº DE SOLDA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05" t="s">
        <v>1078</v>
      </c>
      <c r="W36" s="151" t="s">
        <v>1024</v>
      </c>
      <c r="X36" s="104" t="s">
        <v>386</v>
      </c>
      <c r="Y36" s="129"/>
      <c r="Z36" s="104"/>
      <c r="AA36" s="105" t="s">
        <v>558</v>
      </c>
      <c r="AB36" s="103"/>
      <c r="AC36" s="152"/>
      <c r="AD36" s="107"/>
      <c r="AE36" s="105"/>
      <c r="AF36" s="105"/>
      <c r="AG36" s="105"/>
      <c r="AH36" s="15"/>
      <c r="AI36" s="126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ZPT</v>
      </c>
      <c r="AN36" s="105" t="str">
        <f>IF(BS_CONTROLE[[#This Row],[SB]]=0, "-", BS_CONTROLE[[#This Row],[SB]])</f>
        <v>ZPT2</v>
      </c>
      <c r="AO36" s="105">
        <f>IF(BS_CONTROLE[[#This Row],[SUB]]=0, "-", BS_CONTROLE[[#This Row],[SUB]])</f>
        <v>92</v>
      </c>
      <c r="AP36" s="105">
        <f>BS_CONTROLE[[#This Row],[KM - Inicio]]</f>
        <v>106.7</v>
      </c>
      <c r="AQ36" s="105">
        <f>BS_CONTROLE[[#This Row],[KM - Inicio]]</f>
        <v>106.7</v>
      </c>
      <c r="AR36" s="108">
        <v>0</v>
      </c>
      <c r="AS36" s="108">
        <v>0</v>
      </c>
      <c r="AT36" s="108">
        <v>0</v>
      </c>
      <c r="AU36" s="136"/>
      <c r="AV36" s="136"/>
      <c r="AW36" s="14"/>
      <c r="AX36" s="14"/>
      <c r="AY36" s="164">
        <f t="shared" si="3"/>
        <v>0</v>
      </c>
      <c r="AZ36" s="153"/>
      <c r="BA36" s="109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05" t="s">
        <v>1078</v>
      </c>
      <c r="BG36" s="16"/>
      <c r="BH36" s="17"/>
      <c r="BI36" s="17"/>
      <c r="BJ36" s="17" t="s">
        <v>1076</v>
      </c>
      <c r="BK36" s="18"/>
      <c r="BL36" s="16"/>
      <c r="BM36" s="130"/>
      <c r="BN36" s="130"/>
      <c r="BO36" s="130"/>
      <c r="BP36" s="18"/>
      <c r="BQ36" s="12" t="str">
        <f t="shared" si="4"/>
        <v>Produção e Intervalo</v>
      </c>
      <c r="BR36" s="19">
        <f t="shared" si="5"/>
        <v>0</v>
      </c>
      <c r="BS36" s="19">
        <f t="shared" si="6"/>
        <v>0</v>
      </c>
      <c r="BT36" s="8" t="str">
        <f t="shared" si="7"/>
        <v/>
      </c>
    </row>
    <row r="37" spans="1:72">
      <c r="A37" s="47" t="str">
        <f t="shared" si="2"/>
        <v>V8546083</v>
      </c>
      <c r="B37" s="102">
        <v>46083</v>
      </c>
      <c r="C37" s="135">
        <f>IF(BS_CONTROLE[[#This Row],[DATA]]="","",WEEKNUM(BS_CONTROLE[[#This Row],[DATA]]))</f>
        <v>10</v>
      </c>
      <c r="D37" s="104" t="s">
        <v>759</v>
      </c>
      <c r="E37" s="159">
        <v>557</v>
      </c>
      <c r="F37" s="126" t="s">
        <v>663</v>
      </c>
      <c r="G37" s="142" t="str">
        <f>IF(D37="","*",VLOOKUP(F37,BS_ATIVIDADE[],3,FALSE))</f>
        <v>MECANIZAÇÃO - SOCADORA</v>
      </c>
      <c r="H37" s="106" t="s">
        <v>165</v>
      </c>
      <c r="I37" s="106" t="s">
        <v>166</v>
      </c>
      <c r="J37" s="105">
        <v>92</v>
      </c>
      <c r="K37" s="105">
        <v>102.1</v>
      </c>
      <c r="L37" s="105">
        <v>102.8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7" s="106">
        <v>0.33333333333333331</v>
      </c>
      <c r="P37" s="106">
        <v>0.125</v>
      </c>
      <c r="Q37" s="105">
        <v>1000</v>
      </c>
      <c r="R37" s="10" t="str">
        <f>IFERROR(_xlfn.XLOOKUP(F37, BS_ATIVIDADE[ATIVIDADE],BS_ATIVIDADE[UNIDADE] ), "*")</f>
        <v>M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05" t="s">
        <v>1016</v>
      </c>
      <c r="W37" s="151" t="s">
        <v>1017</v>
      </c>
      <c r="X37" s="104" t="s">
        <v>386</v>
      </c>
      <c r="Y37" s="129"/>
      <c r="Z37" s="104"/>
      <c r="AA37" s="105">
        <v>1</v>
      </c>
      <c r="AB37" s="103" t="s">
        <v>377</v>
      </c>
      <c r="AC37" s="152" t="s">
        <v>371</v>
      </c>
      <c r="AD37" s="107">
        <v>0.29166666666666669</v>
      </c>
      <c r="AE37" s="105">
        <v>6235</v>
      </c>
      <c r="AF37" s="105"/>
      <c r="AG37" s="105"/>
      <c r="AH37" s="15"/>
      <c r="AI37" s="126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1" t="str">
        <f>BS_CONTROLE[[#This Row],[Local - Partida]]</f>
        <v>ZPT1051</v>
      </c>
      <c r="AL37" s="31" t="str">
        <f>BS_CONTROLE[[#This Row],[Local - Encerramento]]</f>
        <v>ZPT</v>
      </c>
      <c r="AM37" s="105" t="str">
        <f>IF(BS_CONTROLE[[#This Row],[Entre - Estações]]=0, "-", BS_CONTROLE[[#This Row],[Entre - Estações]])</f>
        <v>ZGP</v>
      </c>
      <c r="AN37" s="105" t="str">
        <f>IF(BS_CONTROLE[[#This Row],[SB]]=0, "-", BS_CONTROLE[[#This Row],[SB]])</f>
        <v>ZGP2</v>
      </c>
      <c r="AO37" s="105">
        <f>IF(BS_CONTROLE[[#This Row],[SUB]]=0, "-", BS_CONTROLE[[#This Row],[SUB]])</f>
        <v>92</v>
      </c>
      <c r="AP37" s="105">
        <f>BS_CONTROLE[[#This Row],[KM - Inicio]]</f>
        <v>102.1</v>
      </c>
      <c r="AQ37" s="105">
        <f>BS_CONTROLE[[#This Row],[KM - Inicio]]</f>
        <v>102.1</v>
      </c>
      <c r="AR37" s="108">
        <v>0.34791666666666665</v>
      </c>
      <c r="AS37" s="108">
        <v>0</v>
      </c>
      <c r="AT37" s="108">
        <v>0</v>
      </c>
      <c r="AU37" s="136"/>
      <c r="AV37" s="136"/>
      <c r="AW37" s="14"/>
      <c r="AX37" s="14"/>
      <c r="AY37" s="164">
        <f t="shared" si="3"/>
        <v>0</v>
      </c>
      <c r="AZ37" s="153"/>
      <c r="BA37" s="109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05" t="s">
        <v>1016</v>
      </c>
      <c r="BG37" s="16"/>
      <c r="BH37" s="17">
        <v>0</v>
      </c>
      <c r="BI37" s="17"/>
      <c r="BJ37" s="17" t="s">
        <v>1079</v>
      </c>
      <c r="BK37" s="17" t="s">
        <v>1079</v>
      </c>
      <c r="BL37" s="16"/>
      <c r="BM37" s="130"/>
      <c r="BN37" s="130"/>
      <c r="BO37" s="130"/>
      <c r="BP37" s="18"/>
      <c r="BQ37" s="12" t="str">
        <f t="shared" si="4"/>
        <v>Produção e Intervalo</v>
      </c>
      <c r="BR37" s="19">
        <f t="shared" si="5"/>
        <v>0</v>
      </c>
      <c r="BS37" s="19">
        <f t="shared" si="6"/>
        <v>0</v>
      </c>
      <c r="BT37" s="8" t="str">
        <f t="shared" si="7"/>
        <v/>
      </c>
    </row>
    <row r="38" spans="1:72">
      <c r="A38" s="47" t="str">
        <f t="shared" si="2"/>
        <v>EXPANSÃO TURMA 146083</v>
      </c>
      <c r="B38" s="102">
        <v>46083</v>
      </c>
      <c r="C38" s="135">
        <f>IF(BS_CONTROLE[[#This Row],[DATA]]="","",WEEKNUM(BS_CONTROLE[[#This Row],[DATA]]))</f>
        <v>10</v>
      </c>
      <c r="D38" s="104" t="s">
        <v>559</v>
      </c>
      <c r="E38" s="159">
        <v>650</v>
      </c>
      <c r="F38" s="126" t="s">
        <v>619</v>
      </c>
      <c r="G38" s="142" t="str">
        <f>IF(D38="","*",VLOOKUP(F38,BS_ATIVIDADE[],3,FALSE))</f>
        <v>EXPANSÃO</v>
      </c>
      <c r="H38" s="106" t="s">
        <v>558</v>
      </c>
      <c r="I38" s="106" t="s">
        <v>558</v>
      </c>
      <c r="J38" s="105">
        <v>30</v>
      </c>
      <c r="K38" s="105">
        <v>108.75</v>
      </c>
      <c r="L38" s="105">
        <v>109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" s="105" t="s">
        <v>1080</v>
      </c>
      <c r="O38" s="106">
        <v>0.35416666666666669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8" s="105" t="s">
        <v>1081</v>
      </c>
      <c r="W38" s="151" t="s">
        <v>1024</v>
      </c>
      <c r="X38" s="104" t="s">
        <v>386</v>
      </c>
      <c r="Y38" s="129"/>
      <c r="Z38" s="104"/>
      <c r="AA38" s="105" t="s">
        <v>558</v>
      </c>
      <c r="AB38" s="103"/>
      <c r="AC38" s="152"/>
      <c r="AD38" s="107"/>
      <c r="AE38" s="105"/>
      <c r="AF38" s="105"/>
      <c r="AG38" s="105"/>
      <c r="AH38" s="15"/>
      <c r="AI38" s="126" t="str">
        <f>IF(BS_CONTROLE[[#This Row],[Atividade]]=0, "-", BS_CONTROLE[[#This Row],[Atividade]])</f>
        <v>EXPANSÃO - SOLDA</v>
      </c>
      <c r="AJ38" s="9" t="str">
        <f>IF(BS_CONTROLE[[#This Row],[Atividade]]=0, "-", BS_CONTROLE[[#This Row],[Atividade]])</f>
        <v>EXPANSÃO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ZGM-109</v>
      </c>
      <c r="AN38" s="105" t="str">
        <f>IF(BS_CONTROLE[[#This Row],[SB]]=0, "-", BS_CONTROLE[[#This Row],[SB]])</f>
        <v>1101093/1101091</v>
      </c>
      <c r="AO38" s="105">
        <f>IF(BS_CONTROLE[[#This Row],[SUB]]=0, "-", BS_CONTROLE[[#This Row],[SUB]])</f>
        <v>30</v>
      </c>
      <c r="AP38" s="105">
        <f>BS_CONTROLE[[#This Row],[KM - Inicio]]</f>
        <v>108.75</v>
      </c>
      <c r="AQ38" s="105">
        <f>BS_CONTROLE[[#This Row],[KM - Inicio]]</f>
        <v>108.75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8" s="105" t="s">
        <v>1081</v>
      </c>
      <c r="BG38" s="16"/>
      <c r="BH38" s="17">
        <v>0</v>
      </c>
      <c r="BI38" s="17"/>
      <c r="BJ38" s="17" t="s">
        <v>1082</v>
      </c>
      <c r="BK38" s="110" t="s">
        <v>1082</v>
      </c>
      <c r="BL38" s="16"/>
      <c r="BM38" s="130" t="s">
        <v>407</v>
      </c>
      <c r="BN38" s="130" t="s">
        <v>435</v>
      </c>
      <c r="BO38" s="130" t="s">
        <v>486</v>
      </c>
      <c r="BP38" s="18" t="s">
        <v>1083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ExpansãoExecução</v>
      </c>
    </row>
    <row r="39" spans="1:72">
      <c r="A39" s="47" t="str">
        <f t="shared" si="2"/>
        <v>LEANDRO (TP-727)46083</v>
      </c>
      <c r="B39" s="102">
        <v>46083</v>
      </c>
      <c r="C39" s="135">
        <f>IF(BS_CONTROLE[[#This Row],[DATA]]="","",WEEKNUM(BS_CONTROLE[[#This Row],[DATA]]))</f>
        <v>10</v>
      </c>
      <c r="D39" s="104" t="s">
        <v>878</v>
      </c>
      <c r="E39" s="159">
        <v>722</v>
      </c>
      <c r="F39" s="126" t="s">
        <v>744</v>
      </c>
      <c r="G39" s="142" t="str">
        <f>IF(D39="","*",VLOOKUP(F39,BS_ATIVIDADE[],3,FALSE))</f>
        <v>DORMENTE - SUBSTITUIÇÂO</v>
      </c>
      <c r="H39" s="106" t="s">
        <v>558</v>
      </c>
      <c r="I39" s="106" t="s">
        <v>558</v>
      </c>
      <c r="J39" s="105">
        <v>30</v>
      </c>
      <c r="K39" s="105">
        <v>112.7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" s="106">
        <v>0.41666666666666669</v>
      </c>
      <c r="P39" s="106">
        <v>8.3333333333333329E-2</v>
      </c>
      <c r="Q39" s="105">
        <v>30</v>
      </c>
      <c r="R39" s="10" t="str">
        <f>IFERROR(_xlfn.XLOOKUP(F39, BS_ATIVIDADE[ATIVIDADE],BS_ATIVIDADE[UNIDADE] ), "*")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" s="105" t="s">
        <v>1069</v>
      </c>
      <c r="W39" s="151" t="s">
        <v>1035</v>
      </c>
      <c r="X39" s="104" t="s">
        <v>386</v>
      </c>
      <c r="Y39" s="129"/>
      <c r="Z39" s="104"/>
      <c r="AA39" s="105" t="s">
        <v>558</v>
      </c>
      <c r="AB39" s="103"/>
      <c r="AC39" s="152"/>
      <c r="AD39" s="107"/>
      <c r="AE39" s="105"/>
      <c r="AF39" s="105"/>
      <c r="AG39" s="105"/>
      <c r="AH39" s="15"/>
      <c r="AI39" s="126" t="str">
        <f>IF(BS_CONTROLE[[#This Row],[Atividade]]=0, "-", BS_CONTROLE[[#This Row],[Atividade]])</f>
        <v>PDM - SUBSTITUIÇÃO - DORMENTE</v>
      </c>
      <c r="AJ39" s="9" t="str">
        <f>IF(BS_CONTROLE[[#This Row],[Atividade]]=0, "-", BS_CONTROLE[[#This Row],[Atividade]])</f>
        <v>PDM - SUBSTITUIÇÃO - DORMENTE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ZGM-109</v>
      </c>
      <c r="AN39" s="105">
        <f>IF(BS_CONTROLE[[#This Row],[SB]]=0, "-", BS_CONTROLE[[#This Row],[SB]])</f>
        <v>1131121</v>
      </c>
      <c r="AO39" s="105">
        <f>IF(BS_CONTROLE[[#This Row],[SUB]]=0, "-", BS_CONTROLE[[#This Row],[SUB]])</f>
        <v>30</v>
      </c>
      <c r="AP39" s="105">
        <f>BS_CONTROLE[[#This Row],[KM - Inicio]]</f>
        <v>112.7</v>
      </c>
      <c r="AQ39" s="105">
        <f>BS_CONTROLE[[#This Row],[KM - Inicio]]</f>
        <v>112.7</v>
      </c>
      <c r="AR39" s="108"/>
      <c r="AS39" s="108"/>
      <c r="AT39" s="108"/>
      <c r="AU39" s="136"/>
      <c r="AV39" s="136"/>
      <c r="AW39" s="14"/>
      <c r="AX39" s="14"/>
      <c r="AY39" s="164">
        <f t="shared" si="3"/>
        <v>0</v>
      </c>
      <c r="AZ39" s="153"/>
      <c r="BA39" s="109"/>
      <c r="BB39" s="10" t="str">
        <f>IFERROR(_xlfn.XLOOKUP(AI39, BS_ATIVIDADE[ATIVIDADE],BS_ATIVIDADE[UNIDADE] ), "*")</f>
        <v>Nº DE DORMENTES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" s="105" t="s">
        <v>1069</v>
      </c>
      <c r="BG39" s="16"/>
      <c r="BH39" s="17"/>
      <c r="BI39" s="17"/>
      <c r="BJ39" s="17" t="s">
        <v>1076</v>
      </c>
      <c r="BK39" s="18"/>
      <c r="BL39" s="16"/>
      <c r="BM39" s="130"/>
      <c r="BN39" s="130"/>
      <c r="BO39" s="130"/>
      <c r="BP39" s="18"/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/>
      </c>
    </row>
    <row r="40" spans="1:72">
      <c r="A40" s="47" t="str">
        <f t="shared" si="2"/>
        <v/>
      </c>
      <c r="B40" s="102"/>
      <c r="C40" s="135" t="str">
        <f>IF(BS_CONTROLE[[#This Row],[DATA]]="","",WEEKNUM(BS_CONTROLE[[#This Row],[DATA]]))</f>
        <v/>
      </c>
      <c r="D40" s="104"/>
      <c r="E40" s="159">
        <v>35</v>
      </c>
      <c r="F40" s="126"/>
      <c r="G40" s="142" t="str">
        <f>IF(D40="","*",VLOOKUP(F40,BS_ATIVIDADE[],3,FALSE))</f>
        <v>*</v>
      </c>
      <c r="H40" s="106"/>
      <c r="I40" s="106"/>
      <c r="J40" s="105"/>
      <c r="K40" s="105"/>
      <c r="L40" s="105"/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6"/>
      <c r="P40" s="106"/>
      <c r="Q40" s="105"/>
      <c r="R40" s="10" t="str">
        <f>IFERROR(_xlfn.XLOOKUP(F40, BS_ATIVIDADE[ATIVIDADE],BS_ATIVIDADE[UNIDADE] ), "*")</f>
        <v>*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5"/>
      <c r="W40" s="151"/>
      <c r="X40" s="104"/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-</v>
      </c>
      <c r="AN40" s="105" t="str">
        <f>IF(BS_CONTROLE[[#This Row],[SB]]=0, "-", BS_CONTROLE[[#This Row],[SB]])</f>
        <v>-</v>
      </c>
      <c r="AO40" s="105" t="str">
        <f>IF(BS_CONTROLE[[#This Row],[SUB]]=0, "-", BS_CONTROLE[[#This Row],[SUB]])</f>
        <v>-</v>
      </c>
      <c r="AP40" s="105">
        <f>BS_CONTROLE[[#This Row],[KM - Inicio]]</f>
        <v>0</v>
      </c>
      <c r="AQ40" s="105">
        <f>BS_CONTROLE[[#This Row],[KM - Inicio]]</f>
        <v>0</v>
      </c>
      <c r="AR40" s="108"/>
      <c r="AS40" s="108"/>
      <c r="AT40" s="108"/>
      <c r="AU40" s="136"/>
      <c r="AV40" s="136"/>
      <c r="AW40" s="14"/>
      <c r="AX40" s="14"/>
      <c r="AY40" s="164" t="str">
        <f t="shared" si="3"/>
        <v>*</v>
      </c>
      <c r="AZ40" s="153"/>
      <c r="BA40" s="109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 t="shared" si="4"/>
        <v>Aderente</v>
      </c>
      <c r="BR40" s="19" t="str">
        <f t="shared" si="5"/>
        <v>*</v>
      </c>
      <c r="BS40" s="19" t="str">
        <f t="shared" si="6"/>
        <v>*</v>
      </c>
      <c r="BT40" s="8" t="str">
        <f t="shared" si="7"/>
        <v/>
      </c>
    </row>
    <row r="41" spans="1:72">
      <c r="A41" s="47" t="str">
        <f t="shared" si="2"/>
        <v>V9246084</v>
      </c>
      <c r="B41" s="102">
        <v>46084</v>
      </c>
      <c r="C41" s="135">
        <f>IF(BS_CONTROLE[[#This Row],[DATA]]="","",WEEKNUM(BS_CONTROLE[[#This Row],[DATA]]))</f>
        <v>10</v>
      </c>
      <c r="D41" s="104" t="s">
        <v>772</v>
      </c>
      <c r="E41" s="159">
        <v>769</v>
      </c>
      <c r="F41" s="126" t="s">
        <v>663</v>
      </c>
      <c r="G41" s="142" t="str">
        <f>IF(D41="","*",VLOOKUP(F41,BS_ATIVIDADE[],3,FALSE))</f>
        <v>MECANIZAÇÃO - SOCADORA</v>
      </c>
      <c r="H41" s="106" t="s">
        <v>1019</v>
      </c>
      <c r="I41" s="106" t="s">
        <v>1019</v>
      </c>
      <c r="J41" s="105">
        <v>70</v>
      </c>
      <c r="K41" s="105">
        <v>97.5</v>
      </c>
      <c r="L41" s="105">
        <v>96.578000000000003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41" s="127" t="s">
        <v>1084</v>
      </c>
      <c r="O41" s="106">
        <v>0.375</v>
      </c>
      <c r="P41" s="106">
        <v>8.3333333333333329E-2</v>
      </c>
      <c r="Q41" s="105">
        <v>100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MECANIZAÇÃO - SOCADORA</v>
      </c>
      <c r="AJ41" s="9" t="str">
        <f>IF(BS_CONTROLE[[#This Row],[Atividade]]=0, "-", BS_CONTROLE[[#This Row],[Atividade]])</f>
        <v>MECANIZAÇÃO - SOCADORA</v>
      </c>
      <c r="AK41" s="31" t="str">
        <f>BS_CONTROLE[[#This Row],[Local - Partida]]</f>
        <v>ZAC-2</v>
      </c>
      <c r="AL41" s="31" t="str">
        <f>BS_CONTROLE[[#This Row],[Local - Encerramento]]</f>
        <v>ZAC-2</v>
      </c>
      <c r="AM41" s="105" t="str">
        <f>IF(BS_CONTROLE[[#This Row],[Entre - Estações]]=0, "-", BS_CONTROLE[[#This Row],[Entre - Estações]])</f>
        <v>ZTT-ZLI</v>
      </c>
      <c r="AN41" s="105" t="str">
        <f>IF(BS_CONTROLE[[#This Row],[SB]]=0, "-", BS_CONTROLE[[#This Row],[SB]])</f>
        <v>K97100/ZTT1</v>
      </c>
      <c r="AO41" s="105">
        <f>IF(BS_CONTROLE[[#This Row],[SUB]]=0, "-", BS_CONTROLE[[#This Row],[SUB]])</f>
        <v>70</v>
      </c>
      <c r="AP41" s="105">
        <f>BS_CONTROLE[[#This Row],[KM - Inicio]]</f>
        <v>97.5</v>
      </c>
      <c r="AQ41" s="105">
        <f>BS_CONTROLE[[#This Row],[KM - Inicio]]</f>
        <v>97.5</v>
      </c>
      <c r="AR41" s="108"/>
      <c r="AS41" s="108"/>
      <c r="AT41" s="108"/>
      <c r="AU41" s="136"/>
      <c r="AV41" s="136"/>
      <c r="AW41" s="14"/>
      <c r="AX41" s="14"/>
      <c r="AY41" s="164">
        <f t="shared" si="3"/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Produção e Intervalo</v>
      </c>
      <c r="BR41" s="19">
        <f t="shared" si="5"/>
        <v>0</v>
      </c>
      <c r="BS41" s="19">
        <f t="shared" si="6"/>
        <v>0</v>
      </c>
      <c r="BT41" s="8" t="str">
        <f t="shared" si="7"/>
        <v/>
      </c>
    </row>
    <row r="42" spans="1:72">
      <c r="A42" s="47" t="str">
        <f t="shared" si="2"/>
        <v>EXPANSÃO TURMA 146084</v>
      </c>
      <c r="B42" s="102">
        <v>46084</v>
      </c>
      <c r="C42" s="135">
        <f>IF(BS_CONTROLE[[#This Row],[DATA]]="","",WEEKNUM(BS_CONTROLE[[#This Row],[DATA]]))</f>
        <v>10</v>
      </c>
      <c r="D42" s="104" t="s">
        <v>559</v>
      </c>
      <c r="E42" s="159">
        <v>536</v>
      </c>
      <c r="F42" s="126" t="s">
        <v>619</v>
      </c>
      <c r="G42" s="142" t="str">
        <f>IF(D42="","*",VLOOKUP(F42,BS_ATIVIDADE[],3,FALSE))</f>
        <v>EXPANSÃO</v>
      </c>
      <c r="H42" s="106" t="s">
        <v>558</v>
      </c>
      <c r="I42" s="106" t="s">
        <v>558</v>
      </c>
      <c r="J42" s="105">
        <v>68</v>
      </c>
      <c r="K42" s="105">
        <v>73.8</v>
      </c>
      <c r="L42" s="105">
        <v>74.180000000000007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2" s="106">
        <v>0.35416666666666669</v>
      </c>
      <c r="P42" s="106">
        <v>6.25E-2</v>
      </c>
      <c r="Q42" s="105">
        <v>1</v>
      </c>
      <c r="R42" s="10" t="str">
        <f>IFERROR(_xlfn.XLOOKUP(F42, BS_ATIVIDADE[ATIVIDADE],BS_ATIVIDADE[UNIDADE] ), "*")</f>
        <v>Nº DE SOLDA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EXPANSÃO - SOLDA</v>
      </c>
      <c r="AJ42" s="9" t="str">
        <f>IF(BS_CONTROLE[[#This Row],[Atividade]]=0, "-", BS_CONTROLE[[#This Row],[Atividade]])</f>
        <v>EXPANSÃO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5" t="str">
        <f>IF(BS_CONTROLE[[#This Row],[Entre - Estações]]=0, "-", BS_CONTROLE[[#This Row],[Entre - Estações]])</f>
        <v>ZSU-ZNO</v>
      </c>
      <c r="AN42" s="105" t="str">
        <f>IF(BS_CONTROLE[[#This Row],[SB]]=0, "-", BS_CONTROLE[[#This Row],[SB]])</f>
        <v>K70K74</v>
      </c>
      <c r="AO42" s="105">
        <f>IF(BS_CONTROLE[[#This Row],[SUB]]=0, "-", BS_CONTROLE[[#This Row],[SUB]])</f>
        <v>68</v>
      </c>
      <c r="AP42" s="105">
        <f>BS_CONTROLE[[#This Row],[KM - Inicio]]</f>
        <v>73.8</v>
      </c>
      <c r="AQ42" s="105">
        <f>BS_CONTROLE[[#This Row],[KM - Inicio]]</f>
        <v>73.8</v>
      </c>
      <c r="AR42" s="108"/>
      <c r="AS42" s="108"/>
      <c r="AT42" s="108"/>
      <c r="AU42" s="136"/>
      <c r="AV42" s="136"/>
      <c r="AW42" s="14"/>
      <c r="AX42" s="14"/>
      <c r="AY42" s="164">
        <f t="shared" si="3"/>
        <v>0</v>
      </c>
      <c r="AZ42" s="153"/>
      <c r="BA42" s="109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Produção e Intervalo</v>
      </c>
      <c r="BR42" s="19">
        <f t="shared" si="5"/>
        <v>0</v>
      </c>
      <c r="BS42" s="19">
        <f t="shared" si="6"/>
        <v>0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38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E4246084</v>
      </c>
      <c r="B44" s="102">
        <v>46084</v>
      </c>
      <c r="C44" s="135">
        <f>IF(BS_CONTROLE[[#This Row],[DATA]]="","",WEEKNUM(BS_CONTROLE[[#This Row],[DATA]]))</f>
        <v>10</v>
      </c>
      <c r="D44" s="104" t="s">
        <v>709</v>
      </c>
      <c r="E44" s="159">
        <v>731</v>
      </c>
      <c r="F44" s="126" t="s">
        <v>625</v>
      </c>
      <c r="G44" s="142" t="str">
        <f>IF(D44="","*",VLOOKUP(F44,BS_ATIVIDADE[],3,FALSE))</f>
        <v>TRILHEIRO - DESCARGA</v>
      </c>
      <c r="H44" s="106" t="s">
        <v>1085</v>
      </c>
      <c r="I44" s="106" t="s">
        <v>1085</v>
      </c>
      <c r="J44" s="105">
        <v>68</v>
      </c>
      <c r="K44" s="105">
        <v>67.531999999999996</v>
      </c>
      <c r="L44" s="105">
        <v>69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4" s="105" t="s">
        <v>1086</v>
      </c>
      <c r="O44" s="106">
        <v>0.375</v>
      </c>
      <c r="P44" s="106">
        <v>8.3333333333333329E-2</v>
      </c>
      <c r="Q44" s="105">
        <v>1560</v>
      </c>
      <c r="R44" s="10" t="str">
        <f>IFERROR(_xlfn.XLOOKUP(F44, BS_ATIVIDADE[ATIVIDADE],BS_ATIVIDADE[UNIDADE] ), "*")</f>
        <v>M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4" s="105" t="s">
        <v>1020</v>
      </c>
      <c r="W44" s="151" t="s">
        <v>1087</v>
      </c>
      <c r="X44" s="104" t="s">
        <v>381</v>
      </c>
      <c r="Y44" s="129"/>
      <c r="Z44" s="104"/>
      <c r="AA44" s="105" t="s">
        <v>1088</v>
      </c>
      <c r="AB44" s="103" t="s">
        <v>388</v>
      </c>
      <c r="AC44" s="152" t="s">
        <v>371</v>
      </c>
      <c r="AD44" s="107">
        <v>0.33333333333333331</v>
      </c>
      <c r="AE44" s="172" t="s">
        <v>1089</v>
      </c>
      <c r="AF44" s="105"/>
      <c r="AG44" s="105"/>
      <c r="AH44" s="15"/>
      <c r="AI44" s="126" t="str">
        <f>IF(BS_CONTROLE[[#This Row],[Atividade]]=0, "-", BS_CONTROLE[[#This Row],[Atividade]])</f>
        <v>TRILHEIRO - DESCARGA</v>
      </c>
      <c r="AJ44" s="9" t="str">
        <f>IF(BS_CONTROLE[[#This Row],[Atividade]]=0, "-", BS_CONTROLE[[#This Row],[Atividade]])</f>
        <v>TRILHEIRO - DESCARGA</v>
      </c>
      <c r="AK44" s="31" t="str">
        <f>BS_CONTROLE[[#This Row],[Local - Partida]]</f>
        <v>ZBV-3</v>
      </c>
      <c r="AL44" s="31" t="str">
        <f>BS_CONTROLE[[#This Row],[Local - Encerramento]]</f>
        <v>ZBV-3</v>
      </c>
      <c r="AM44" s="105" t="str">
        <f>IF(BS_CONTROLE[[#This Row],[Entre - Estações]]=0, "-", BS_CONTROLE[[#This Row],[Entre - Estações]])</f>
        <v>ZSU</v>
      </c>
      <c r="AN44" s="105" t="str">
        <f>IF(BS_CONTROLE[[#This Row],[SB]]=0, "-", BS_CONTROLE[[#This Row],[SB]])</f>
        <v>K65ZSU/ZSU2</v>
      </c>
      <c r="AO44" s="105">
        <f>IF(BS_CONTROLE[[#This Row],[SUB]]=0, "-", BS_CONTROLE[[#This Row],[SUB]])</f>
        <v>68</v>
      </c>
      <c r="AP44" s="105">
        <f>BS_CONTROLE[[#This Row],[KM - Inicio]]</f>
        <v>67.531999999999996</v>
      </c>
      <c r="AQ44" s="105">
        <f>BS_CONTROLE[[#This Row],[KM - Inicio]]</f>
        <v>67.531999999999996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Produção e Intervalo</v>
      </c>
      <c r="BR44" s="19">
        <f t="shared" si="5"/>
        <v>0</v>
      </c>
      <c r="BS44" s="19">
        <f t="shared" si="6"/>
        <v>0</v>
      </c>
      <c r="BT44" s="8" t="str">
        <f t="shared" si="7"/>
        <v/>
      </c>
    </row>
    <row r="45" spans="1:72">
      <c r="A45" s="47" t="str">
        <f t="shared" si="2"/>
        <v/>
      </c>
      <c r="B45" s="102"/>
      <c r="C45" s="135" t="str">
        <f>IF(BS_CONTROLE[[#This Row],[DATA]]="","",WEEKNUM(BS_CONTROLE[[#This Row],[DATA]]))</f>
        <v/>
      </c>
      <c r="D45" s="104"/>
      <c r="E45" s="159">
        <v>40</v>
      </c>
      <c r="F45" s="126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10" t="str">
        <f>IFERROR(_xlfn.XLOOKUP(F45, BS_ATIVIDADE[ATIVIDADE],BS_ATIVIDADE[UNIDADE] ), "*")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5"/>
      <c r="AI45" s="126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6"/>
      <c r="AV45" s="136"/>
      <c r="AW45" s="14"/>
      <c r="AX45" s="14"/>
      <c r="AY45" s="164" t="str">
        <f t="shared" si="3"/>
        <v>*</v>
      </c>
      <c r="AZ45" s="153"/>
      <c r="BA45" s="109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EDSON/NIVALDO (TP-819)46084</v>
      </c>
      <c r="B46" s="102">
        <v>46084</v>
      </c>
      <c r="C46" s="135">
        <f>IF(BS_CONTROLE[[#This Row],[DATA]]="","",WEEKNUM(BS_CONTROLE[[#This Row],[DATA]]))</f>
        <v>10</v>
      </c>
      <c r="D46" s="104" t="s">
        <v>842</v>
      </c>
      <c r="E46" s="159">
        <v>41</v>
      </c>
      <c r="F46" s="126" t="s">
        <v>744</v>
      </c>
      <c r="G46" s="142" t="str">
        <f>IF(D46="","*",VLOOKUP(F46,BS_ATIVIDADE[],3,FALSE))</f>
        <v>DORMENTE - SUBSTITUIÇÂO</v>
      </c>
      <c r="H46" s="106" t="s">
        <v>558</v>
      </c>
      <c r="I46" s="106" t="s">
        <v>558</v>
      </c>
      <c r="J46" s="105">
        <v>49</v>
      </c>
      <c r="K46" s="105">
        <v>224.547</v>
      </c>
      <c r="L46" s="105"/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6" s="106">
        <v>0.41666666666666669</v>
      </c>
      <c r="P46" s="106">
        <v>8.3333333333333329E-2</v>
      </c>
      <c r="Q46" s="105">
        <v>30</v>
      </c>
      <c r="R46" s="10" t="str">
        <f>IFERROR(_xlfn.XLOOKUP(F46, BS_ATIVIDADE[ATIVIDADE],BS_ATIVIDADE[UNIDADE] ), "*")</f>
        <v>Nº DE DORMENTES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6" s="105" t="s">
        <v>1090</v>
      </c>
      <c r="W46" s="151" t="s">
        <v>1043</v>
      </c>
      <c r="X46" s="104" t="s">
        <v>386</v>
      </c>
      <c r="Y46" s="129"/>
      <c r="Z46" s="104"/>
      <c r="AA46" s="105" t="s">
        <v>558</v>
      </c>
      <c r="AB46" s="103"/>
      <c r="AC46" s="152"/>
      <c r="AD46" s="107" t="s">
        <v>558</v>
      </c>
      <c r="AE46" s="105" t="s">
        <v>558</v>
      </c>
      <c r="AF46" s="105" t="s">
        <v>558</v>
      </c>
      <c r="AG46" s="105" t="s">
        <v>558</v>
      </c>
      <c r="AH46" s="15"/>
      <c r="AI46" s="126" t="str">
        <f>IF(BS_CONTROLE[[#This Row],[Atividade]]=0, "-", BS_CONTROLE[[#This Row],[Atividade]])</f>
        <v>PDM - SUBSTITUIÇÃO - DORMENTE</v>
      </c>
      <c r="AJ46" s="9" t="str">
        <f>IF(BS_CONTROLE[[#This Row],[Atividade]]=0, "-", BS_CONTROLE[[#This Row],[Atividade]])</f>
        <v>PDM - SUBSTITUIÇÃO - DORMENTE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ZXI-ZVK</v>
      </c>
      <c r="AN46" s="105" t="str">
        <f>IF(BS_CONTROLE[[#This Row],[SB]]=0, "-", BS_CONTROLE[[#This Row],[SB]])</f>
        <v>224ZIC1</v>
      </c>
      <c r="AO46" s="105">
        <f>IF(BS_CONTROLE[[#This Row],[SUB]]=0, "-", BS_CONTROLE[[#This Row],[SUB]])</f>
        <v>49</v>
      </c>
      <c r="AP46" s="105">
        <f>BS_CONTROLE[[#This Row],[KM - Inicio]]</f>
        <v>224.547</v>
      </c>
      <c r="AQ46" s="105">
        <f>BS_CONTROLE[[#This Row],[KM - Inicio]]</f>
        <v>224.547</v>
      </c>
      <c r="AR46" s="108"/>
      <c r="AS46" s="108"/>
      <c r="AT46" s="108"/>
      <c r="AU46" s="136"/>
      <c r="AV46" s="136"/>
      <c r="AW46" s="14"/>
      <c r="AX46" s="14"/>
      <c r="AY46" s="164">
        <f t="shared" si="3"/>
        <v>0</v>
      </c>
      <c r="AZ46" s="153"/>
      <c r="BA46" s="109"/>
      <c r="BB46" s="10" t="str">
        <f>IFERROR(_xlfn.XLOOKUP(AI46, BS_ATIVIDADE[ATIVIDADE],BS_ATIVIDADE[UNIDADE] ), "*")</f>
        <v>Nº DE DORMENTES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/>
      </c>
    </row>
    <row r="47" spans="1:72">
      <c r="A47" s="47" t="str">
        <f t="shared" si="2"/>
        <v/>
      </c>
      <c r="B47" s="102"/>
      <c r="C47" s="135" t="str">
        <f>IF(BS_CONTROLE[[#This Row],[DATA]]="","",WEEKNUM(BS_CONTROLE[[#This Row],[DATA]]))</f>
        <v/>
      </c>
      <c r="D47" s="104"/>
      <c r="E47" s="159">
        <v>42</v>
      </c>
      <c r="F47" s="126"/>
      <c r="G47" s="142" t="str">
        <f>IF(D47="","*",VLOOKUP(F47,BS_ATIVIDADE[],3,FALSE))</f>
        <v>*</v>
      </c>
      <c r="H47" s="106"/>
      <c r="I47" s="106"/>
      <c r="J47" s="105"/>
      <c r="K47" s="105"/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/>
      <c r="Q47" s="105"/>
      <c r="R47" s="10" t="str">
        <f>IFERROR(_xlfn.XLOOKUP(F47, BS_ATIVIDADE[ATIVIDADE],BS_ATIVIDADE[UNIDADE] ), "*")</f>
        <v>*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/>
      <c r="W47" s="151"/>
      <c r="X47" s="104"/>
      <c r="Y47" s="129"/>
      <c r="Z47" s="104"/>
      <c r="AA47" s="105"/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 t="str">
        <f>IF(BS_CONTROLE[[#This Row],[SUB]]=0, "-", BS_CONTROLE[[#This Row],[SUB]])</f>
        <v>-</v>
      </c>
      <c r="AP47" s="105">
        <f>BS_CONTROLE[[#This Row],[KM - Inicio]]</f>
        <v>0</v>
      </c>
      <c r="AQ47" s="105">
        <f>BS_CONTROLE[[#This Row],[KM - Inicio]]</f>
        <v>0</v>
      </c>
      <c r="AR47" s="108"/>
      <c r="AS47" s="108"/>
      <c r="AT47" s="108"/>
      <c r="AU47" s="136"/>
      <c r="AV47" s="136"/>
      <c r="AW47" s="14"/>
      <c r="AX47" s="14"/>
      <c r="AY47" s="164" t="str">
        <f t="shared" si="3"/>
        <v>*</v>
      </c>
      <c r="AZ47" s="153"/>
      <c r="BA47" s="109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4"/>
        <v>Aderente</v>
      </c>
      <c r="BR47" s="19" t="str">
        <f t="shared" si="5"/>
        <v>*</v>
      </c>
      <c r="BS47" s="19" t="str">
        <f t="shared" si="6"/>
        <v>*</v>
      </c>
      <c r="BT47" s="8" t="str">
        <f t="shared" si="7"/>
        <v/>
      </c>
    </row>
    <row r="48" spans="1:72">
      <c r="A48" s="47" t="str">
        <f t="shared" si="2"/>
        <v>DANIEL (TP-647)46084</v>
      </c>
      <c r="B48" s="102">
        <v>46084</v>
      </c>
      <c r="C48" s="135">
        <f>IF(BS_CONTROLE[[#This Row],[DATA]]="","",WEEKNUM(BS_CONTROLE[[#This Row],[DATA]]))</f>
        <v>10</v>
      </c>
      <c r="D48" s="104" t="s">
        <v>830</v>
      </c>
      <c r="E48" s="159">
        <v>162</v>
      </c>
      <c r="F48" s="126" t="s">
        <v>740</v>
      </c>
      <c r="G48" s="142" t="str">
        <f>IF(D48="","*",VLOOKUP(F48,BS_ATIVIDADE[],3,FALSE))</f>
        <v>SOLDA</v>
      </c>
      <c r="H48" s="105" t="s">
        <v>558</v>
      </c>
      <c r="I48" s="105" t="s">
        <v>558</v>
      </c>
      <c r="J48" s="105">
        <v>56</v>
      </c>
      <c r="K48" s="105">
        <v>208.75</v>
      </c>
      <c r="L48" s="105" t="s">
        <v>558</v>
      </c>
      <c r="M48" s="105" t="s">
        <v>1026</v>
      </c>
      <c r="N48" s="105" t="s">
        <v>237</v>
      </c>
      <c r="O48" s="106">
        <v>0.41666666666666669</v>
      </c>
      <c r="P48" s="106">
        <v>6.25E-2</v>
      </c>
      <c r="Q48" s="105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8" s="105" t="s">
        <v>1027</v>
      </c>
      <c r="W48" s="151" t="s">
        <v>1024</v>
      </c>
      <c r="X48" s="104" t="s">
        <v>386</v>
      </c>
      <c r="Y48" s="129"/>
      <c r="Z48" s="104"/>
      <c r="AA48" s="105" t="s">
        <v>558</v>
      </c>
      <c r="AB48" s="103"/>
      <c r="AC48" s="152"/>
      <c r="AD48" s="107"/>
      <c r="AE48" s="105"/>
      <c r="AF48" s="105"/>
      <c r="AG48" s="105"/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ZST</v>
      </c>
      <c r="AN48" s="105" t="str">
        <f>IF(BS_CONTROLE[[#This Row],[SB]]=0, "-", BS_CONTROLE[[#This Row],[SB]])</f>
        <v>ZST2</v>
      </c>
      <c r="AO48" s="105">
        <f>IF(BS_CONTROLE[[#This Row],[SUB]]=0, "-", BS_CONTROLE[[#This Row],[SUB]])</f>
        <v>56</v>
      </c>
      <c r="AP48" s="105">
        <f>BS_CONTROLE[[#This Row],[KM - Inicio]]</f>
        <v>208.75</v>
      </c>
      <c r="AQ48" s="105">
        <f>BS_CONTROLE[[#This Row],[KM - Inicio]]</f>
        <v>208.75</v>
      </c>
      <c r="AR48" s="108"/>
      <c r="AS48" s="108"/>
      <c r="AT48" s="108"/>
      <c r="AU48" s="136"/>
      <c r="AV48" s="136"/>
      <c r="AW48" s="14"/>
      <c r="AX48" s="14"/>
      <c r="AY48" s="164">
        <f t="shared" si="3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/>
      </c>
    </row>
    <row r="49" spans="1:72">
      <c r="A49" s="47" t="str">
        <f t="shared" si="2"/>
        <v>V9346084</v>
      </c>
      <c r="B49" s="102">
        <v>46084</v>
      </c>
      <c r="C49" s="135">
        <f>IF(BS_CONTROLE[[#This Row],[DATA]]="","",WEEKNUM(BS_CONTROLE[[#This Row],[DATA]]))</f>
        <v>10</v>
      </c>
      <c r="D49" s="104" t="s">
        <v>775</v>
      </c>
      <c r="E49" s="159">
        <v>162</v>
      </c>
      <c r="F49" s="126" t="s">
        <v>663</v>
      </c>
      <c r="G49" s="142" t="str">
        <f>IF(D49="","*",VLOOKUP(F49,BS_ATIVIDADE[],3,FALSE))</f>
        <v>MECANIZAÇÃO - SOCADORA</v>
      </c>
      <c r="H49" s="105" t="s">
        <v>92</v>
      </c>
      <c r="I49" s="105" t="s">
        <v>92</v>
      </c>
      <c r="J49" s="105">
        <v>56</v>
      </c>
      <c r="K49" s="105">
        <v>204.4</v>
      </c>
      <c r="L49" s="105">
        <v>206.4</v>
      </c>
      <c r="M49" s="105" t="s">
        <v>234</v>
      </c>
      <c r="N49" s="105" t="s">
        <v>235</v>
      </c>
      <c r="O49" s="106">
        <v>0.33333333333333331</v>
      </c>
      <c r="P49" s="106">
        <v>0.125</v>
      </c>
      <c r="Q49" s="105">
        <v>500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9" s="105" t="s">
        <v>1031</v>
      </c>
      <c r="W49" s="151" t="s">
        <v>1017</v>
      </c>
      <c r="X49" s="104" t="s">
        <v>386</v>
      </c>
      <c r="Y49" s="129"/>
      <c r="Z49" s="104"/>
      <c r="AA49" s="105" t="s">
        <v>1032</v>
      </c>
      <c r="AB49" s="103" t="s">
        <v>377</v>
      </c>
      <c r="AC49" s="152" t="s">
        <v>371</v>
      </c>
      <c r="AD49" s="107">
        <v>0.33333333333333331</v>
      </c>
      <c r="AE49" s="105">
        <v>7309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ZYU1</v>
      </c>
      <c r="AL49" s="31" t="str">
        <f>BS_CONTROLE[[#This Row],[Local - Encerramento]]</f>
        <v>ZYU1</v>
      </c>
      <c r="AM49" s="105" t="str">
        <f>IF(BS_CONTROLE[[#This Row],[Entre - Estações]]=0, "-", BS_CONTROLE[[#This Row],[Entre - Estações]])</f>
        <v>ZYU-ZST</v>
      </c>
      <c r="AN49" s="105" t="str">
        <f>IF(BS_CONTROLE[[#This Row],[SB]]=0, "-", BS_CONTROLE[[#This Row],[SB]])</f>
        <v>ZYU206</v>
      </c>
      <c r="AO49" s="105">
        <f>IF(BS_CONTROLE[[#This Row],[SUB]]=0, "-", BS_CONTROLE[[#This Row],[SUB]])</f>
        <v>56</v>
      </c>
      <c r="AP49" s="105">
        <f>BS_CONTROLE[[#This Row],[KM - Inicio]]</f>
        <v>204.4</v>
      </c>
      <c r="AQ49" s="105">
        <f>BS_CONTROLE[[#This Row],[KM - Inicio]]</f>
        <v>204.4</v>
      </c>
      <c r="AR49" s="108"/>
      <c r="AS49" s="108"/>
      <c r="AT49" s="108"/>
      <c r="AU49" s="136"/>
      <c r="AV49" s="136"/>
      <c r="AW49" s="14"/>
      <c r="AX49" s="14"/>
      <c r="AY49" s="164">
        <f t="shared" si="3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/>
      </c>
    </row>
    <row r="50" spans="1:72">
      <c r="A50" s="47" t="str">
        <f t="shared" si="2"/>
        <v>ROGÉRIO (TP-730)46084</v>
      </c>
      <c r="B50" s="102">
        <v>46084</v>
      </c>
      <c r="C50" s="135">
        <f>IF(BS_CONTROLE[[#This Row],[DATA]]="","",WEEKNUM(BS_CONTROLE[[#This Row],[DATA]]))</f>
        <v>10</v>
      </c>
      <c r="D50" s="104" t="s">
        <v>900</v>
      </c>
      <c r="E50" s="159">
        <v>774</v>
      </c>
      <c r="F50" s="126" t="s">
        <v>744</v>
      </c>
      <c r="G50" s="142" t="str">
        <f>IF(D50="","*",VLOOKUP(F50,BS_ATIVIDADE[],3,FALSE))</f>
        <v>DORMENTE - SUBSTITUIÇÂO</v>
      </c>
      <c r="H50" s="106" t="s">
        <v>558</v>
      </c>
      <c r="I50" s="106" t="s">
        <v>558</v>
      </c>
      <c r="J50" s="105">
        <v>56</v>
      </c>
      <c r="K50" s="105">
        <v>202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0" s="106">
        <v>0.41666666666666669</v>
      </c>
      <c r="P50" s="106">
        <v>8.3333333333333329E-2</v>
      </c>
      <c r="Q50" s="105">
        <v>30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" s="105" t="s">
        <v>1034</v>
      </c>
      <c r="W50" s="151" t="s">
        <v>1035</v>
      </c>
      <c r="X50" s="104" t="s">
        <v>386</v>
      </c>
      <c r="Y50" s="129"/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SUBSTITUIÇÃO - DORMENTE</v>
      </c>
      <c r="AJ50" s="9" t="str">
        <f>IF(BS_CONTROLE[[#This Row],[Atividade]]=0, "-", BS_CONTROLE[[#This Row],[Atividade]])</f>
        <v>PDM - SUBSTITUIÇÃO - DORMENTE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ZYU</v>
      </c>
      <c r="AN50" s="105" t="str">
        <f>IF(BS_CONTROLE[[#This Row],[SB]]=0, "-", BS_CONTROLE[[#This Row],[SB]])</f>
        <v>ZYU2</v>
      </c>
      <c r="AO50" s="105">
        <f>IF(BS_CONTROLE[[#This Row],[SUB]]=0, "-", BS_CONTROLE[[#This Row],[SUB]])</f>
        <v>56</v>
      </c>
      <c r="AP50" s="105">
        <f>BS_CONTROLE[[#This Row],[KM - Inicio]]</f>
        <v>202</v>
      </c>
      <c r="AQ50" s="105">
        <f>BS_CONTROLE[[#This Row],[KM - Inicio]]</f>
        <v>202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4"/>
        <v>Produção e Intervalo</v>
      </c>
      <c r="BR50" s="19">
        <f t="shared" si="5"/>
        <v>0</v>
      </c>
      <c r="BS50" s="19">
        <f t="shared" si="6"/>
        <v>0</v>
      </c>
      <c r="BT50" s="8" t="str">
        <f t="shared" si="7"/>
        <v/>
      </c>
    </row>
    <row r="51" spans="1:72">
      <c r="A51" s="47" t="str">
        <f t="shared" si="2"/>
        <v>W5946084</v>
      </c>
      <c r="B51" s="102">
        <v>46084</v>
      </c>
      <c r="C51" s="135">
        <f>IF(BS_CONTROLE[[#This Row],[DATA]]="","",WEEKNUM(BS_CONTROLE[[#This Row],[DATA]]))</f>
        <v>10</v>
      </c>
      <c r="D51" s="104" t="s">
        <v>790</v>
      </c>
      <c r="E51" s="159">
        <v>605</v>
      </c>
      <c r="F51" s="126" t="s">
        <v>721</v>
      </c>
      <c r="G51" s="142" t="str">
        <f>IF(D51="","*",VLOOKUP(F51,BS_ATIVIDADE[],3,FALSE))</f>
        <v>DORMENTE - DESCARGA</v>
      </c>
      <c r="H51" s="105" t="s">
        <v>92</v>
      </c>
      <c r="I51" s="105" t="s">
        <v>92</v>
      </c>
      <c r="J51" s="105">
        <v>56</v>
      </c>
      <c r="K51" s="105">
        <v>190</v>
      </c>
      <c r="L51" s="105" t="s">
        <v>558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1" s="106">
        <v>0.375</v>
      </c>
      <c r="P51" s="106">
        <v>4.1666666666666664E-2</v>
      </c>
      <c r="Q51" s="105">
        <v>100</v>
      </c>
      <c r="R51" s="10" t="str">
        <f>IFERROR(_xlfn.XLOOKUP(F51, BS_ATIVIDADE[ATIVIDADE],BS_ATIVIDADE[UNIDADE] ), "*")</f>
        <v>Nº DE DORMENTES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1" s="105" t="s">
        <v>1034</v>
      </c>
      <c r="W51" s="151" t="s">
        <v>1037</v>
      </c>
      <c r="X51" s="104" t="s">
        <v>386</v>
      </c>
      <c r="Y51" s="129"/>
      <c r="Z51" s="104"/>
      <c r="AA51" s="105" t="s">
        <v>1038</v>
      </c>
      <c r="AB51" s="103" t="s">
        <v>383</v>
      </c>
      <c r="AC51" s="152" t="s">
        <v>384</v>
      </c>
      <c r="AD51" s="107">
        <v>0.35416666666666669</v>
      </c>
      <c r="AE51" s="105">
        <v>7629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PDM - DESCARGA - DORMENTE</v>
      </c>
      <c r="AJ51" s="9" t="str">
        <f>IF(BS_CONTROLE[[#This Row],[Atividade]]=0, "-", BS_CONTROLE[[#This Row],[Atividade]])</f>
        <v>PDM - DESCARGA - DORMENTE</v>
      </c>
      <c r="AK51" s="31" t="str">
        <f>BS_CONTROLE[[#This Row],[Local - Partida]]</f>
        <v>ZYU1</v>
      </c>
      <c r="AL51" s="31" t="str">
        <f>BS_CONTROLE[[#This Row],[Local - Encerramento]]</f>
        <v>ZYU1</v>
      </c>
      <c r="AM51" s="105" t="str">
        <f>IF(BS_CONTROLE[[#This Row],[Entre - Estações]]=0, "-", BS_CONTROLE[[#This Row],[Entre - Estações]])</f>
        <v>ZXP-ZFY</v>
      </c>
      <c r="AN51" s="105" t="str">
        <f>IF(BS_CONTROLE[[#This Row],[SB]]=0, "-", BS_CONTROLE[[#This Row],[SB]])</f>
        <v>189ZFY</v>
      </c>
      <c r="AO51" s="105">
        <f>IF(BS_CONTROLE[[#This Row],[SUB]]=0, "-", BS_CONTROLE[[#This Row],[SUB]])</f>
        <v>56</v>
      </c>
      <c r="AP51" s="105">
        <f>BS_CONTROLE[[#This Row],[KM - Inicio]]</f>
        <v>190</v>
      </c>
      <c r="AQ51" s="105">
        <f>BS_CONTROLE[[#This Row],[KM - Inicio]]</f>
        <v>190</v>
      </c>
      <c r="AR51" s="108"/>
      <c r="AS51" s="108"/>
      <c r="AT51" s="108"/>
      <c r="AU51" s="136"/>
      <c r="AV51" s="136"/>
      <c r="AW51" s="14"/>
      <c r="AX51" s="14"/>
      <c r="AY51" s="164">
        <f t="shared" si="3"/>
        <v>0</v>
      </c>
      <c r="AZ51" s="153"/>
      <c r="BA51" s="109"/>
      <c r="BB51" s="10" t="str">
        <f>IFERROR(_xlfn.XLOOKUP(AI51, BS_ATIVIDADE[ATIVIDADE],BS_ATIVIDADE[UNIDADE] ), "*")</f>
        <v>Nº DE DORMENTES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/>
      </c>
    </row>
    <row r="52" spans="1:72">
      <c r="A52" s="47" t="str">
        <f t="shared" si="2"/>
        <v>ROBSON (TF-701)46084</v>
      </c>
      <c r="B52" s="102">
        <v>46084</v>
      </c>
      <c r="C52" s="135">
        <f>IF(BS_CONTROLE[[#This Row],[DATA]]="","",WEEKNUM(BS_CONTROLE[[#This Row],[DATA]]))</f>
        <v>10</v>
      </c>
      <c r="D52" s="104" t="s">
        <v>898</v>
      </c>
      <c r="E52" s="159">
        <v>310</v>
      </c>
      <c r="F52" s="126" t="s">
        <v>744</v>
      </c>
      <c r="G52" s="142" t="str">
        <f>IF(D52="","*",VLOOKUP(F52,BS_ATIVIDADE[],3,FALSE))</f>
        <v>DORMENTE - SUBSTITUIÇÂO</v>
      </c>
      <c r="H52" s="106" t="s">
        <v>558</v>
      </c>
      <c r="I52" s="106" t="s">
        <v>558</v>
      </c>
      <c r="J52" s="105">
        <v>56</v>
      </c>
      <c r="K52" s="105">
        <v>190.3</v>
      </c>
      <c r="L52" s="105">
        <v>190.5</v>
      </c>
      <c r="M52" s="105" t="s">
        <v>1041</v>
      </c>
      <c r="N52" s="105" t="s">
        <v>229</v>
      </c>
      <c r="O52" s="106">
        <v>0.41666666666666669</v>
      </c>
      <c r="P52" s="106">
        <v>8.3333333333333329E-2</v>
      </c>
      <c r="Q52" s="105">
        <v>30</v>
      </c>
      <c r="R52" s="10" t="str">
        <f>IFERROR(_xlfn.XLOOKUP(F52, BS_ATIVIDADE[ATIVIDADE],BS_ATIVIDADE[UNIDADE] ), "*")</f>
        <v>Nº DE DORMENTES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2" s="105" t="s">
        <v>1042</v>
      </c>
      <c r="W52" s="151" t="s">
        <v>1043</v>
      </c>
      <c r="X52" s="104" t="s">
        <v>386</v>
      </c>
      <c r="Y52" s="129"/>
      <c r="Z52" s="104"/>
      <c r="AA52" s="105" t="s">
        <v>558</v>
      </c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PDM - SUBSTITUIÇÃO - DORMENTE</v>
      </c>
      <c r="AJ52" s="9" t="str">
        <f>IF(BS_CONTROLE[[#This Row],[Atividade]]=0, "-", BS_CONTROLE[[#This Row],[Atividade]])</f>
        <v>PDM - SUBSTITUIÇÃO - DORMENTE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5" t="str">
        <f>IF(BS_CONTROLE[[#This Row],[Entre - Estações]]=0, "-", BS_CONTROLE[[#This Row],[Entre - Estações]])</f>
        <v>ZDY-ZFY</v>
      </c>
      <c r="AN52" s="105" t="str">
        <f>IF(BS_CONTROLE[[#This Row],[SB]]=0, "-", BS_CONTROLE[[#This Row],[SB]])</f>
        <v>189ZFY</v>
      </c>
      <c r="AO52" s="105">
        <f>IF(BS_CONTROLE[[#This Row],[SUB]]=0, "-", BS_CONTROLE[[#This Row],[SUB]])</f>
        <v>56</v>
      </c>
      <c r="AP52" s="105">
        <f>BS_CONTROLE[[#This Row],[KM - Inicio]]</f>
        <v>190.3</v>
      </c>
      <c r="AQ52" s="105">
        <f>BS_CONTROLE[[#This Row],[KM - Inicio]]</f>
        <v>190.3</v>
      </c>
      <c r="AR52" s="108"/>
      <c r="AS52" s="108"/>
      <c r="AT52" s="108"/>
      <c r="AU52" s="136"/>
      <c r="AV52" s="136"/>
      <c r="AW52" s="14"/>
      <c r="AX52" s="14"/>
      <c r="AY52" s="164">
        <f t="shared" si="3"/>
        <v>0</v>
      </c>
      <c r="AZ52" s="153"/>
      <c r="BA52" s="109"/>
      <c r="BB52" s="10" t="str">
        <f>IFERROR(_xlfn.XLOOKUP(AI52, BS_ATIVIDADE[ATIVIDADE],BS_ATIVIDADE[UNIDADE] ), "*")</f>
        <v>Nº DE DORMENTES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Produção e Intervalo</v>
      </c>
      <c r="BR52" s="19">
        <f t="shared" si="5"/>
        <v>0</v>
      </c>
      <c r="BS52" s="19">
        <f t="shared" si="6"/>
        <v>0</v>
      </c>
      <c r="BT52" s="8" t="str">
        <f t="shared" si="7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48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3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4"/>
        <v>Aderente</v>
      </c>
      <c r="BR53" s="19" t="str">
        <f t="shared" si="5"/>
        <v>*</v>
      </c>
      <c r="BS53" s="19" t="str">
        <f t="shared" si="6"/>
        <v>*</v>
      </c>
      <c r="BT53" s="8" t="str">
        <f t="shared" si="7"/>
        <v/>
      </c>
    </row>
    <row r="54" spans="1:72">
      <c r="A54" s="47" t="str">
        <f t="shared" si="2"/>
        <v>EDSON (TP-719)46084</v>
      </c>
      <c r="B54" s="102">
        <v>46084</v>
      </c>
      <c r="C54" s="135">
        <f>IF(BS_CONTROLE[[#This Row],[DATA]]="","",WEEKNUM(BS_CONTROLE[[#This Row],[DATA]]))</f>
        <v>10</v>
      </c>
      <c r="D54" s="104" t="s">
        <v>840</v>
      </c>
      <c r="E54" s="159">
        <v>49</v>
      </c>
      <c r="F54" s="126" t="s">
        <v>747</v>
      </c>
      <c r="G54" s="142" t="str">
        <f>IF(D54="","*",VLOOKUP(F54,BS_ATIVIDADE[],3,FALSE))</f>
        <v>TRILHO - SUBSTITUIÇÂO</v>
      </c>
      <c r="H54" s="106" t="s">
        <v>558</v>
      </c>
      <c r="I54" s="106" t="s">
        <v>558</v>
      </c>
      <c r="J54" s="105">
        <v>55</v>
      </c>
      <c r="K54" s="105">
        <v>103.9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4" s="127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4" s="106">
        <v>0.375</v>
      </c>
      <c r="P54" s="106">
        <v>8.3333333333333329E-2</v>
      </c>
      <c r="Q54" s="105">
        <v>312</v>
      </c>
      <c r="R54" s="10" t="str">
        <f>IFERROR(_xlfn.XLOOKUP(F54, BS_ATIVIDADE[ATIVIDADE],BS_ATIVIDADE[UNIDADE] ), "*")</f>
        <v>M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4" s="105" t="s">
        <v>1090</v>
      </c>
      <c r="W54" s="151" t="s">
        <v>1091</v>
      </c>
      <c r="X54" s="104" t="s">
        <v>386</v>
      </c>
      <c r="Y54" s="129"/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 t="s">
        <v>558</v>
      </c>
      <c r="AI54" s="126" t="str">
        <f>IF(BS_CONTROLE[[#This Row],[Atividade]]=0, "-", BS_CONTROLE[[#This Row],[Atividade]])</f>
        <v>PDM - SUBSTITUIÇÃO - TRILHO</v>
      </c>
      <c r="AJ54" s="9" t="str">
        <f>IF(BS_CONTROLE[[#This Row],[Atividade]]=0, "-", BS_CONTROLE[[#This Row],[Atividade]])</f>
        <v>PDM - SUBSTITUIÇÃO - TRILHO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ZKW-ZLU</v>
      </c>
      <c r="AN54" s="105">
        <f>IF(BS_CONTROLE[[#This Row],[SB]]=0, "-", BS_CONTROLE[[#This Row],[SB]])</f>
        <v>1051032</v>
      </c>
      <c r="AO54" s="105">
        <f>IF(BS_CONTROLE[[#This Row],[SUB]]=0, "-", BS_CONTROLE[[#This Row],[SUB]])</f>
        <v>55</v>
      </c>
      <c r="AP54" s="105">
        <f>BS_CONTROLE[[#This Row],[KM - Inicio]]</f>
        <v>103.9</v>
      </c>
      <c r="AQ54" s="105">
        <f>BS_CONTROLE[[#This Row],[KM - Inicio]]</f>
        <v>103.9</v>
      </c>
      <c r="AR54" s="108"/>
      <c r="AS54" s="108"/>
      <c r="AT54" s="108"/>
      <c r="AU54" s="136"/>
      <c r="AV54" s="136"/>
      <c r="AW54" s="14"/>
      <c r="AX54" s="14"/>
      <c r="AY54" s="164">
        <f t="shared" si="3"/>
        <v>0</v>
      </c>
      <c r="AZ54" s="153"/>
      <c r="BA54" s="109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/>
      </c>
    </row>
    <row r="55" spans="1:72">
      <c r="A55" s="47" t="str">
        <f t="shared" si="2"/>
        <v>E1746084</v>
      </c>
      <c r="B55" s="102">
        <v>46084</v>
      </c>
      <c r="C55" s="135">
        <f>IF(BS_CONTROLE[[#This Row],[DATA]]="","",WEEKNUM(BS_CONTROLE[[#This Row],[DATA]]))</f>
        <v>10</v>
      </c>
      <c r="D55" s="104" t="s">
        <v>702</v>
      </c>
      <c r="E55" s="159"/>
      <c r="F55" s="126" t="s">
        <v>560</v>
      </c>
      <c r="G55" s="142" t="str">
        <f>IF(D55="","*",VLOOKUP(F55,BS_ATIVIDADE[],3,FALSE))</f>
        <v>CAMINHÂO - SOLDA</v>
      </c>
      <c r="H55" s="106" t="s">
        <v>183</v>
      </c>
      <c r="I55" s="106" t="s">
        <v>183</v>
      </c>
      <c r="J55" s="105">
        <v>55</v>
      </c>
      <c r="K55" s="105">
        <v>106.75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5" s="106">
        <v>0.375</v>
      </c>
      <c r="P55" s="106">
        <v>8.3333333333333329E-2</v>
      </c>
      <c r="Q55" s="105">
        <v>2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" s="105" t="s">
        <v>1008</v>
      </c>
      <c r="W55" s="151" t="s">
        <v>1009</v>
      </c>
      <c r="X55" s="104" t="s">
        <v>386</v>
      </c>
      <c r="Y55" s="129"/>
      <c r="Z55" s="104"/>
      <c r="AA55" s="105">
        <v>1</v>
      </c>
      <c r="AB55" s="103" t="s">
        <v>377</v>
      </c>
      <c r="AC55" s="152"/>
      <c r="AD55" s="107">
        <v>0.29166666666666669</v>
      </c>
      <c r="AE55" s="105">
        <v>6251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CAMINHÃO DE SOLDA</v>
      </c>
      <c r="AJ55" s="9" t="str">
        <f>IF(BS_CONTROLE[[#This Row],[Atividade]]=0, "-", BS_CONTROLE[[#This Row],[Atividade]])</f>
        <v>CAMINHÃO DE SOLDA</v>
      </c>
      <c r="AK55" s="31" t="str">
        <f>BS_CONTROLE[[#This Row],[Local - Partida]]</f>
        <v>102ZKW2</v>
      </c>
      <c r="AL55" s="31" t="str">
        <f>BS_CONTROLE[[#This Row],[Local - Encerramento]]</f>
        <v>102ZKW2</v>
      </c>
      <c r="AM55" s="105" t="str">
        <f>IF(BS_CONTROLE[[#This Row],[Entre - Estações]]=0, "-", BS_CONTROLE[[#This Row],[Entre - Estações]])</f>
        <v>ZLU</v>
      </c>
      <c r="AN55" s="105" t="str">
        <f>IF(BS_CONTROLE[[#This Row],[SB]]=0, "-", BS_CONTROLE[[#This Row],[SB]])</f>
        <v>ZLU1052</v>
      </c>
      <c r="AO55" s="105">
        <f>IF(BS_CONTROLE[[#This Row],[SUB]]=0, "-", BS_CONTROLE[[#This Row],[SUB]])</f>
        <v>55</v>
      </c>
      <c r="AP55" s="105">
        <f>BS_CONTROLE[[#This Row],[KM - Inicio]]</f>
        <v>106.75</v>
      </c>
      <c r="AQ55" s="105">
        <f>BS_CONTROLE[[#This Row],[KM - Inicio]]</f>
        <v>106.75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Produção e Intervalo</v>
      </c>
      <c r="BR55" s="19">
        <f t="shared" si="5"/>
        <v>0</v>
      </c>
      <c r="BS55" s="19">
        <f t="shared" si="6"/>
        <v>0</v>
      </c>
      <c r="BT55" s="8" t="str">
        <f t="shared" si="7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51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3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4"/>
        <v>Aderente</v>
      </c>
      <c r="BR56" s="19" t="str">
        <f t="shared" si="5"/>
        <v>*</v>
      </c>
      <c r="BS56" s="19" t="str">
        <f t="shared" si="6"/>
        <v>*</v>
      </c>
      <c r="BT56" s="8" t="str">
        <f t="shared" si="7"/>
        <v/>
      </c>
    </row>
    <row r="57" spans="1:72">
      <c r="A57" s="47" t="str">
        <f t="shared" si="2"/>
        <v>CLEBISON (TP-728)46084</v>
      </c>
      <c r="B57" s="102">
        <v>46084</v>
      </c>
      <c r="C57" s="135">
        <f>IF(BS_CONTROLE[[#This Row],[DATA]]="","",WEEKNUM(BS_CONTROLE[[#This Row],[DATA]]))</f>
        <v>10</v>
      </c>
      <c r="D57" s="104" t="s">
        <v>829</v>
      </c>
      <c r="E57" s="159">
        <v>52</v>
      </c>
      <c r="F57" s="126" t="s">
        <v>740</v>
      </c>
      <c r="G57" s="142" t="str">
        <f>IF(D57="","*",VLOOKUP(F57,BS_ATIVIDADE[],3,FALSE))</f>
        <v>SOLDA</v>
      </c>
      <c r="H57" s="106" t="s">
        <v>558</v>
      </c>
      <c r="I57" s="106" t="s">
        <v>558</v>
      </c>
      <c r="J57" s="105">
        <v>55</v>
      </c>
      <c r="K57" s="105">
        <v>129.4</v>
      </c>
      <c r="L57" s="105" t="s">
        <v>558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7" s="106">
        <v>0.375</v>
      </c>
      <c r="P57" s="106">
        <v>6.25E-2</v>
      </c>
      <c r="Q57" s="105">
        <v>1</v>
      </c>
      <c r="R57" s="10" t="str">
        <f>IFERROR(_xlfn.XLOOKUP(F57, BS_ATIVIDADE[ATIVIDADE],BS_ATIVIDADE[UNIDADE] ), "*")</f>
        <v>Nº DE SOLDA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" s="105" t="s">
        <v>1092</v>
      </c>
      <c r="W57" s="151" t="s">
        <v>1093</v>
      </c>
      <c r="X57" s="104" t="s">
        <v>386</v>
      </c>
      <c r="Y57" s="129"/>
      <c r="Z57" s="104"/>
      <c r="AA57" s="105" t="s">
        <v>558</v>
      </c>
      <c r="AB57" s="103"/>
      <c r="AC57" s="152"/>
      <c r="AD57" s="107" t="s">
        <v>558</v>
      </c>
      <c r="AE57" s="105" t="s">
        <v>558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ZYQ-ZEM</v>
      </c>
      <c r="AN57" s="105" t="str">
        <f>IF(BS_CONTROLE[[#This Row],[SB]]=0, "-", BS_CONTROLE[[#This Row],[SB]])</f>
        <v>130ZYQ2</v>
      </c>
      <c r="AO57" s="105">
        <f>IF(BS_CONTROLE[[#This Row],[SUB]]=0, "-", BS_CONTROLE[[#This Row],[SUB]])</f>
        <v>55</v>
      </c>
      <c r="AP57" s="105">
        <f>BS_CONTROLE[[#This Row],[KM - Inicio]]</f>
        <v>129.4</v>
      </c>
      <c r="AQ57" s="105">
        <f>BS_CONTROLE[[#This Row],[KM - Inicio]]</f>
        <v>129.4</v>
      </c>
      <c r="AR57" s="108"/>
      <c r="AS57" s="108"/>
      <c r="AT57" s="108"/>
      <c r="AU57" s="136"/>
      <c r="AV57" s="136"/>
      <c r="AW57" s="14"/>
      <c r="AX57" s="14"/>
      <c r="AY57" s="164">
        <f t="shared" si="3"/>
        <v>0</v>
      </c>
      <c r="AZ57" s="153"/>
      <c r="BA57" s="109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/>
      </c>
    </row>
    <row r="58" spans="1:72">
      <c r="A58" s="47" t="str">
        <f t="shared" si="2"/>
        <v>ISMAEL(TP-726)46084</v>
      </c>
      <c r="B58" s="102">
        <v>46084</v>
      </c>
      <c r="C58" s="135">
        <f>IF(BS_CONTROLE[[#This Row],[DATA]]="","",WEEKNUM(BS_CONTROLE[[#This Row],[DATA]]))</f>
        <v>10</v>
      </c>
      <c r="D58" s="104" t="s">
        <v>857</v>
      </c>
      <c r="E58" s="159">
        <v>53</v>
      </c>
      <c r="F58" s="126" t="s">
        <v>740</v>
      </c>
      <c r="G58" s="142" t="str">
        <f>IF(D58="","*",VLOOKUP(F58,BS_ATIVIDADE[],3,FALSE))</f>
        <v>SOLDA</v>
      </c>
      <c r="H58" s="106" t="s">
        <v>558</v>
      </c>
      <c r="I58" s="106" t="s">
        <v>558</v>
      </c>
      <c r="J58" s="105">
        <v>55</v>
      </c>
      <c r="K58" s="105">
        <v>129.4</v>
      </c>
      <c r="L58" s="105" t="s">
        <v>558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" s="105" t="s">
        <v>1020</v>
      </c>
      <c r="W58" s="151" t="s">
        <v>1093</v>
      </c>
      <c r="X58" s="104" t="s">
        <v>386</v>
      </c>
      <c r="Y58" s="129"/>
      <c r="Z58" s="104"/>
      <c r="AA58" s="105" t="s">
        <v>558</v>
      </c>
      <c r="AB58" s="103"/>
      <c r="AC58" s="152"/>
      <c r="AD58" s="107" t="s">
        <v>558</v>
      </c>
      <c r="AE58" s="105" t="s">
        <v>558</v>
      </c>
      <c r="AF58" s="105" t="s">
        <v>558</v>
      </c>
      <c r="AG58" s="105" t="s">
        <v>558</v>
      </c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ZYQ-ZEM</v>
      </c>
      <c r="AN58" s="105" t="str">
        <f>IF(BS_CONTROLE[[#This Row],[SB]]=0, "-", BS_CONTROLE[[#This Row],[SB]])</f>
        <v>130ZYQ2</v>
      </c>
      <c r="AO58" s="105">
        <f>IF(BS_CONTROLE[[#This Row],[SUB]]=0, "-", BS_CONTROLE[[#This Row],[SUB]])</f>
        <v>55</v>
      </c>
      <c r="AP58" s="105">
        <f>BS_CONTROLE[[#This Row],[KM - Inicio]]</f>
        <v>129.4</v>
      </c>
      <c r="AQ58" s="105">
        <f>BS_CONTROLE[[#This Row],[KM - Inicio]]</f>
        <v>129.4</v>
      </c>
      <c r="AR58" s="108"/>
      <c r="AS58" s="108"/>
      <c r="AT58" s="108"/>
      <c r="AU58" s="136"/>
      <c r="AV58" s="136"/>
      <c r="AW58" s="14"/>
      <c r="AX58" s="14"/>
      <c r="AY58" s="164">
        <f t="shared" si="3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54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3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4"/>
        <v>Aderente</v>
      </c>
      <c r="BR59" s="19" t="str">
        <f t="shared" si="5"/>
        <v>*</v>
      </c>
      <c r="BS59" s="19" t="str">
        <f t="shared" si="6"/>
        <v>*</v>
      </c>
      <c r="BT59" s="8" t="str">
        <f t="shared" si="7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55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3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W9646084</v>
      </c>
      <c r="B61" s="102">
        <v>46084</v>
      </c>
      <c r="C61" s="135">
        <f>IF(BS_CONTROLE[[#This Row],[DATA]]="","",WEEKNUM(BS_CONTROLE[[#This Row],[DATA]]))</f>
        <v>10</v>
      </c>
      <c r="D61" s="104" t="s">
        <v>805</v>
      </c>
      <c r="E61" s="159">
        <v>56</v>
      </c>
      <c r="F61" s="126"/>
      <c r="G61" s="142" t="e">
        <f>IF(D61="","*",VLOOKUP(F61,BS_ATIVIDADE[],3,FALSE))</f>
        <v>#N/A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>
        <f t="shared" si="3"/>
        <v>0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4"/>
        <v>Aderente</v>
      </c>
      <c r="BR61" s="19" t="str">
        <f t="shared" si="5"/>
        <v>*</v>
      </c>
      <c r="BS61" s="19" t="str">
        <f t="shared" si="6"/>
        <v>*</v>
      </c>
      <c r="BT61" s="8" t="str">
        <f t="shared" si="7"/>
        <v/>
      </c>
    </row>
    <row r="62" spans="1:72">
      <c r="A62" s="47" t="str">
        <f t="shared" si="2"/>
        <v>46084</v>
      </c>
      <c r="B62" s="102">
        <v>46084</v>
      </c>
      <c r="C62" s="135">
        <f>IF(BS_CONTROLE[[#This Row],[DATA]]="","",WEEKNUM(BS_CONTROLE[[#This Row],[DATA]]))</f>
        <v>10</v>
      </c>
      <c r="D62" s="104"/>
      <c r="E62" s="159">
        <v>57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3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4"/>
        <v>Aderente</v>
      </c>
      <c r="BR62" s="19" t="str">
        <f t="shared" si="5"/>
        <v>*</v>
      </c>
      <c r="BS62" s="19" t="str">
        <f t="shared" si="6"/>
        <v>*</v>
      </c>
      <c r="BT62" s="8" t="str">
        <f t="shared" si="7"/>
        <v/>
      </c>
    </row>
    <row r="63" spans="1:72">
      <c r="A63" s="47" t="str">
        <f t="shared" si="2"/>
        <v>46084</v>
      </c>
      <c r="B63" s="102">
        <v>46084</v>
      </c>
      <c r="C63" s="135">
        <f>IF(BS_CONTROLE[[#This Row],[DATA]]="","",WEEKNUM(BS_CONTROLE[[#This Row],[DATA]]))</f>
        <v>10</v>
      </c>
      <c r="D63" s="104"/>
      <c r="E63" s="159">
        <v>58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3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4"/>
        <v>Aderente</v>
      </c>
      <c r="BR63" s="19" t="str">
        <f t="shared" si="5"/>
        <v>*</v>
      </c>
      <c r="BS63" s="19" t="str">
        <f t="shared" si="6"/>
        <v>*</v>
      </c>
      <c r="BT63" s="8" t="str">
        <f t="shared" si="7"/>
        <v/>
      </c>
    </row>
    <row r="64" spans="1:72">
      <c r="A64" s="47" t="str">
        <f t="shared" si="2"/>
        <v>46084</v>
      </c>
      <c r="B64" s="102">
        <v>46084</v>
      </c>
      <c r="C64" s="135">
        <f>IF(BS_CONTROLE[[#This Row],[DATA]]="","",WEEKNUM(BS_CONTROLE[[#This Row],[DATA]]))</f>
        <v>10</v>
      </c>
      <c r="D64" s="104"/>
      <c r="E64" s="159">
        <v>59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3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4"/>
        <v>Aderente</v>
      </c>
      <c r="BR64" s="19" t="str">
        <f t="shared" si="5"/>
        <v>*</v>
      </c>
      <c r="BS64" s="19" t="str">
        <f t="shared" si="6"/>
        <v>*</v>
      </c>
      <c r="BT64" s="8" t="str">
        <f t="shared" si="7"/>
        <v/>
      </c>
    </row>
    <row r="65" spans="1:72">
      <c r="A65" s="47" t="str">
        <f t="shared" si="2"/>
        <v>46084</v>
      </c>
      <c r="B65" s="102">
        <v>46084</v>
      </c>
      <c r="C65" s="135">
        <f>IF(BS_CONTROLE[[#This Row],[DATA]]="","",WEEKNUM(BS_CONTROLE[[#This Row],[DATA]]))</f>
        <v>10</v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3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4"/>
        <v>Aderente</v>
      </c>
      <c r="BR65" s="19" t="str">
        <f t="shared" si="5"/>
        <v>*</v>
      </c>
      <c r="BS65" s="19" t="str">
        <f t="shared" si="6"/>
        <v>*</v>
      </c>
      <c r="BT65" s="8" t="str">
        <f t="shared" si="7"/>
        <v/>
      </c>
    </row>
    <row r="66" spans="1:72">
      <c r="A66" s="47" t="str">
        <f t="shared" si="2"/>
        <v>46084</v>
      </c>
      <c r="B66" s="102">
        <v>46084</v>
      </c>
      <c r="C66" s="135">
        <f>IF(BS_CONTROLE[[#This Row],[DATA]]="","",WEEKNUM(BS_CONTROLE[[#This Row],[DATA]]))</f>
        <v>10</v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3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4"/>
        <v>Aderente</v>
      </c>
      <c r="BR66" s="19" t="str">
        <f t="shared" si="5"/>
        <v>*</v>
      </c>
      <c r="BS66" s="19" t="str">
        <f t="shared" si="6"/>
        <v>*</v>
      </c>
      <c r="BT66" s="8" t="str">
        <f t="shared" si="7"/>
        <v/>
      </c>
    </row>
    <row r="67" spans="1:72">
      <c r="A67" s="47" t="str">
        <f t="shared" si="2"/>
        <v>46084</v>
      </c>
      <c r="B67" s="102">
        <v>46084</v>
      </c>
      <c r="C67" s="135">
        <f>IF(BS_CONTROLE[[#This Row],[DATA]]="","",WEEKNUM(BS_CONTROLE[[#This Row],[DATA]]))</f>
        <v>10</v>
      </c>
      <c r="D67" s="104"/>
      <c r="E67" s="159">
        <v>62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3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4"/>
        <v>Aderente</v>
      </c>
      <c r="BR67" s="19" t="str">
        <f t="shared" si="5"/>
        <v>*</v>
      </c>
      <c r="BS67" s="19" t="str">
        <f t="shared" si="6"/>
        <v>*</v>
      </c>
      <c r="BT67" s="8" t="str">
        <f t="shared" si="7"/>
        <v/>
      </c>
    </row>
    <row r="68" spans="1:72">
      <c r="A68" s="47" t="str">
        <f t="shared" si="2"/>
        <v>46084</v>
      </c>
      <c r="B68" s="102">
        <v>46084</v>
      </c>
      <c r="C68" s="135">
        <f>IF(BS_CONTROLE[[#This Row],[DATA]]="","",WEEKNUM(BS_CONTROLE[[#This Row],[DATA]]))</f>
        <v>10</v>
      </c>
      <c r="D68" s="104"/>
      <c r="E68" s="159">
        <v>63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3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4"/>
        <v>Aderente</v>
      </c>
      <c r="BR68" s="19" t="str">
        <f t="shared" si="5"/>
        <v>*</v>
      </c>
      <c r="BS68" s="19" t="str">
        <f t="shared" si="6"/>
        <v>*</v>
      </c>
      <c r="BT68" s="8" t="str">
        <f t="shared" si="7"/>
        <v/>
      </c>
    </row>
    <row r="69" spans="1:72">
      <c r="A69" s="47" t="str">
        <f t="shared" si="2"/>
        <v>46084</v>
      </c>
      <c r="B69" s="102">
        <v>46084</v>
      </c>
      <c r="C69" s="135">
        <f>IF(BS_CONTROLE[[#This Row],[DATA]]="","",WEEKNUM(BS_CONTROLE[[#This Row],[DATA]]))</f>
        <v>10</v>
      </c>
      <c r="D69" s="104"/>
      <c r="E69" s="159">
        <v>64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3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4"/>
        <v>Aderente</v>
      </c>
      <c r="BR69" s="19" t="str">
        <f t="shared" si="5"/>
        <v>*</v>
      </c>
      <c r="BS69" s="19" t="str">
        <f t="shared" si="6"/>
        <v>*</v>
      </c>
      <c r="BT69" s="8" t="str">
        <f t="shared" si="7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65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3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ref="A71:A134" si="8">D71&amp;B71</f>
        <v/>
      </c>
      <c r="B71" s="102"/>
      <c r="C71" s="135" t="str">
        <f>IF(BS_CONTROLE[[#This Row],[DATA]]="","",WEEKNUM(BS_CONTROLE[[#This Row],[DATA]]))</f>
        <v/>
      </c>
      <c r="D71" s="104"/>
      <c r="E71" s="159">
        <v>66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ref="AY71:AY134" si="9">IF(D71="","*",IFERROR(IF(ISODD(COUNT(AS71:AX1065)),"ERRO",SUM((AT71-AS71),(AV71-AU71),(AX71-AW71))),"ERRO"))</f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2"/>
      <c r="C72" s="135" t="str">
        <f>IF(BS_CONTROLE[[#This Row],[DATA]]="","",WEEKNUM(BS_CONTROLE[[#This Row],[DATA]]))</f>
        <v/>
      </c>
      <c r="D72" s="104"/>
      <c r="E72" s="159">
        <v>67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si="9"/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68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70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71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72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73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74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76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77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78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79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80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81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83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84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86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87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88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90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91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92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93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94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96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97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101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102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103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105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107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109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110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113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114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125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127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129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ref="AY135:AY198" si="15">IF(D135="","*",IFERROR(IF(ISODD(COUNT(AS135:AX1129)),"ERRO",SUM((AT135-AS135),(AV135-AU135),(AX135-AW135))),"ERRO"))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si="15"/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133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136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ref="AY199:AY262" si="21">IF(D199="","*",IFERROR(IF(ISODD(COUNT(AS199:AX1193)),"ERRO",SUM((AT199-AS199),(AV199-AU199),(AX199-AW199))),"ERRO"))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si="21"/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7">IF(D263="","*",IFERROR(IF(ISODD(COUNT(AS263:AX1257)),"ERRO",SUM((AT263-AS263),(AV263-AU263),(AX263-AW263))),"ERRO"))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7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304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3">IF(D327="","*",IFERROR(IF(ISODD(COUNT(AS327:AX1321)),"ERRO",SUM((AT327-AS327),(AV327-AU327),(AX327-AW327))),"ERRO"))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3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9">IF(D391="","*",IFERROR(IF(ISODD(COUNT(AS391:AX1385)),"ERRO",SUM((AT391-AS391),(AV391-AU391),(AX391-AW391))),"ERRO"))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9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5">IF(D455="","*",IFERROR(IF(ISODD(COUNT(AS455:AX1449)),"ERRO",SUM((AT455-AS455),(AV455-AU455),(AX455-AW455))),"ERRO"))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5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1">IF(D519="","*",IFERROR(IF(ISODD(COUNT(AS519:AX1513)),"ERRO",SUM((AT519-AS519),(AV519-AU519),(AX519-AW519))),"ERRO"))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1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531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7">IF(D583="","*",IFERROR(IF(ISODD(COUNT(AS583:AX1577)),"ERRO",SUM((AT583-AS583),(AV583-AU583),(AX583-AW583))),"ERRO"))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7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3">IF(D647="","*",IFERROR(IF(ISODD(COUNT(AS647:AX1641)),"ERRO",SUM((AT647-AS647),(AV647-AU647),(AX647-AW647))),"ERRO"))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3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9">IF(D711="","*",IFERROR(IF(ISODD(COUNT(AS711:AX1705)),"ERRO",SUM((AT711-AS711),(AV711-AU711),(AX711-AW711))),"ERRO"))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9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766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5">IF(D775="","*",IFERROR(IF(ISODD(COUNT(AS775:AX1769)),"ERRO",SUM((AT775-AS775),(AV775-AU775),(AX775-AW775))),"ERRO"))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5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1">IF(D839="","*",IFERROR(IF(ISODD(COUNT(AS839:AX1833)),"ERRO",SUM((AT839-AS839),(AV839-AU839),(AX839-AW839))),"ERRO"))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1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7">IF(D903="","*",IFERROR(IF(ISODD(COUNT(AS903:AX1897)),"ERRO",SUM((AT903-AS903),(AV903-AU903),(AX903-AW903))),"ERRO"))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7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0" si="93">IF(D967="","*",IFERROR(IF(ISODD(COUNT(AS967:AX1961)),"ERRO",SUM((AT967-AS967),(AV967-AU967),(AX967-AW967))),"ERRO"))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3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995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1000">
    <cfRule type="cellIs" dxfId="174" priority="53909" operator="equal">
      <formula>"OPORTUNIDADE"</formula>
    </cfRule>
  </conditionalFormatting>
  <conditionalFormatting sqref="Y40:Z43 Y45:Z47 Y53:Z1000">
    <cfRule type="cellIs" dxfId="173" priority="11495" operator="equal">
      <formula>"NÃO"</formula>
    </cfRule>
    <cfRule type="cellIs" dxfId="172" priority="11496" operator="equal">
      <formula>"SIM"</formula>
    </cfRule>
  </conditionalFormatting>
  <conditionalFormatting sqref="AZ6:AZ1000">
    <cfRule type="expression" dxfId="171" priority="53951">
      <formula>#REF!=1</formula>
    </cfRule>
  </conditionalFormatting>
  <conditionalFormatting sqref="U6:U1000 AY6:AY1000 BE6:BE1000">
    <cfRule type="cellIs" dxfId="170" priority="53935" operator="equal">
      <formula>"ERRO"</formula>
    </cfRule>
  </conditionalFormatting>
  <conditionalFormatting sqref="BQ6:BQ1000">
    <cfRule type="cellIs" dxfId="169" priority="53930" operator="equal">
      <formula>"Produção e Intervalo"</formula>
    </cfRule>
    <cfRule type="cellIs" dxfId="168" priority="53931" operator="equal">
      <formula>"Aderente"</formula>
    </cfRule>
    <cfRule type="cellIs" dxfId="167" priority="53932" operator="equal">
      <formula>"Intervalo"</formula>
    </cfRule>
    <cfRule type="cellIs" dxfId="166" priority="53933" operator="equal">
      <formula>"Produção"</formula>
    </cfRule>
    <cfRule type="cellIs" dxfId="165" priority="53934" operator="equal">
      <formula>"ERRO"</formula>
    </cfRule>
  </conditionalFormatting>
  <conditionalFormatting sqref="BR6:BS1000">
    <cfRule type="cellIs" dxfId="164" priority="53912" operator="equal">
      <formula>"*"</formula>
    </cfRule>
    <cfRule type="cellIs" dxfId="163" priority="53913" operator="greaterThanOrEqual">
      <formula>1</formula>
    </cfRule>
    <cfRule type="cellIs" dxfId="162" priority="53914" operator="lessThan">
      <formula>1</formula>
    </cfRule>
  </conditionalFormatting>
  <conditionalFormatting sqref="BH9:BH1000">
    <cfRule type="iconSet" priority="60696">
      <iconSet showValue="0">
        <cfvo type="percent" val="0"/>
        <cfvo type="num" val="1"/>
        <cfvo type="num" val="1" gte="0"/>
      </iconSet>
    </cfRule>
    <cfRule type="iconSet" priority="60697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698">
      <iconSet showValue="0">
        <cfvo type="percent" val="0"/>
        <cfvo type="num" val="1"/>
        <cfvo type="num" val="1" gte="0"/>
      </iconSet>
    </cfRule>
  </conditionalFormatting>
  <conditionalFormatting sqref="BJ9:BJ1000">
    <cfRule type="iconSet" priority="60699">
      <iconSet showValue="0">
        <cfvo type="percent" val="0"/>
        <cfvo type="num" val="1"/>
        <cfvo type="num" val="1" gte="0"/>
      </iconSet>
    </cfRule>
  </conditionalFormatting>
  <conditionalFormatting sqref="BP9:BP1000">
    <cfRule type="iconSet" priority="60700">
      <iconSet showValue="0">
        <cfvo type="percent" val="0"/>
        <cfvo type="num" val="1"/>
        <cfvo type="num" val="1" gte="0"/>
      </iconSet>
    </cfRule>
  </conditionalFormatting>
  <conditionalFormatting sqref="BK9:BK10 BK30 BK34:BK36 BK39:BK1000 BK17:BK18 BK12">
    <cfRule type="iconSet" priority="60701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61" priority="38" operator="equal">
      <formula>"OPORTUNIDADE"</formula>
    </cfRule>
  </conditionalFormatting>
  <conditionalFormatting sqref="Y6:Z39">
    <cfRule type="cellIs" dxfId="160" priority="36" operator="equal">
      <formula>"NÃO"</formula>
    </cfRule>
    <cfRule type="cellIs" dxfId="159" priority="37" operator="equal">
      <formula>"SIM"</formula>
    </cfRule>
  </conditionalFormatting>
  <conditionalFormatting sqref="BH6:BH8">
    <cfRule type="iconSet" priority="34">
      <iconSet showValue="0">
        <cfvo type="percent" val="0"/>
        <cfvo type="num" val="1"/>
        <cfvo type="num" val="1" gte="0"/>
      </iconSet>
    </cfRule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58" priority="6" operator="equal">
      <formula>"OPORTUNIDADE"</formula>
    </cfRule>
  </conditionalFormatting>
  <conditionalFormatting sqref="Y44:Z44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48:Z52">
    <cfRule type="cellIs" dxfId="155" priority="3" operator="equal">
      <formula>"OPORTUNIDADE"</formula>
    </cfRule>
  </conditionalFormatting>
  <conditionalFormatting sqref="Y48:Z5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3" t="s">
        <v>1094</v>
      </c>
      <c r="C2" s="203"/>
      <c r="D2" s="203"/>
      <c r="E2" s="203"/>
      <c r="F2" s="203"/>
      <c r="G2" s="203"/>
    </row>
    <row r="3" spans="2:7" ht="15" customHeight="1">
      <c r="B3" s="204"/>
      <c r="C3" s="204"/>
      <c r="D3" s="204"/>
      <c r="E3" s="204"/>
      <c r="F3" s="204"/>
      <c r="G3" s="204"/>
    </row>
    <row r="4" spans="2:7">
      <c r="B4" s="160" t="s">
        <v>1095</v>
      </c>
      <c r="C4" s="160" t="s">
        <v>1096</v>
      </c>
      <c r="D4" s="160" t="s">
        <v>1097</v>
      </c>
      <c r="E4" s="160" t="s">
        <v>1098</v>
      </c>
      <c r="F4" s="160" t="s">
        <v>4</v>
      </c>
      <c r="G4" s="160" t="s">
        <v>1099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1100</v>
      </c>
      <c r="C6" s="161">
        <v>407867</v>
      </c>
      <c r="D6" s="161" t="s">
        <v>1101</v>
      </c>
      <c r="E6" s="161" t="s">
        <v>789</v>
      </c>
      <c r="F6" s="161" t="s">
        <v>1102</v>
      </c>
      <c r="G6" s="162"/>
    </row>
    <row r="7" spans="2:7">
      <c r="B7" s="161" t="s">
        <v>1103</v>
      </c>
      <c r="C7" s="161">
        <v>293644</v>
      </c>
      <c r="D7" s="161" t="s">
        <v>1104</v>
      </c>
      <c r="E7" s="161" t="s">
        <v>789</v>
      </c>
      <c r="F7" s="161" t="s">
        <v>1102</v>
      </c>
      <c r="G7" s="162"/>
    </row>
    <row r="8" spans="2:7">
      <c r="B8" s="161" t="s">
        <v>1105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1106</v>
      </c>
      <c r="C9" s="161">
        <v>256790</v>
      </c>
      <c r="D9" s="161" t="s">
        <v>1107</v>
      </c>
      <c r="E9" s="161" t="s">
        <v>790</v>
      </c>
      <c r="F9" s="161" t="s">
        <v>1108</v>
      </c>
      <c r="G9" s="162">
        <v>46357</v>
      </c>
    </row>
    <row r="10" spans="2:7">
      <c r="B10" s="161" t="s">
        <v>1109</v>
      </c>
      <c r="C10" s="161">
        <v>265193</v>
      </c>
      <c r="D10" s="161" t="s">
        <v>1110</v>
      </c>
      <c r="E10" s="161" t="s">
        <v>791</v>
      </c>
      <c r="F10" s="161" t="s">
        <v>1054</v>
      </c>
      <c r="G10" s="161" t="s">
        <v>1111</v>
      </c>
    </row>
    <row r="11" spans="2:7">
      <c r="B11" s="161" t="s">
        <v>1112</v>
      </c>
      <c r="C11" s="161">
        <v>293716</v>
      </c>
      <c r="D11" s="161" t="s">
        <v>1113</v>
      </c>
      <c r="E11" s="161" t="s">
        <v>791</v>
      </c>
      <c r="F11" s="161" t="s">
        <v>1054</v>
      </c>
      <c r="G11" s="162">
        <v>46204</v>
      </c>
    </row>
    <row r="12" spans="2:7">
      <c r="B12" s="161" t="s">
        <v>1114</v>
      </c>
      <c r="C12" s="161">
        <v>257258</v>
      </c>
      <c r="D12" s="161" t="s">
        <v>1115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1116</v>
      </c>
      <c r="C13" s="161">
        <v>371147</v>
      </c>
      <c r="D13" s="161" t="s">
        <v>1117</v>
      </c>
      <c r="E13" s="161" t="s">
        <v>792</v>
      </c>
      <c r="F13" s="161" t="s">
        <v>128</v>
      </c>
      <c r="G13" s="161" t="s">
        <v>1111</v>
      </c>
    </row>
    <row r="14" spans="2:7">
      <c r="B14" s="161" t="s">
        <v>1118</v>
      </c>
      <c r="C14" s="161">
        <v>259230</v>
      </c>
      <c r="D14" s="161" t="s">
        <v>1119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1120</v>
      </c>
      <c r="C15" s="161">
        <v>370705</v>
      </c>
      <c r="D15" s="161"/>
      <c r="E15" s="161" t="s">
        <v>792</v>
      </c>
      <c r="F15" s="161" t="s">
        <v>128</v>
      </c>
      <c r="G15" s="161" t="s">
        <v>1111</v>
      </c>
    </row>
    <row r="16" spans="2:7">
      <c r="B16" s="161" t="s">
        <v>1121</v>
      </c>
      <c r="C16" s="161">
        <v>258542</v>
      </c>
      <c r="D16" s="161" t="s">
        <v>1122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1123</v>
      </c>
      <c r="C17" s="161">
        <v>257050</v>
      </c>
      <c r="D17" s="161" t="s">
        <v>1124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5" t="s">
        <v>1125</v>
      </c>
      <c r="C2" s="205"/>
      <c r="D2" s="205"/>
      <c r="E2" s="205"/>
      <c r="F2" s="205"/>
      <c r="G2" s="205"/>
    </row>
    <row r="3" spans="2:7" ht="15" customHeight="1">
      <c r="B3" s="205"/>
      <c r="C3" s="205"/>
      <c r="D3" s="205"/>
      <c r="E3" s="205"/>
      <c r="F3" s="205"/>
      <c r="G3" s="205"/>
    </row>
    <row r="4" spans="2:7" ht="15" customHeight="1">
      <c r="B4" s="163" t="s">
        <v>651</v>
      </c>
      <c r="C4" s="163" t="s">
        <v>1126</v>
      </c>
      <c r="D4" s="163" t="s">
        <v>1127</v>
      </c>
      <c r="E4" s="163" t="s">
        <v>1128</v>
      </c>
      <c r="F4" s="160" t="s">
        <v>1129</v>
      </c>
      <c r="G4" s="163" t="s">
        <v>1130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/>
      <c r="E6" s="167"/>
      <c r="F6" s="169"/>
      <c r="G6" s="167"/>
    </row>
    <row r="7" spans="2:7">
      <c r="B7" s="167" t="s">
        <v>790</v>
      </c>
      <c r="C7" s="167">
        <v>7629</v>
      </c>
      <c r="D7" s="168">
        <v>46083</v>
      </c>
      <c r="E7" s="167">
        <v>6000</v>
      </c>
      <c r="F7" s="169" t="s">
        <v>1131</v>
      </c>
      <c r="G7" s="167"/>
    </row>
    <row r="8" spans="2:7">
      <c r="B8" s="167" t="s">
        <v>791</v>
      </c>
      <c r="C8" s="167">
        <v>7694</v>
      </c>
      <c r="D8" s="168"/>
      <c r="E8" s="167"/>
      <c r="F8" s="169"/>
      <c r="G8" s="167"/>
    </row>
    <row r="9" spans="2:7">
      <c r="B9" s="167" t="s">
        <v>792</v>
      </c>
      <c r="C9" s="167">
        <v>7663</v>
      </c>
      <c r="D9" s="168"/>
      <c r="E9" s="167"/>
      <c r="F9" s="169"/>
      <c r="G9" s="167"/>
    </row>
    <row r="10" spans="2:7">
      <c r="B10" s="167" t="s">
        <v>1132</v>
      </c>
      <c r="C10" s="167">
        <v>9038</v>
      </c>
      <c r="D10" s="168"/>
      <c r="E10" s="167"/>
      <c r="F10" s="169"/>
      <c r="G10" s="167"/>
    </row>
    <row r="11" spans="2:7">
      <c r="B11" s="167" t="s">
        <v>709</v>
      </c>
      <c r="C11" s="167" t="s">
        <v>1133</v>
      </c>
      <c r="D11" s="168"/>
      <c r="E11" s="167"/>
      <c r="F11" s="169"/>
      <c r="G11" s="167"/>
    </row>
    <row r="12" spans="2:7">
      <c r="B12" s="167" t="s">
        <v>709</v>
      </c>
      <c r="C12" s="167" t="s">
        <v>1134</v>
      </c>
      <c r="D12" s="168"/>
      <c r="E12" s="167"/>
      <c r="F12" s="169"/>
      <c r="G12" s="167"/>
    </row>
    <row r="13" spans="2:7">
      <c r="B13" s="167" t="s">
        <v>709</v>
      </c>
      <c r="C13" s="167" t="s">
        <v>1135</v>
      </c>
      <c r="D13" s="168"/>
      <c r="E13" s="167"/>
      <c r="F13" s="169"/>
      <c r="G13" s="167"/>
    </row>
    <row r="14" spans="2:7">
      <c r="B14" s="167"/>
      <c r="C14" s="167"/>
      <c r="D14" s="167"/>
      <c r="E14" s="167"/>
      <c r="F14" s="169"/>
      <c r="G14" s="167"/>
    </row>
    <row r="15" spans="2:7">
      <c r="B15" s="167"/>
      <c r="C15" s="167"/>
      <c r="D15" s="167"/>
      <c r="E15" s="167"/>
      <c r="F15" s="169"/>
      <c r="G15" s="167"/>
    </row>
    <row r="16" spans="2:7">
      <c r="B16" s="167"/>
      <c r="C16" s="167"/>
      <c r="D16" s="167"/>
      <c r="E16" s="167"/>
      <c r="F16" s="169"/>
      <c r="G16" s="167"/>
    </row>
    <row r="17" spans="2:7">
      <c r="B17" s="167"/>
      <c r="C17" s="167"/>
      <c r="D17" s="167"/>
      <c r="E17" s="167"/>
      <c r="F17" s="169"/>
      <c r="G17" s="167"/>
    </row>
    <row r="18" spans="2:7">
      <c r="B18" s="167"/>
      <c r="C18" s="167"/>
      <c r="D18" s="167"/>
      <c r="E18" s="167"/>
      <c r="F18" s="169"/>
      <c r="G18" s="167"/>
    </row>
    <row r="19" spans="2:7">
      <c r="B19" s="167"/>
      <c r="C19" s="167"/>
      <c r="D19" s="167"/>
      <c r="E19" s="167"/>
      <c r="F19" s="169"/>
      <c r="G19" s="167"/>
    </row>
    <row r="20" spans="2:7">
      <c r="B20" s="167"/>
      <c r="C20" s="167"/>
      <c r="D20" s="167"/>
      <c r="E20" s="167"/>
      <c r="F20" s="169"/>
      <c r="G20" s="167"/>
    </row>
    <row r="21" spans="2:7">
      <c r="B21" s="167"/>
      <c r="C21" s="167"/>
      <c r="D21" s="167"/>
      <c r="E21" s="167"/>
      <c r="F21" s="169"/>
      <c r="G21" s="167"/>
    </row>
    <row r="22" spans="2:7">
      <c r="B22" s="167"/>
      <c r="C22" s="167"/>
      <c r="D22" s="167"/>
      <c r="E22" s="167"/>
      <c r="F22" s="169"/>
      <c r="G22" s="167"/>
    </row>
    <row r="23" spans="2:7">
      <c r="B23" s="167"/>
      <c r="C23" s="167"/>
      <c r="D23" s="167"/>
      <c r="E23" s="167"/>
      <c r="F23" s="169"/>
      <c r="G23" s="167"/>
    </row>
    <row r="24" spans="2:7">
      <c r="B24" s="167"/>
      <c r="C24" s="167"/>
      <c r="D24" s="167"/>
      <c r="E24" s="167"/>
      <c r="F24" s="169"/>
      <c r="G24" s="167"/>
    </row>
    <row r="25" spans="2:7">
      <c r="B25" s="167"/>
      <c r="C25" s="167"/>
      <c r="D25" s="167"/>
      <c r="E25" s="167"/>
      <c r="F25" s="169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06"/>
      <c r="B1" s="207"/>
      <c r="C1" s="208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09" t="s">
        <v>1005</v>
      </c>
      <c r="Q1" s="210"/>
      <c r="R1" s="111"/>
      <c r="S1" s="84"/>
      <c r="T1" s="86"/>
      <c r="U1" s="211" t="s">
        <v>1136</v>
      </c>
      <c r="V1" s="211"/>
      <c r="W1" s="211"/>
    </row>
    <row r="2" spans="1:23" ht="15" customHeight="1">
      <c r="A2" s="87" t="s">
        <v>1137</v>
      </c>
      <c r="B2" s="87" t="s">
        <v>1138</v>
      </c>
      <c r="C2" s="87" t="s">
        <v>376</v>
      </c>
      <c r="D2" s="88" t="s">
        <v>957</v>
      </c>
      <c r="E2" s="88" t="s">
        <v>4</v>
      </c>
      <c r="F2" s="88" t="s">
        <v>1139</v>
      </c>
      <c r="G2" s="88" t="s">
        <v>437</v>
      </c>
      <c r="H2" s="88" t="s">
        <v>946</v>
      </c>
      <c r="I2" s="88" t="s">
        <v>948</v>
      </c>
      <c r="J2" s="88" t="s">
        <v>949</v>
      </c>
      <c r="K2" s="88" t="s">
        <v>952</v>
      </c>
      <c r="L2" s="88" t="s">
        <v>5</v>
      </c>
      <c r="M2" s="124" t="s">
        <v>1</v>
      </c>
      <c r="N2" s="112" t="s">
        <v>950</v>
      </c>
      <c r="O2" s="112" t="s">
        <v>951</v>
      </c>
      <c r="P2" s="89" t="s">
        <v>953</v>
      </c>
      <c r="Q2" s="89" t="s">
        <v>954</v>
      </c>
      <c r="R2" s="112" t="s">
        <v>955</v>
      </c>
      <c r="S2" s="90" t="s">
        <v>1140</v>
      </c>
      <c r="T2" s="91" t="s">
        <v>960</v>
      </c>
      <c r="U2" s="138">
        <f ca="1">TODAY()-1</f>
        <v>46082</v>
      </c>
      <c r="V2" s="138">
        <f ca="1">U2-1</f>
        <v>46081</v>
      </c>
      <c r="W2" s="138">
        <f ca="1">V2-1</f>
        <v>46080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ZKE-ZEV</v>
      </c>
      <c r="F3" s="145">
        <f>IF(SP_SUL!B6="","*",SP_SUL!B6)</f>
        <v>46082</v>
      </c>
      <c r="G3" s="145" t="str">
        <f>IF(SP_SUL!D6="","*",SP_SUL!D6)</f>
        <v>E17</v>
      </c>
      <c r="H3" s="145" t="str">
        <f>IF(SP_SUL!F6="","*",SP_SUL!F6)</f>
        <v>CAMINHÃO DE SOLDA</v>
      </c>
      <c r="I3" s="145" t="str">
        <f>IF(SP_SUL!H6="","*",SP_SUL!H6)</f>
        <v>102ZKW2</v>
      </c>
      <c r="J3" s="145" t="str">
        <f>IF(SP_SUL!I6="","*",SP_SUL!I6)</f>
        <v>102ZKW2</v>
      </c>
      <c r="K3" s="139" t="str">
        <f>IF(SP_SUL!M6="","*",SP_SUL!M6)</f>
        <v>ZKW</v>
      </c>
      <c r="L3" s="139" t="str">
        <f>IF(SP_SUL!N6="","*",SP_SUL!N6)</f>
        <v>102ZKW2</v>
      </c>
      <c r="M3" s="140">
        <f>IF(SP_SUL!J6="","*",SP_SUL!J6)</f>
        <v>55</v>
      </c>
      <c r="N3" s="144">
        <f>IF(SP_SUL!K6="","*",SP_SUL!K6)</f>
        <v>100.3</v>
      </c>
      <c r="O3" s="144" t="str">
        <f>IF(SP_SUL!L6="","*",SP_SUL!L6)</f>
        <v>-</v>
      </c>
      <c r="P3" s="143">
        <f>IF(SP_SUL!O6="","*",SP_SUL!O6)</f>
        <v>0.375</v>
      </c>
      <c r="Q3" s="143">
        <f>IF(SP_SUL!P6="","*",SP_SUL!P6)</f>
        <v>0.125</v>
      </c>
      <c r="R3" s="145" t="str">
        <f>IF(SP_SUL!Q6="","*",CONCATENATE(SP_SUL!Q6," ",SP_SUL!R6))</f>
        <v>2 Nº DE SOLDA</v>
      </c>
      <c r="S3" s="145" t="str">
        <f>IF(SP_SUL!V6="","*",SP_SUL!V6)</f>
        <v xml:space="preserve">Higor </v>
      </c>
      <c r="T3" s="145" t="str">
        <f>IF(SP_SUL!W6="","*",SP_SUL!W6)</f>
        <v>Caminhão de solda</v>
      </c>
      <c r="U3" s="137">
        <f ca="1">_xlfn.XLOOKUP(G3&amp;$U$2,BS_CONTROLE[CHAVE],BS_CONTROLE[Quantidade_11],"-")</f>
        <v>2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ZEV-ZPT</v>
      </c>
      <c r="F5" s="145">
        <f>IF(SP_SUL!B8="","*",SP_SUL!B8)</f>
        <v>46082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ZPT1051</v>
      </c>
      <c r="J5" s="145" t="str">
        <f>IF(SP_SUL!I8="","*",SP_SUL!I8)</f>
        <v>ZPT</v>
      </c>
      <c r="K5" s="139" t="str">
        <f>IF(SP_SUL!M8="","*",SP_SUL!M8)</f>
        <v>ZGP</v>
      </c>
      <c r="L5" s="139" t="str">
        <f>IF(SP_SUL!N8="","*",SP_SUL!N8)</f>
        <v>ZGP2</v>
      </c>
      <c r="M5" s="140">
        <f>IF(SP_SUL!J8="","*",SP_SUL!J8)</f>
        <v>92</v>
      </c>
      <c r="N5" s="144">
        <f>IF(SP_SUL!K8="","*",SP_SUL!K8)</f>
        <v>102.1</v>
      </c>
      <c r="O5" s="144">
        <f>IF(SP_SUL!L8="","*",SP_SUL!L8)</f>
        <v>102.8</v>
      </c>
      <c r="P5" s="143">
        <f>IF(SP_SUL!O8="","*",SP_SUL!O8)</f>
        <v>0.33333333333333331</v>
      </c>
      <c r="Q5" s="143">
        <f>IF(SP_SUL!P8="","*",SP_SUL!P8)</f>
        <v>0.125</v>
      </c>
      <c r="R5" s="145" t="str">
        <f>IF(SP_SUL!Q8="","*",CONCATENATE(SP_SUL!Q8," ",SP_SUL!R8))</f>
        <v>1000 M</v>
      </c>
      <c r="S5" s="145" t="str">
        <f>IF(SP_SUL!V8="","*",SP_SUL!V8)</f>
        <v>Augusto</v>
      </c>
      <c r="T5" s="145" t="str">
        <f>IF(SP_SUL!W8="","*",SP_SUL!W8)</f>
        <v>Socaria mecanizada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*</v>
      </c>
      <c r="H6" s="145" t="str">
        <f>IF(SP_SUL!F9="","*",SP_SUL!F9)</f>
        <v>*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Oportunidade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ZBV-ZRX</v>
      </c>
      <c r="F7" s="145">
        <f>IF(SP_SUL!B10="","*",SP_SUL!B10)</f>
        <v>46083</v>
      </c>
      <c r="G7" s="145" t="str">
        <f>IF(SP_SUL!D10="","*",SP_SUL!D10)</f>
        <v>V92</v>
      </c>
      <c r="H7" s="145" t="str">
        <f>IF(SP_SUL!F10="","*",SP_SUL!F10)</f>
        <v>MECANIZAÇÃO - SOCADORA</v>
      </c>
      <c r="I7" s="145" t="str">
        <f>IF(SP_SUL!H10="","*",SP_SUL!H10)</f>
        <v>ZAC-2</v>
      </c>
      <c r="J7" s="145" t="str">
        <f>IF(SP_SUL!I10="","*",SP_SUL!I10)</f>
        <v>ZAC-2</v>
      </c>
      <c r="K7" s="139" t="str">
        <f>IF(SP_SUL!M10="","*",SP_SUL!M10)</f>
        <v>ZTT</v>
      </c>
      <c r="L7" s="139" t="str">
        <f>IF(SP_SUL!N10="","*",SP_SUL!N10)</f>
        <v>ZTTK971</v>
      </c>
      <c r="M7" s="140">
        <f>IF(SP_SUL!J10="","*",SP_SUL!J10)</f>
        <v>70</v>
      </c>
      <c r="N7" s="144">
        <f>IF(SP_SUL!K10="","*",SP_SUL!K10)</f>
        <v>97.3</v>
      </c>
      <c r="O7" s="144">
        <f>IF(SP_SUL!L10="","*",SP_SUL!L10)</f>
        <v>97.4</v>
      </c>
      <c r="P7" s="143">
        <f>IF(SP_SUL!O10="","*",SP_SUL!O10)</f>
        <v>0.375</v>
      </c>
      <c r="Q7" s="143">
        <f>IF(SP_SUL!P10="","*",SP_SUL!P10)</f>
        <v>8.3333333333333329E-2</v>
      </c>
      <c r="R7" s="145" t="str">
        <f>IF(SP_SUL!Q10="","*",CONCATENATE(SP_SUL!Q10," ",SP_SUL!R10))</f>
        <v>100 M</v>
      </c>
      <c r="S7" s="145" t="str">
        <f>IF(SP_SUL!V10="","*",SP_SUL!V10)</f>
        <v>Israel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*</v>
      </c>
      <c r="C9" s="146" t="str">
        <f>IF(SP_SUL!Z12="","*",SP_SUL!Z12)</f>
        <v>*</v>
      </c>
      <c r="D9" s="139" t="str">
        <f>IF(SP_SUL!S12="","*",SP_SUL!S12)</f>
        <v>-</v>
      </c>
      <c r="E9" s="139" t="str">
        <f>IF(SP_SUL!T12="","*",SP_SUL!T12)</f>
        <v>-</v>
      </c>
      <c r="F9" s="145" t="str">
        <f>IF(SP_SUL!B12="","*",SP_SUL!B12)</f>
        <v>*</v>
      </c>
      <c r="G9" s="145" t="str">
        <f>IF(SP_SUL!D12="","*",SP_SUL!D12)</f>
        <v>*</v>
      </c>
      <c r="H9" s="145" t="str">
        <f>IF(SP_SUL!F12="","*",SP_SUL!F12)</f>
        <v>*</v>
      </c>
      <c r="I9" s="145" t="str">
        <f>IF(SP_SUL!H12="","*",SP_SUL!H12)</f>
        <v>*</v>
      </c>
      <c r="J9" s="145" t="str">
        <f>IF(SP_SUL!I12="","*",SP_SUL!I12)</f>
        <v>*</v>
      </c>
      <c r="K9" s="139" t="str">
        <f>IF(SP_SUL!M12="","*",SP_SUL!M12)</f>
        <v>-</v>
      </c>
      <c r="L9" s="139" t="str">
        <f>IF(SP_SUL!N12="","*",SP_SUL!N12)</f>
        <v>-</v>
      </c>
      <c r="M9" s="140" t="str">
        <f>IF(SP_SUL!J12="","*",SP_SUL!J12)</f>
        <v>*</v>
      </c>
      <c r="N9" s="144" t="str">
        <f>IF(SP_SUL!K12="","*",SP_SUL!K12)</f>
        <v>*</v>
      </c>
      <c r="O9" s="144" t="str">
        <f>IF(SP_SUL!L12="","*",SP_SUL!L12)</f>
        <v>*</v>
      </c>
      <c r="P9" s="143" t="str">
        <f>IF(SP_SUL!O12="","*",SP_SUL!O12)</f>
        <v>*</v>
      </c>
      <c r="Q9" s="143" t="str">
        <f>IF(SP_SUL!P12="","*",SP_SUL!P12)</f>
        <v>*</v>
      </c>
      <c r="R9" s="145" t="str">
        <f>IF(SP_SUL!Q12="","*",CONCATENATE(SP_SUL!Q12," ",SP_SUL!R12))</f>
        <v>*</v>
      </c>
      <c r="S9" s="145" t="str">
        <f>IF(SP_SUL!V12="","*",SP_SUL!V12)</f>
        <v>*</v>
      </c>
      <c r="T9" s="145" t="str">
        <f>IF(SP_SUL!W12="","*",SP_SUL!W12)</f>
        <v>*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ZBV-ZKE</v>
      </c>
      <c r="F10" s="145">
        <f>IF(SP_SUL!B13="","*",SP_SUL!B13)</f>
        <v>46083</v>
      </c>
      <c r="G10" s="145" t="str">
        <f>IF(SP_SUL!D13="","*",SP_SUL!D13)</f>
        <v>DANIEL (TP-647)</v>
      </c>
      <c r="H10" s="145" t="str">
        <f>IF(SP_SUL!F13="","*",SP_SUL!F13)</f>
        <v>PDM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ZST</v>
      </c>
      <c r="L10" s="139" t="str">
        <f>IF(SP_SUL!N13="","*",SP_SUL!N13)</f>
        <v>ZST2</v>
      </c>
      <c r="M10" s="140">
        <f>IF(SP_SUL!J13="","*",SP_SUL!J13)</f>
        <v>56</v>
      </c>
      <c r="N10" s="144">
        <f>IF(SP_SUL!K13="","*",SP_SUL!K13)</f>
        <v>208.75</v>
      </c>
      <c r="O10" s="144" t="str">
        <f>IF(SP_SUL!L13="","*",SP_SUL!L13)</f>
        <v>-</v>
      </c>
      <c r="P10" s="143">
        <f>IF(SP_SUL!O13="","*",SP_SUL!O13)</f>
        <v>0.375</v>
      </c>
      <c r="Q10" s="143">
        <f>IF(SP_SUL!P13="","*",SP_SUL!P13)</f>
        <v>6.25E-2</v>
      </c>
      <c r="R10" s="145" t="str">
        <f>IF(SP_SUL!Q13="","*",CONCATENATE(SP_SUL!Q13," ",SP_SUL!R13))</f>
        <v>1 Nº DE SOLDA</v>
      </c>
      <c r="S10" s="145" t="str">
        <f>IF(SP_SUL!V13="","*",SP_SUL!V13)</f>
        <v>Daniel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Contrato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V93</v>
      </c>
      <c r="H11" s="145" t="str">
        <f>IF(SP_SUL!F14="","*",SP_SUL!F14)</f>
        <v>MECANIZAÇÃO - SOCADORA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ZYU-ZST</v>
      </c>
      <c r="L11" s="139" t="str">
        <f>IF(SP_SUL!N14="","*",SP_SUL!N14)</f>
        <v>ZYU206</v>
      </c>
      <c r="M11" s="140">
        <f>IF(SP_SUL!J14="","*",SP_SUL!J14)</f>
        <v>56</v>
      </c>
      <c r="N11" s="144">
        <f>IF(SP_SUL!K14="","*",SP_SUL!K14)</f>
        <v>204.4</v>
      </c>
      <c r="O11" s="144">
        <f>IF(SP_SUL!L14="","*",SP_SUL!L14)</f>
        <v>206.4</v>
      </c>
      <c r="P11" s="143">
        <f>IF(SP_SUL!O14="","*",SP_SUL!O14)</f>
        <v>0.33333333333333331</v>
      </c>
      <c r="Q11" s="143">
        <f>IF(SP_SUL!P14="","*",SP_SUL!P14)</f>
        <v>0.125</v>
      </c>
      <c r="R11" s="145" t="str">
        <f>IF(SP_SUL!Q14="","*",CONCATENATE(SP_SUL!Q14," ",SP_SUL!R14))</f>
        <v>500 M</v>
      </c>
      <c r="S11" s="145" t="str">
        <f>IF(SP_SUL!V14="","*",SP_SUL!V14)</f>
        <v>Moises</v>
      </c>
      <c r="T11" s="145" t="str">
        <f>IF(SP_SUL!W14="","*",SP_SUL!W14)</f>
        <v>Socaria mecanizada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ZBV-ZKE</v>
      </c>
      <c r="F12" s="145">
        <f>IF(SP_SUL!B15="","*",SP_SUL!B15)</f>
        <v>46083</v>
      </c>
      <c r="G12" s="145" t="str">
        <f>IF(SP_SUL!D15="","*",SP_SUL!D15)</f>
        <v>ROGÉRIO (TP-730)</v>
      </c>
      <c r="H12" s="145" t="str">
        <f>IF(SP_SUL!F15="","*",SP_SUL!F15)</f>
        <v>PDM - SUBSTITUIÇÃO - DORMENTE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ZYU</v>
      </c>
      <c r="L12" s="139" t="str">
        <f>IF(SP_SUL!N15="","*",SP_SUL!N15)</f>
        <v>ZYU2</v>
      </c>
      <c r="M12" s="140">
        <f>IF(SP_SUL!J15="","*",SP_SUL!J15)</f>
        <v>56</v>
      </c>
      <c r="N12" s="144">
        <f>IF(SP_SUL!K15="","*",SP_SUL!K15)</f>
        <v>202</v>
      </c>
      <c r="O12" s="144" t="str">
        <f>IF(SP_SUL!L15="","*",SP_SUL!L15)</f>
        <v>-</v>
      </c>
      <c r="P12" s="143">
        <f>IF(SP_SUL!O15="","*",SP_SUL!O15)</f>
        <v>0.375</v>
      </c>
      <c r="Q12" s="143">
        <f>IF(SP_SUL!P15="","*",SP_SUL!P15)</f>
        <v>8.3333333333333329E-2</v>
      </c>
      <c r="R12" s="145" t="str">
        <f>IF(SP_SUL!Q15="","*",CONCATENATE(SP_SUL!Q15," ",SP_SUL!R15))</f>
        <v>30 Nº DE DORMENTES</v>
      </c>
      <c r="S12" s="145" t="str">
        <f>IF(SP_SUL!V15="","*",SP_SUL!V15)</f>
        <v>Henrique</v>
      </c>
      <c r="T12" s="145" t="str">
        <f>IF(SP_SUL!W15="","*",SP_SUL!W15)</f>
        <v>PDM - Substituição de dormentes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ZBV-ZKE</v>
      </c>
      <c r="F13" s="145">
        <f>IF(SP_SUL!B16="","*",SP_SUL!B16)</f>
        <v>46083</v>
      </c>
      <c r="G13" s="145" t="str">
        <f>IF(SP_SUL!D16="","*",SP_SUL!D16)</f>
        <v>W59</v>
      </c>
      <c r="H13" s="145" t="str">
        <f>IF(SP_SUL!F16="","*",SP_SUL!F16)</f>
        <v>PDM - DESCARGA - DORMENTE</v>
      </c>
      <c r="I13" s="145" t="str">
        <f>IF(SP_SUL!H16="","*",SP_SUL!H16)</f>
        <v>ZYU1</v>
      </c>
      <c r="J13" s="145" t="str">
        <f>IF(SP_SUL!I16="","*",SP_SUL!I16)</f>
        <v>ZYU1</v>
      </c>
      <c r="K13" s="139" t="str">
        <f>IF(SP_SUL!M16="","*",SP_SUL!M16)</f>
        <v>ZXP-ZFY</v>
      </c>
      <c r="L13" s="139" t="str">
        <f>IF(SP_SUL!N16="","*",SP_SUL!N16)</f>
        <v>189ZFY</v>
      </c>
      <c r="M13" s="140">
        <f>IF(SP_SUL!J16="","*",SP_SUL!J16)</f>
        <v>56</v>
      </c>
      <c r="N13" s="144">
        <f>IF(SP_SUL!K16="","*",SP_SUL!K16)</f>
        <v>190</v>
      </c>
      <c r="O13" s="144" t="str">
        <f>IF(SP_SUL!L16="","*",SP_SUL!L16)</f>
        <v>-</v>
      </c>
      <c r="P13" s="143">
        <f>IF(SP_SUL!O16="","*",SP_SUL!O16)</f>
        <v>0.375</v>
      </c>
      <c r="Q13" s="143">
        <f>IF(SP_SUL!P16="","*",SP_SUL!P16)</f>
        <v>4.1666666666666664E-2</v>
      </c>
      <c r="R13" s="145" t="str">
        <f>IF(SP_SUL!Q16="","*",CONCATENATE(SP_SUL!Q16," ",SP_SUL!R16))</f>
        <v>100 Nº DE DORMENTES</v>
      </c>
      <c r="S13" s="145" t="str">
        <f>IF(SP_SUL!V16="","*",SP_SUL!V16)</f>
        <v>Henrique</v>
      </c>
      <c r="T13" s="145" t="str">
        <f>IF(SP_SUL!W16="","*",SP_SUL!W16)</f>
        <v>Descarga de dormentes km190+000 (40min)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ZBV-ZKE</v>
      </c>
      <c r="F14" s="145" t="str">
        <f>IF(SP_SUL!B17="","*",SP_SUL!B17)</f>
        <v>*</v>
      </c>
      <c r="G14" s="145" t="str">
        <f>IF(SP_SUL!D17="","*",SP_SUL!D17)</f>
        <v>ROBSON (TF-701)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ZDY-ZFY</v>
      </c>
      <c r="L14" s="139" t="str">
        <f>IF(SP_SUL!N17="","*",SP_SUL!N17)</f>
        <v>189ZFY</v>
      </c>
      <c r="M14" s="140">
        <f>IF(SP_SUL!J17="","*",SP_SUL!J17)</f>
        <v>56</v>
      </c>
      <c r="N14" s="144">
        <f>IF(SP_SUL!K17="","*",SP_SUL!K17)</f>
        <v>190.3</v>
      </c>
      <c r="O14" s="144">
        <f>IF(SP_SUL!L17="","*",SP_SUL!L17)</f>
        <v>190.5</v>
      </c>
      <c r="P14" s="143">
        <f>IF(SP_SUL!O17="","*",SP_SUL!O17)</f>
        <v>0.375</v>
      </c>
      <c r="Q14" s="143">
        <f>IF(SP_SUL!P17="","*",SP_SUL!P17)</f>
        <v>8.3333333333333329E-2</v>
      </c>
      <c r="R14" s="145" t="str">
        <f>IF(SP_SUL!Q17="","*",CONCATENATE(SP_SUL!Q17," ",SP_SUL!R17))</f>
        <v>50 Nº DE DORMENTES</v>
      </c>
      <c r="S14" s="145" t="str">
        <f>IF(SP_SUL!V17="","*",SP_SUL!V17)</f>
        <v>Robson</v>
      </c>
      <c r="T14" s="145" t="str">
        <f>IF(SP_SUL!W17="","*",SP_SUL!W17)</f>
        <v>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Oportunidade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ZBV-ZKE</v>
      </c>
      <c r="F15" s="145" t="str">
        <f>IF(SP_SUL!B18="","*",SP_SUL!B18)</f>
        <v>*</v>
      </c>
      <c r="G15" s="145" t="str">
        <f>IF(SP_SUL!D18="","*",SP_SUL!D18)</f>
        <v>JACIANO (TF-674)</v>
      </c>
      <c r="H15" s="145" t="str">
        <f>IF(SP_SUL!F18="","*",SP_SUL!F18)</f>
        <v>PDM - SUBSTITUIÇÃO - DORMENTE</v>
      </c>
      <c r="I15" s="145" t="str">
        <f>IF(SP_SUL!H18="","*",SP_SUL!H18)</f>
        <v>-</v>
      </c>
      <c r="J15" s="145" t="str">
        <f>IF(SP_SUL!I18="","*",SP_SUL!I18)</f>
        <v>-</v>
      </c>
      <c r="K15" s="139" t="str">
        <f>IF(SP_SUL!M18="","*",SP_SUL!M18)</f>
        <v>ZDY-ZFY</v>
      </c>
      <c r="L15" s="139" t="str">
        <f>IF(SP_SUL!N18="","*",SP_SUL!N18)</f>
        <v>189ZFY</v>
      </c>
      <c r="M15" s="140">
        <f>IF(SP_SUL!J18="","*",SP_SUL!J18)</f>
        <v>56</v>
      </c>
      <c r="N15" s="144">
        <f>IF(SP_SUL!K18="","*",SP_SUL!K18)</f>
        <v>190.3</v>
      </c>
      <c r="O15" s="144">
        <f>IF(SP_SUL!L18="","*",SP_SUL!L18)</f>
        <v>190.5</v>
      </c>
      <c r="P15" s="143">
        <f>IF(SP_SUL!O18="","*",SP_SUL!O18)</f>
        <v>0.375</v>
      </c>
      <c r="Q15" s="143">
        <f>IF(SP_SUL!P18="","*",SP_SUL!P18)</f>
        <v>8.3333333333333329E-2</v>
      </c>
      <c r="R15" s="145" t="str">
        <f>IF(SP_SUL!Q18="","*",CONCATENATE(SP_SUL!Q18," ",SP_SUL!R18))</f>
        <v>50 Nº DE DORMENTES</v>
      </c>
      <c r="S15" s="145" t="str">
        <f>IF(SP_SUL!V18="","*",SP_SUL!V18)</f>
        <v>Josenilton</v>
      </c>
      <c r="T15" s="145" t="str">
        <f>IF(SP_SUL!W18="","*",SP_SUL!W18)</f>
        <v>Substituição de dormentes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ZKE-ZEV</v>
      </c>
      <c r="F16" s="145">
        <f>IF(SP_SUL!B19="","*",SP_SUL!B19)</f>
        <v>46083</v>
      </c>
      <c r="G16" s="145" t="str">
        <f>IF(SP_SUL!D19="","*",SP_SUL!D19)</f>
        <v>CLEBISON (TP-728)</v>
      </c>
      <c r="H16" s="145" t="str">
        <f>IF(SP_SUL!F19="","*",SP_SUL!F19)</f>
        <v>PDM - SOLDA</v>
      </c>
      <c r="I16" s="145" t="str">
        <f>IF(SP_SUL!H19="","*",SP_SUL!H19)</f>
        <v>-</v>
      </c>
      <c r="J16" s="145" t="str">
        <f>IF(SP_SUL!I19="","*",SP_SUL!I19)</f>
        <v>-</v>
      </c>
      <c r="K16" s="139" t="str">
        <f>IF(SP_SUL!M19="","*",SP_SUL!M19)</f>
        <v>ZWW-ZKW</v>
      </c>
      <c r="L16" s="139" t="str">
        <f>IF(SP_SUL!N19="","*",SP_SUL!N19)</f>
        <v>K93K912</v>
      </c>
      <c r="M16" s="140">
        <f>IF(SP_SUL!J19="","*",SP_SUL!J19)</f>
        <v>55</v>
      </c>
      <c r="N16" s="144">
        <f>IF(SP_SUL!K19="","*",SP_SUL!K19)</f>
        <v>91.15</v>
      </c>
      <c r="O16" s="144">
        <f>IF(SP_SUL!L19="","*",SP_SUL!L19)</f>
        <v>91.516999999999996</v>
      </c>
      <c r="P16" s="143">
        <f>IF(SP_SUL!O19="","*",SP_SUL!O19)</f>
        <v>0.375</v>
      </c>
      <c r="Q16" s="143">
        <f>IF(SP_SUL!P19="","*",SP_SUL!P19)</f>
        <v>6.25E-2</v>
      </c>
      <c r="R16" s="145" t="str">
        <f>IF(SP_SUL!Q19="","*",CONCATENATE(SP_SUL!Q19," ",SP_SUL!R19))</f>
        <v>1 Nº DE SOLDA</v>
      </c>
      <c r="S16" s="145" t="str">
        <f>IF(SP_SUL!V19="","*",SP_SUL!V19)</f>
        <v xml:space="preserve">Felipe </v>
      </c>
      <c r="T16" s="145" t="str">
        <f>IF(SP_SUL!W19="","*",SP_SUL!W19)</f>
        <v xml:space="preserve">Execução de solda - Condicionado a temperatura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ZKE-ZEV</v>
      </c>
      <c r="F17" s="145">
        <f>IF(SP_SUL!B20="","*",SP_SUL!B20)</f>
        <v>46083</v>
      </c>
      <c r="G17" s="145" t="str">
        <f>IF(SP_SUL!D20="","*",SP_SUL!D20)</f>
        <v>ISMAEL(TP-726)</v>
      </c>
      <c r="H17" s="145" t="str">
        <f>IF(SP_SUL!F20="","*",SP_SUL!F20)</f>
        <v>PDM - SOLDA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ZWW-ZKW</v>
      </c>
      <c r="L17" s="139" t="str">
        <f>IF(SP_SUL!N20="","*",SP_SUL!N20)</f>
        <v>K93K912</v>
      </c>
      <c r="M17" s="140">
        <f>IF(SP_SUL!J20="","*",SP_SUL!J20)</f>
        <v>55</v>
      </c>
      <c r="N17" s="144">
        <f>IF(SP_SUL!K20="","*",SP_SUL!K20)</f>
        <v>91.15</v>
      </c>
      <c r="O17" s="144">
        <f>IF(SP_SUL!L20="","*",SP_SUL!L20)</f>
        <v>91.516999999999996</v>
      </c>
      <c r="P17" s="143">
        <f>IF(SP_SUL!O20="","*",SP_SUL!O20)</f>
        <v>0.375</v>
      </c>
      <c r="Q17" s="143">
        <f>IF(SP_SUL!P20="","*",SP_SUL!P20)</f>
        <v>6.25E-2</v>
      </c>
      <c r="R17" s="145" t="str">
        <f>IF(SP_SUL!Q20="","*",CONCATENATE(SP_SUL!Q20," ",SP_SUL!R20))</f>
        <v>1 Nº DE SOLDA</v>
      </c>
      <c r="S17" s="145" t="str">
        <f>IF(SP_SUL!V20="","*",SP_SUL!V20)</f>
        <v xml:space="preserve">Felipe </v>
      </c>
      <c r="T17" s="145" t="str">
        <f>IF(SP_SUL!W20="","*",SP_SUL!W20)</f>
        <v xml:space="preserve">Execução de solda - Condicionado a temperatura 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E17</v>
      </c>
      <c r="H18" s="145" t="str">
        <f>IF(SP_SUL!F21="","*",SP_SUL!F21)</f>
        <v>CAMINHÃO DE SOLDA</v>
      </c>
      <c r="I18" s="145" t="str">
        <f>IF(SP_SUL!H21="","*",SP_SUL!H21)</f>
        <v>102ZKW2</v>
      </c>
      <c r="J18" s="145" t="str">
        <f>IF(SP_SUL!I21="","*",SP_SUL!I21)</f>
        <v>102ZKW2</v>
      </c>
      <c r="K18" s="139" t="str">
        <f>IF(SP_SUL!M21="","*",SP_SUL!M21)</f>
        <v>ZKW</v>
      </c>
      <c r="L18" s="139" t="str">
        <f>IF(SP_SUL!N21="","*",SP_SUL!N21)</f>
        <v>102ZKW2</v>
      </c>
      <c r="M18" s="140">
        <f>IF(SP_SUL!J21="","*",SP_SUL!J21)</f>
        <v>55</v>
      </c>
      <c r="N18" s="144">
        <f>IF(SP_SUL!K21="","*",SP_SUL!K21)</f>
        <v>100.3</v>
      </c>
      <c r="O18" s="144" t="str">
        <f>IF(SP_SUL!L21="","*",SP_SUL!L21)</f>
        <v>-</v>
      </c>
      <c r="P18" s="143">
        <f>IF(SP_SUL!O21="","*",SP_SUL!O21)</f>
        <v>0.38194444444444442</v>
      </c>
      <c r="Q18" s="143">
        <f>IF(SP_SUL!P21="","*",SP_SUL!P21)</f>
        <v>0.125</v>
      </c>
      <c r="R18" s="145" t="str">
        <f>IF(SP_SUL!Q21="","*",CONCATENATE(SP_SUL!Q21," ",SP_SUL!R21))</f>
        <v>2 Nº DE SOLDA</v>
      </c>
      <c r="S18" s="145" t="str">
        <f>IF(SP_SUL!V21="","*",SP_SUL!V21)</f>
        <v xml:space="preserve">Higor </v>
      </c>
      <c r="T18" s="145" t="str">
        <f>IF(SP_SUL!W21="","*",SP_SUL!W21)</f>
        <v>Caminhão de solda</v>
      </c>
      <c r="U18" s="137">
        <f ca="1">_xlfn.XLOOKUP(G18&amp;$U$2,BS_CONTROLE[CHAVE],BS_CONTROLE[Quantidade_11],"-")</f>
        <v>2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DIEGO (TP-681)</v>
      </c>
      <c r="H19" s="145" t="str">
        <f>IF(SP_SUL!F22="","*",SP_SUL!F22)</f>
        <v>PDM - SUBSTITUIÇÃO - TRILHO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ZYQ-ZEM</v>
      </c>
      <c r="L19" s="139" t="str">
        <f>IF(SP_SUL!N22="","*",SP_SUL!N22)</f>
        <v>130ZYQ2</v>
      </c>
      <c r="M19" s="140">
        <f>IF(SP_SUL!J22="","*",SP_SUL!J22)</f>
        <v>55</v>
      </c>
      <c r="N19" s="144">
        <f>IF(SP_SUL!K22="","*",SP_SUL!K22)</f>
        <v>129.9</v>
      </c>
      <c r="O19" s="144" t="str">
        <f>IF(SP_SUL!L22="","*",SP_SUL!L22)</f>
        <v>-</v>
      </c>
      <c r="P19" s="143">
        <f>IF(SP_SUL!O22="","*",SP_SUL!O22)</f>
        <v>0.41666666666666669</v>
      </c>
      <c r="Q19" s="143">
        <f>IF(SP_SUL!P22="","*",SP_SUL!P22)</f>
        <v>8.3333333333333329E-2</v>
      </c>
      <c r="R19" s="145" t="str">
        <f>IF(SP_SUL!Q22="","*",CONCATENATE(SP_SUL!Q22," ",SP_SUL!R22))</f>
        <v>312 M</v>
      </c>
      <c r="S19" s="145" t="str">
        <f>IF(SP_SUL!V22="","*",SP_SUL!V22)</f>
        <v xml:space="preserve">Felipe </v>
      </c>
      <c r="T19" s="145" t="str">
        <f>IF(SP_SUL!W22="","*",SP_SUL!W22)</f>
        <v xml:space="preserve">PDM - Substituição de trilho  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W60</v>
      </c>
      <c r="H20" s="145" t="str">
        <f>IF(SP_SUL!F23="","*",SP_SUL!F23)</f>
        <v>RECOLHIMENTO DE DORMENTE</v>
      </c>
      <c r="I20" s="145" t="str">
        <f>IF(SP_SUL!H23="","*",SP_SUL!H23)</f>
        <v>ZEM130-2</v>
      </c>
      <c r="J20" s="145" t="str">
        <f>IF(SP_SUL!I23="","*",SP_SUL!I23)</f>
        <v>ZEM130-2</v>
      </c>
      <c r="K20" s="139" t="str">
        <f>IF(SP_SUL!M23="","*",SP_SUL!M23)</f>
        <v>ZEM-ZEJ</v>
      </c>
      <c r="L20" s="139" t="str">
        <f>IF(SP_SUL!N23="","*",SP_SUL!N23)</f>
        <v>ZEJ1</v>
      </c>
      <c r="M20" s="140">
        <f>IF(SP_SUL!J23="","*",SP_SUL!J23)</f>
        <v>48</v>
      </c>
      <c r="N20" s="144">
        <f>IF(SP_SUL!K23="","*",SP_SUL!K23)</f>
        <v>145.9</v>
      </c>
      <c r="O20" s="144">
        <f>IF(SP_SUL!L23="","*",SP_SUL!L23)</f>
        <v>151.6</v>
      </c>
      <c r="P20" s="143">
        <f>IF(SP_SUL!O23="","*",SP_SUL!O23)</f>
        <v>0.33333333333333331</v>
      </c>
      <c r="Q20" s="143">
        <f>IF(SP_SUL!P23="","*",SP_SUL!P23)</f>
        <v>6.25E-2</v>
      </c>
      <c r="R20" s="145" t="str">
        <f>IF(SP_SUL!Q23="","*",CONCATENATE(SP_SUL!Q23," ",SP_SUL!R23))</f>
        <v>100 Nº DE PEÇAS</v>
      </c>
      <c r="S20" s="145" t="str">
        <f>IF(SP_SUL!V23="","*",SP_SUL!V23)</f>
        <v xml:space="preserve">felipe </v>
      </c>
      <c r="T20" s="145" t="str">
        <f>IF(SP_SUL!W23="","*",SP_SUL!W23)</f>
        <v>Recolhimento de dormente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V89</v>
      </c>
      <c r="H21" s="145" t="str">
        <f>IF(SP_SUL!F24="","*",SP_SUL!F24)</f>
        <v>MECANIZAÇÃO - SOCADORA</v>
      </c>
      <c r="I21" s="145" t="str">
        <f>IF(SP_SUL!H24="","*",SP_SUL!H24)</f>
        <v>ZEM2</v>
      </c>
      <c r="J21" s="145" t="str">
        <f>IF(SP_SUL!I24="","*",SP_SUL!I24)</f>
        <v>ZEM</v>
      </c>
      <c r="K21" s="139" t="str">
        <f>IF(SP_SUL!M24="","*",SP_SUL!M24)</f>
        <v>ZYQ-ZEM</v>
      </c>
      <c r="L21" s="139" t="str">
        <f>IF(SP_SUL!N24="","*",SP_SUL!N24)</f>
        <v>ZEM1301</v>
      </c>
      <c r="M21" s="140">
        <f>IF(SP_SUL!J24="","*",SP_SUL!J24)</f>
        <v>48</v>
      </c>
      <c r="N21" s="144">
        <f>IF(SP_SUL!K24="","*",SP_SUL!K24)</f>
        <v>134</v>
      </c>
      <c r="O21" s="144">
        <f>IF(SP_SUL!L24="","*",SP_SUL!L24)</f>
        <v>135</v>
      </c>
      <c r="P21" s="143">
        <f>IF(SP_SUL!O24="","*",SP_SUL!O24)</f>
        <v>0.375</v>
      </c>
      <c r="Q21" s="143">
        <f>IF(SP_SUL!P24="","*",SP_SUL!P24)</f>
        <v>8.3333333333333329E-2</v>
      </c>
      <c r="R21" s="145" t="str">
        <f>IF(SP_SUL!Q24="","*",CONCATENATE(SP_SUL!Q24," ",SP_SUL!R24))</f>
        <v>1000 M</v>
      </c>
      <c r="S21" s="145" t="str">
        <f>IF(SP_SUL!V24="","*",SP_SUL!V24)</f>
        <v>Antonioni</v>
      </c>
      <c r="T21" s="145" t="str">
        <f>IF(SP_SUL!W24="","*",SP_SUL!W24)</f>
        <v>Socaria mecanizada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MATEUS (TP-809)</v>
      </c>
      <c r="H22" s="145" t="str">
        <f>IF(SP_SUL!F25="","*",SP_SUL!F25)</f>
        <v>MODERNIZAÇÃO - SOLDA</v>
      </c>
      <c r="I22" s="145" t="str">
        <f>IF(SP_SUL!H25="","*",SP_SUL!H25)</f>
        <v>-</v>
      </c>
      <c r="J22" s="145" t="str">
        <f>IF(SP_SUL!I25="","*",SP_SUL!I25)</f>
        <v>*</v>
      </c>
      <c r="K22" s="139" t="str">
        <f>IF(SP_SUL!M25="","*",SP_SUL!M25)</f>
        <v>ZEJ-ZEV</v>
      </c>
      <c r="L22" s="139">
        <f>IF(SP_SUL!N25="","*",SP_SUL!N25)</f>
        <v>1561551</v>
      </c>
      <c r="M22" s="140">
        <f>IF(SP_SUL!J25="","*",SP_SUL!J25)</f>
        <v>48</v>
      </c>
      <c r="N22" s="144">
        <f>IF(SP_SUL!K25="","*",SP_SUL!K25)</f>
        <v>155.96</v>
      </c>
      <c r="O22" s="144" t="str">
        <f>IF(SP_SUL!L25="","*",SP_SUL!L25)</f>
        <v>-</v>
      </c>
      <c r="P22" s="143">
        <f>IF(SP_SUL!O25="","*",SP_SUL!O25)</f>
        <v>0.35416666666666669</v>
      </c>
      <c r="Q22" s="143">
        <f>IF(SP_SUL!P25="","*",SP_SUL!P25)</f>
        <v>6.9444444444444448E-2</v>
      </c>
      <c r="R22" s="145" t="str">
        <f>IF(SP_SUL!Q25="","*",CONCATENATE(SP_SUL!Q25," ",SP_SUL!R25))</f>
        <v>1 Nº DE SOLDA</v>
      </c>
      <c r="S22" s="145" t="str">
        <f>IF(SP_SUL!V25="","*",SP_SUL!V25)</f>
        <v>Alisson</v>
      </c>
      <c r="T22" s="145" t="str">
        <f>IF(SP_SUL!W25="","*",SP_SUL!W25)</f>
        <v xml:space="preserve">Execução de solda - Condicionado a temperatura 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WALTER (TP-810)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-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155.36799999999999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ADENISON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155.37899999999999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CAIQUE (TMA-677)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155.59200000000001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6.25E-2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A84</v>
      </c>
      <c r="H26" s="145" t="str">
        <f>IF(SP_SUL!F29="","*",SP_SUL!F29)</f>
        <v>DETECÇÃO - RONDA 7 DIAS</v>
      </c>
      <c r="I26" s="145" t="str">
        <f>IF(SP_SUL!H29="","*",SP_SUL!H29)</f>
        <v>ZKW</v>
      </c>
      <c r="J26" s="145" t="str">
        <f>IF(SP_SUL!I29="","*",SP_SUL!I29)</f>
        <v>ZEV</v>
      </c>
      <c r="K26" s="139" t="str">
        <f>IF(SP_SUL!M29="","*",SP_SUL!M29)</f>
        <v>ZKW-ZEV</v>
      </c>
      <c r="L26" s="139" t="str">
        <f>IF(SP_SUL!N29="","*",SP_SUL!N29)</f>
        <v>ZKWZEV</v>
      </c>
      <c r="M26" s="140">
        <f>IF(SP_SUL!J29="","*",SP_SUL!J29)</f>
        <v>55</v>
      </c>
      <c r="N26" s="144">
        <f>IF(SP_SUL!K29="","*",SP_SUL!K29)</f>
        <v>102</v>
      </c>
      <c r="O26" s="144">
        <f>IF(SP_SUL!L29="","*",SP_SUL!L29)</f>
        <v>69</v>
      </c>
      <c r="P26" s="143">
        <f>IF(SP_SUL!O29="","*",SP_SUL!O29)</f>
        <v>0.3125</v>
      </c>
      <c r="Q26" s="143">
        <f>IF(SP_SUL!P29="","*",SP_SUL!P29)</f>
        <v>4.1666666666666664E-2</v>
      </c>
      <c r="R26" s="145" t="str">
        <f>IF(SP_SUL!Q29="","*",CONCATENATE(SP_SUL!Q29," ",SP_SUL!R29))</f>
        <v>50 KM</v>
      </c>
      <c r="S26" s="145" t="str">
        <f>IF(SP_SUL!V29="","*",SP_SUL!V29)</f>
        <v>Generoso</v>
      </c>
      <c r="T26" s="145" t="str">
        <f>IF(SP_SUL!W29="","*",SP_SUL!W29)</f>
        <v>Detecção R7D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*</v>
      </c>
      <c r="C27" s="146" t="str">
        <f>IF(SP_SUL!Z30="","*",SP_SUL!Z30)</f>
        <v>*</v>
      </c>
      <c r="D27" s="139" t="str">
        <f>IF(SP_SUL!S30="","*",SP_SUL!S30)</f>
        <v>-</v>
      </c>
      <c r="E27" s="139" t="str">
        <f>IF(SP_SUL!T30="","*",SP_SUL!T30)</f>
        <v>-</v>
      </c>
      <c r="F27" s="145" t="str">
        <f>IF(SP_SUL!B30="","*",SP_SUL!B30)</f>
        <v>*</v>
      </c>
      <c r="G27" s="145" t="str">
        <f>IF(SP_SUL!D30="","*",SP_SUL!D30)</f>
        <v>*</v>
      </c>
      <c r="H27" s="145" t="str">
        <f>IF(SP_SUL!F30="","*",SP_SUL!F30)</f>
        <v>*</v>
      </c>
      <c r="I27" s="145" t="str">
        <f>IF(SP_SUL!H30="","*",SP_SUL!H30)</f>
        <v>*</v>
      </c>
      <c r="J27" s="145" t="str">
        <f>IF(SP_SUL!I30="","*",SP_SUL!I30)</f>
        <v>*</v>
      </c>
      <c r="K27" s="139" t="str">
        <f>IF(SP_SUL!M30="","*",SP_SUL!M30)</f>
        <v>-</v>
      </c>
      <c r="L27" s="139" t="str">
        <f>IF(SP_SUL!N30="","*",SP_SUL!N30)</f>
        <v>-</v>
      </c>
      <c r="M27" s="140" t="str">
        <f>IF(SP_SUL!J30="","*",SP_SUL!J30)</f>
        <v>*</v>
      </c>
      <c r="N27" s="144" t="str">
        <f>IF(SP_SUL!K30="","*",SP_SUL!K30)</f>
        <v>*</v>
      </c>
      <c r="O27" s="144" t="str">
        <f>IF(SP_SUL!L30="","*",SP_SUL!L30)</f>
        <v>*</v>
      </c>
      <c r="P27" s="143" t="str">
        <f>IF(SP_SUL!O30="","*",SP_SUL!O30)</f>
        <v>*</v>
      </c>
      <c r="Q27" s="143" t="str">
        <f>IF(SP_SUL!P30="","*",SP_SUL!P30)</f>
        <v>*</v>
      </c>
      <c r="R27" s="145" t="str">
        <f>IF(SP_SUL!Q30="","*",CONCATENATE(SP_SUL!Q30," ",SP_SUL!R30))</f>
        <v>*</v>
      </c>
      <c r="S27" s="145" t="str">
        <f>IF(SP_SUL!V30="","*",SP_SUL!V30)</f>
        <v>*</v>
      </c>
      <c r="T27" s="145" t="str">
        <f>IF(SP_SUL!W30="","*",SP_SUL!W30)</f>
        <v>*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Contrato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W61</v>
      </c>
      <c r="H29" s="145" t="str">
        <f>IF(SP_SUL!F32="","*",SP_SUL!F32)</f>
        <v>DESLOCAMENTO</v>
      </c>
      <c r="I29" s="145" t="str">
        <f>IF(SP_SUL!H32="","*",SP_SUL!H32)</f>
        <v>K67ZEV2</v>
      </c>
      <c r="J29" s="145" t="str">
        <f>IF(SP_SUL!I32="","*",SP_SUL!I32)</f>
        <v>K67ZEV2</v>
      </c>
      <c r="K29" s="139" t="str">
        <f>IF(SP_SUL!M32="","*",SP_SUL!M32)</f>
        <v>ZXW</v>
      </c>
      <c r="L29" s="139" t="str">
        <f>IF(SP_SUL!N32="","*",SP_SUL!N32)</f>
        <v>K84ZXW2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0.33333333333333331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>Moises</v>
      </c>
      <c r="T29" s="145" t="str">
        <f>IF(SP_SUL!W32="","*",SP_SUL!W32)</f>
        <v>Deslocamento das turmas (Gira no travessão do km92)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Contrato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W62</v>
      </c>
      <c r="H30" s="145" t="str">
        <f>IF(SP_SUL!F33="","*",SP_SUL!F33)</f>
        <v>DESLOCAMENTO</v>
      </c>
      <c r="I30" s="145" t="str">
        <f>IF(SP_SUL!H33="","*",SP_SUL!H33)</f>
        <v>ZPT1051</v>
      </c>
      <c r="J30" s="145" t="str">
        <f>IF(SP_SUL!I33="","*",SP_SUL!I33)</f>
        <v>ZPTZDR</v>
      </c>
      <c r="K30" s="139" t="str">
        <f>IF(SP_SUL!M33="","*",SP_SUL!M33)</f>
        <v>ZXW</v>
      </c>
      <c r="L30" s="139" t="str">
        <f>IF(SP_SUL!N33="","*",SP_SUL!N33)</f>
        <v>K84ZXW2</v>
      </c>
      <c r="M30" s="140">
        <f>IF(SP_SUL!J33="","*",SP_SUL!J33)</f>
        <v>92</v>
      </c>
      <c r="N30" s="144">
        <f>IF(SP_SUL!K33="","*",SP_SUL!K33)</f>
        <v>83.7</v>
      </c>
      <c r="O30" s="144" t="str">
        <f>IF(SP_SUL!L33="","*",SP_SUL!L33)</f>
        <v>-</v>
      </c>
      <c r="P30" s="143">
        <f>IF(SP_SUL!O33="","*",SP_SUL!O33)</f>
        <v>0.32291666666666669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Moises </v>
      </c>
      <c r="T30" s="145" t="str">
        <f>IF(SP_SUL!W33="","*",SP_SUL!W33)</f>
        <v xml:space="preserve">Deslocamento de turmas na serra 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ZEV-ZPT</v>
      </c>
      <c r="F31" s="145">
        <f>IF(SP_SUL!B34="","*",SP_SUL!B34)</f>
        <v>46083</v>
      </c>
      <c r="G31" s="145" t="str">
        <f>IF(SP_SUL!D34="","*",SP_SUL!D34)</f>
        <v>A85</v>
      </c>
      <c r="H31" s="145" t="str">
        <f>IF(SP_SUL!F34="","*",SP_SUL!F34)</f>
        <v>DESLOCAMENTO</v>
      </c>
      <c r="I31" s="145" t="str">
        <f>IF(SP_SUL!H34="","*",SP_SUL!H34)</f>
        <v>ZXW-2</v>
      </c>
      <c r="J31" s="145" t="str">
        <f>IF(SP_SUL!I34="","*",SP_SUL!I34)</f>
        <v>ZEV-2</v>
      </c>
      <c r="K31" s="139" t="str">
        <f>IF(SP_SUL!M34="","*",SP_SUL!M34)</f>
        <v>ZXW-ZEV</v>
      </c>
      <c r="L31" s="139" t="str">
        <f>IF(SP_SUL!N34="","*",SP_SUL!N34)</f>
        <v>ZXWZEV</v>
      </c>
      <c r="M31" s="140">
        <f>IF(SP_SUL!J34="","*",SP_SUL!J34)</f>
        <v>92</v>
      </c>
      <c r="N31" s="144">
        <f>IF(SP_SUL!K34="","*",SP_SUL!K34)</f>
        <v>83.7</v>
      </c>
      <c r="O31" s="144" t="str">
        <f>IF(SP_SUL!L34="","*",SP_SUL!L34)</f>
        <v>-</v>
      </c>
      <c r="P31" s="143">
        <f>IF(SP_SUL!O34="","*",SP_SUL!O34)</f>
        <v>0.375</v>
      </c>
      <c r="Q31" s="143">
        <f>IF(SP_SUL!P34="","*",SP_SUL!P34)</f>
        <v>4.1666666666666664E-2</v>
      </c>
      <c r="R31" s="145" t="str">
        <f>IF(SP_SUL!Q34="","*",CONCATENATE(SP_SUL!Q34," ",SP_SUL!R34))</f>
        <v>1 BINÁRIO</v>
      </c>
      <c r="S31" s="145" t="str">
        <f>IF(SP_SUL!V34="","*",SP_SUL!V34)</f>
        <v xml:space="preserve">Moises </v>
      </c>
      <c r="T31" s="145" t="str">
        <f>IF(SP_SUL!W34="","*",SP_SUL!W34)</f>
        <v>Deslocamento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ZEV-ZPT</v>
      </c>
      <c r="F32" s="145">
        <f>IF(SP_SUL!B35="","*",SP_SUL!B35)</f>
        <v>46083</v>
      </c>
      <c r="G32" s="145" t="str">
        <f>IF(SP_SUL!D35="","*",SP_SUL!D35)</f>
        <v>THIAGO (TF-685)</v>
      </c>
      <c r="H32" s="145" t="str">
        <f>IF(SP_SUL!F35="","*",SP_SUL!F35)</f>
        <v>PDM - AMV - JACARÉ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ZDC-ZXW</v>
      </c>
      <c r="L32" s="139" t="str">
        <f>IF(SP_SUL!N35="","*",SP_SUL!N35)</f>
        <v>ZDCK892</v>
      </c>
      <c r="M32" s="140">
        <f>IF(SP_SUL!J35="","*",SP_SUL!J35)</f>
        <v>92</v>
      </c>
      <c r="N32" s="144">
        <f>IF(SP_SUL!K35="","*",SP_SUL!K35)</f>
        <v>91.94</v>
      </c>
      <c r="O32" s="144" t="str">
        <f>IF(SP_SUL!L35="","*",SP_SUL!L35)</f>
        <v>-</v>
      </c>
      <c r="P32" s="143">
        <f>IF(SP_SUL!O35="","*",SP_SUL!O35)</f>
        <v>0.41666666666666669</v>
      </c>
      <c r="Q32" s="143">
        <f>IF(SP_SUL!P35="","*",SP_SUL!P35)</f>
        <v>0.10416666666666667</v>
      </c>
      <c r="R32" s="145" t="str">
        <f>IF(SP_SUL!Q35="","*",CONCATENATE(SP_SUL!Q35," ",SP_SUL!R35))</f>
        <v>1 Nº DE PEÇAS</v>
      </c>
      <c r="S32" s="145" t="str">
        <f>IF(SP_SUL!V35="","*",SP_SUL!V35)</f>
        <v xml:space="preserve">Moises </v>
      </c>
      <c r="T32" s="145" t="str">
        <f>IF(SP_SUL!W35="","*",SP_SUL!W35)</f>
        <v>PDM - Substituição de jacaré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46083</v>
      </c>
      <c r="G33" s="145" t="str">
        <f>IF(SP_SUL!D36="","*",SP_SUL!D36)</f>
        <v>HUELTON (TP-725)</v>
      </c>
      <c r="H33" s="145" t="str">
        <f>IF(SP_SUL!F36="","*",SP_SUL!F36)</f>
        <v>PDM - SOLDA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ZPT</v>
      </c>
      <c r="L33" s="139" t="str">
        <f>IF(SP_SUL!N36="","*",SP_SUL!N36)</f>
        <v>ZPT2</v>
      </c>
      <c r="M33" s="140">
        <f>IF(SP_SUL!J36="","*",SP_SUL!J36)</f>
        <v>92</v>
      </c>
      <c r="N33" s="144">
        <f>IF(SP_SUL!K36="","*",SP_SUL!K36)</f>
        <v>106.7</v>
      </c>
      <c r="O33" s="144" t="str">
        <f>IF(SP_SUL!L36="","*",SP_SUL!L36)</f>
        <v>-</v>
      </c>
      <c r="P33" s="143">
        <f>IF(SP_SUL!O36="","*",SP_SUL!O36)</f>
        <v>0.41666666666666669</v>
      </c>
      <c r="Q33" s="143">
        <f>IF(SP_SUL!P36="","*",SP_SUL!P36)</f>
        <v>6.25E-2</v>
      </c>
      <c r="R33" s="145" t="str">
        <f>IF(SP_SUL!Q36="","*",CONCATENATE(SP_SUL!Q36," ",SP_SUL!R36))</f>
        <v>1 Nº DE SOLDA</v>
      </c>
      <c r="S33" s="145" t="str">
        <f>IF(SP_SUL!V36="","*",SP_SUL!V36)</f>
        <v>Huelton</v>
      </c>
      <c r="T33" s="145" t="str">
        <f>IF(SP_SUL!W36="","*",SP_SUL!W36)</f>
        <v xml:space="preserve">Execução de solda - Condicionado a temperatura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46083</v>
      </c>
      <c r="G34" s="145" t="str">
        <f>IF(SP_SUL!D37="","*",SP_SUL!D37)</f>
        <v>V85</v>
      </c>
      <c r="H34" s="145" t="str">
        <f>IF(SP_SUL!F37="","*",SP_SUL!F37)</f>
        <v>MECANIZAÇÃO - SOCADORA</v>
      </c>
      <c r="I34" s="145" t="str">
        <f>IF(SP_SUL!H37="","*",SP_SUL!H37)</f>
        <v>ZPT1051</v>
      </c>
      <c r="J34" s="145" t="str">
        <f>IF(SP_SUL!I37="","*",SP_SUL!I37)</f>
        <v>ZPT</v>
      </c>
      <c r="K34" s="139" t="str">
        <f>IF(SP_SUL!M37="","*",SP_SUL!M37)</f>
        <v>ZGP</v>
      </c>
      <c r="L34" s="139" t="str">
        <f>IF(SP_SUL!N37="","*",SP_SUL!N37)</f>
        <v>ZGP2</v>
      </c>
      <c r="M34" s="140">
        <f>IF(SP_SUL!J37="","*",SP_SUL!J37)</f>
        <v>92</v>
      </c>
      <c r="N34" s="144">
        <f>IF(SP_SUL!K37="","*",SP_SUL!K37)</f>
        <v>102.1</v>
      </c>
      <c r="O34" s="144">
        <f>IF(SP_SUL!L37="","*",SP_SUL!L37)</f>
        <v>102.8</v>
      </c>
      <c r="P34" s="143">
        <f>IF(SP_SUL!O37="","*",SP_SUL!O37)</f>
        <v>0.33333333333333331</v>
      </c>
      <c r="Q34" s="143">
        <f>IF(SP_SUL!P37="","*",SP_SUL!P37)</f>
        <v>0.125</v>
      </c>
      <c r="R34" s="145" t="str">
        <f>IF(SP_SUL!Q37="","*",CONCATENATE(SP_SUL!Q37," ",SP_SUL!R37))</f>
        <v>1000 M</v>
      </c>
      <c r="S34" s="145" t="str">
        <f>IF(SP_SUL!V37="","*",SP_SUL!V37)</f>
        <v>Augusto</v>
      </c>
      <c r="T34" s="145" t="str">
        <f>IF(SP_SUL!W37="","*",SP_SUL!W37)</f>
        <v>Socaria mecanizada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46083</v>
      </c>
      <c r="G35" s="145" t="str">
        <f>IF(SP_SUL!D38="","*",SP_SUL!D38)</f>
        <v>EXPANSÃO TURMA 1</v>
      </c>
      <c r="H35" s="145" t="str">
        <f>IF(SP_SUL!F38="","*",SP_SUL!F38)</f>
        <v>EXPANSÃO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ZGM-109</v>
      </c>
      <c r="L35" s="139" t="str">
        <f>IF(SP_SUL!N38="","*",SP_SUL!N38)</f>
        <v>1101093/1101091</v>
      </c>
      <c r="M35" s="140">
        <f>IF(SP_SUL!J38="","*",SP_SUL!J38)</f>
        <v>30</v>
      </c>
      <c r="N35" s="144">
        <f>IF(SP_SUL!K38="","*",SP_SUL!K38)</f>
        <v>108.75</v>
      </c>
      <c r="O35" s="144">
        <f>IF(SP_SUL!L38="","*",SP_SUL!L38)</f>
        <v>109</v>
      </c>
      <c r="P35" s="143">
        <f>IF(SP_SUL!O38="","*",SP_SUL!O38)</f>
        <v>0.35416666666666669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Pedro</v>
      </c>
      <c r="T35" s="145" t="str">
        <f>IF(SP_SUL!W38="","*",SP_SUL!W38)</f>
        <v xml:space="preserve">Execução de solda - Condicionado a temperatura 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46083</v>
      </c>
      <c r="G36" s="145" t="str">
        <f>IF(SP_SUL!D39="","*",SP_SUL!D39)</f>
        <v>LEANDRO (TP-727)</v>
      </c>
      <c r="H36" s="145" t="str">
        <f>IF(SP_SUL!F39="","*",SP_SUL!F39)</f>
        <v>PDM - SUBSTITUIÇÃO - DORMENTE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ZGM-109</v>
      </c>
      <c r="L36" s="139">
        <f>IF(SP_SUL!N39="","*",SP_SUL!N39)</f>
        <v>1131121</v>
      </c>
      <c r="M36" s="140">
        <f>IF(SP_SUL!J39="","*",SP_SUL!J39)</f>
        <v>30</v>
      </c>
      <c r="N36" s="144">
        <f>IF(SP_SUL!K39="","*",SP_SUL!K39)</f>
        <v>112.7</v>
      </c>
      <c r="O36" s="144" t="str">
        <f>IF(SP_SUL!L39="","*",SP_SUL!L39)</f>
        <v>-</v>
      </c>
      <c r="P36" s="143">
        <f>IF(SP_SUL!O39="","*",SP_SUL!O39)</f>
        <v>0.41666666666666669</v>
      </c>
      <c r="Q36" s="143">
        <f>IF(SP_SUL!P39="","*",SP_SUL!P39)</f>
        <v>8.3333333333333329E-2</v>
      </c>
      <c r="R36" s="145" t="str">
        <f>IF(SP_SUL!Q39="","*",CONCATENATE(SP_SUL!Q39," ",SP_SUL!R39))</f>
        <v>30 Nº DE DORMENTES</v>
      </c>
      <c r="S36" s="145" t="str">
        <f>IF(SP_SUL!V39="","*",SP_SUL!V39)</f>
        <v xml:space="preserve">Moises </v>
      </c>
      <c r="T36" s="145" t="str">
        <f>IF(SP_SUL!W39="","*",SP_SUL!W39)</f>
        <v>PDM - Substituição de dormentes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*</v>
      </c>
      <c r="C37" s="146" t="str">
        <f>IF(SP_SUL!Z40="","*",SP_SUL!Z40)</f>
        <v>*</v>
      </c>
      <c r="D37" s="139" t="str">
        <f>IF(SP_SUL!S40="","*",SP_SUL!S40)</f>
        <v>-</v>
      </c>
      <c r="E37" s="139" t="str">
        <f>IF(SP_SUL!T40="","*",SP_SUL!T40)</f>
        <v>-</v>
      </c>
      <c r="F37" s="145" t="str">
        <f>IF(SP_SUL!B40="","*",SP_SUL!B40)</f>
        <v>*</v>
      </c>
      <c r="G37" s="145" t="str">
        <f>IF(SP_SUL!D40="","*",SP_SUL!D40)</f>
        <v>*</v>
      </c>
      <c r="H37" s="145" t="str">
        <f>IF(SP_SUL!F40="","*",SP_SUL!F40)</f>
        <v>*</v>
      </c>
      <c r="I37" s="145" t="str">
        <f>IF(SP_SUL!H40="","*",SP_SUL!H40)</f>
        <v>*</v>
      </c>
      <c r="J37" s="145" t="str">
        <f>IF(SP_SUL!I40="","*",SP_SUL!I40)</f>
        <v>*</v>
      </c>
      <c r="K37" s="139" t="str">
        <f>IF(SP_SUL!M40="","*",SP_SUL!M40)</f>
        <v>-</v>
      </c>
      <c r="L37" s="139" t="str">
        <f>IF(SP_SUL!N40="","*",SP_SUL!N40)</f>
        <v>-</v>
      </c>
      <c r="M37" s="140" t="str">
        <f>IF(SP_SUL!J40="","*",SP_SUL!J40)</f>
        <v>*</v>
      </c>
      <c r="N37" s="144" t="str">
        <f>IF(SP_SUL!K40="","*",SP_SUL!K40)</f>
        <v>*</v>
      </c>
      <c r="O37" s="144" t="str">
        <f>IF(SP_SUL!L40="","*",SP_SUL!L40)</f>
        <v>*</v>
      </c>
      <c r="P37" s="143" t="str">
        <f>IF(SP_SUL!O40="","*",SP_SUL!O40)</f>
        <v>*</v>
      </c>
      <c r="Q37" s="143" t="str">
        <f>IF(SP_SUL!P40="","*",SP_SUL!P40)</f>
        <v>*</v>
      </c>
      <c r="R37" s="145" t="str">
        <f>IF(SP_SUL!Q40="","*",CONCATENATE(SP_SUL!Q40," ",SP_SUL!R40))</f>
        <v>*</v>
      </c>
      <c r="S37" s="145" t="str">
        <f>IF(SP_SUL!V40="","*",SP_SUL!V40)</f>
        <v>*</v>
      </c>
      <c r="T37" s="145" t="str">
        <f>IF(SP_SUL!W40="","*",SP_SUL!W40)</f>
        <v>*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ZBV-ZRX</v>
      </c>
      <c r="F38" s="145">
        <f>IF(SP_SUL!B41="","*",SP_SUL!B41)</f>
        <v>46084</v>
      </c>
      <c r="G38" s="145" t="str">
        <f>IF(SP_SUL!D41="","*",SP_SUL!D41)</f>
        <v>V92</v>
      </c>
      <c r="H38" s="145" t="str">
        <f>IF(SP_SUL!F41="","*",SP_SUL!F41)</f>
        <v>MECANIZAÇÃO - SOCADORA</v>
      </c>
      <c r="I38" s="145" t="str">
        <f>IF(SP_SUL!H41="","*",SP_SUL!H41)</f>
        <v>ZAC-2</v>
      </c>
      <c r="J38" s="145" t="str">
        <f>IF(SP_SUL!I41="","*",SP_SUL!I41)</f>
        <v>ZAC-2</v>
      </c>
      <c r="K38" s="139" t="str">
        <f>IF(SP_SUL!M41="","*",SP_SUL!M41)</f>
        <v>ZTT-ZLI</v>
      </c>
      <c r="L38" s="139" t="str">
        <f>IF(SP_SUL!N41="","*",SP_SUL!N41)</f>
        <v>K97100/ZTT1</v>
      </c>
      <c r="M38" s="140">
        <f>IF(SP_SUL!J41="","*",SP_SUL!J41)</f>
        <v>70</v>
      </c>
      <c r="N38" s="144">
        <f>IF(SP_SUL!K41="","*",SP_SUL!K41)</f>
        <v>97.5</v>
      </c>
      <c r="O38" s="144">
        <f>IF(SP_SUL!L41="","*",SP_SUL!L41)</f>
        <v>96.578000000000003</v>
      </c>
      <c r="P38" s="143">
        <f>IF(SP_SUL!O41="","*",SP_SUL!O41)</f>
        <v>0.375</v>
      </c>
      <c r="Q38" s="143">
        <f>IF(SP_SUL!P41="","*",SP_SUL!P41)</f>
        <v>8.3333333333333329E-2</v>
      </c>
      <c r="R38" s="145" t="str">
        <f>IF(SP_SUL!Q41="","*",CONCATENATE(SP_SUL!Q41," ",SP_SUL!R41))</f>
        <v>100 M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ZBV-ZRX</v>
      </c>
      <c r="F39" s="145">
        <f>IF(SP_SUL!B42="","*",SP_SUL!B42)</f>
        <v>46084</v>
      </c>
      <c r="G39" s="145" t="str">
        <f>IF(SP_SUL!D42="","*",SP_SUL!D42)</f>
        <v>EXPANSÃO TURMA 1</v>
      </c>
      <c r="H39" s="145" t="str">
        <f>IF(SP_SUL!F42="","*",SP_SUL!F42)</f>
        <v>EXPANSÃO - SOLDA</v>
      </c>
      <c r="I39" s="145" t="str">
        <f>IF(SP_SUL!H42="","*",SP_SUL!H42)</f>
        <v>-</v>
      </c>
      <c r="J39" s="145" t="str">
        <f>IF(SP_SUL!I42="","*",SP_SUL!I42)</f>
        <v>-</v>
      </c>
      <c r="K39" s="139" t="str">
        <f>IF(SP_SUL!M42="","*",SP_SUL!M42)</f>
        <v>ZSU-ZNO</v>
      </c>
      <c r="L39" s="139" t="str">
        <f>IF(SP_SUL!N42="","*",SP_SUL!N42)</f>
        <v>K70K74</v>
      </c>
      <c r="M39" s="140">
        <f>IF(SP_SUL!J42="","*",SP_SUL!J42)</f>
        <v>68</v>
      </c>
      <c r="N39" s="144">
        <f>IF(SP_SUL!K42="","*",SP_SUL!K42)</f>
        <v>73.8</v>
      </c>
      <c r="O39" s="144">
        <f>IF(SP_SUL!L42="","*",SP_SUL!L42)</f>
        <v>74.180000000000007</v>
      </c>
      <c r="P39" s="143">
        <f>IF(SP_SUL!O42="","*",SP_SUL!O42)</f>
        <v>0.35416666666666669</v>
      </c>
      <c r="Q39" s="143">
        <f>IF(SP_SUL!P42="","*",SP_SUL!P42)</f>
        <v>6.25E-2</v>
      </c>
      <c r="R39" s="145" t="str">
        <f>IF(SP_SUL!Q42="","*",CONCATENATE(SP_SUL!Q42," ",SP_SUL!R42))</f>
        <v>1 Nº DE SOLDA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>
        <f>IF(SP_SUL!B44="","*",SP_SUL!B44)</f>
        <v>46084</v>
      </c>
      <c r="G41" s="145" t="str">
        <f>IF(SP_SUL!D44="","*",SP_SUL!D44)</f>
        <v>E42</v>
      </c>
      <c r="H41" s="145" t="str">
        <f>IF(SP_SUL!F44="","*",SP_SUL!F44)</f>
        <v>TRILHEIRO - DESCARGA</v>
      </c>
      <c r="I41" s="145" t="str">
        <f>IF(SP_SUL!H44="","*",SP_SUL!H44)</f>
        <v>ZBV-3</v>
      </c>
      <c r="J41" s="145" t="str">
        <f>IF(SP_SUL!I44="","*",SP_SUL!I44)</f>
        <v>ZBV-3</v>
      </c>
      <c r="K41" s="139" t="str">
        <f>IF(SP_SUL!M44="","*",SP_SUL!M44)</f>
        <v>ZSU</v>
      </c>
      <c r="L41" s="139" t="str">
        <f>IF(SP_SUL!N44="","*",SP_SUL!N44)</f>
        <v>K65ZSU/ZSU2</v>
      </c>
      <c r="M41" s="140">
        <f>IF(SP_SUL!J44="","*",SP_SUL!J44)</f>
        <v>68</v>
      </c>
      <c r="N41" s="144">
        <f>IF(SP_SUL!K44="","*",SP_SUL!K44)</f>
        <v>67.531999999999996</v>
      </c>
      <c r="O41" s="144">
        <f>IF(SP_SUL!L44="","*",SP_SUL!L44)</f>
        <v>69</v>
      </c>
      <c r="P41" s="143">
        <f>IF(SP_SUL!O44="","*",SP_SUL!O44)</f>
        <v>0.375</v>
      </c>
      <c r="Q41" s="143">
        <f>IF(SP_SUL!P44="","*",SP_SUL!P44)</f>
        <v>8.3333333333333329E-2</v>
      </c>
      <c r="R41" s="145" t="str">
        <f>IF(SP_SUL!Q44="","*",CONCATENATE(SP_SUL!Q44," ",SP_SUL!R44))</f>
        <v>1560 M</v>
      </c>
      <c r="S41" s="145" t="str">
        <f>IF(SP_SUL!V44="","*",SP_SUL!V44)</f>
        <v>Israel</v>
      </c>
      <c r="T41" s="145" t="str">
        <f>IF(SP_SUL!W44="","*",SP_SUL!W44)</f>
        <v>Descarga de barras 67+532 ao km 69+000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*</v>
      </c>
      <c r="C42" s="146" t="str">
        <f>IF(SP_SUL!Z45="","*",SP_SUL!Z45)</f>
        <v>*</v>
      </c>
      <c r="D42" s="139" t="str">
        <f>IF(SP_SUL!S45="","*",SP_SUL!S45)</f>
        <v>-</v>
      </c>
      <c r="E42" s="139" t="str">
        <f>IF(SP_SUL!T45="","*",SP_SUL!T45)</f>
        <v>-</v>
      </c>
      <c r="F42" s="145" t="str">
        <f>IF(SP_SUL!B45="","*",SP_SUL!B45)</f>
        <v>*</v>
      </c>
      <c r="G42" s="145" t="str">
        <f>IF(SP_SUL!D45="","*",SP_SUL!D45)</f>
        <v>*</v>
      </c>
      <c r="H42" s="145" t="str">
        <f>IF(SP_SUL!F45="","*",SP_SUL!F45)</f>
        <v>*</v>
      </c>
      <c r="I42" s="145" t="str">
        <f>IF(SP_SUL!H45="","*",SP_SUL!H45)</f>
        <v>*</v>
      </c>
      <c r="J42" s="145" t="str">
        <f>IF(SP_SUL!I45="","*",SP_SUL!I45)</f>
        <v>*</v>
      </c>
      <c r="K42" s="139" t="str">
        <f>IF(SP_SUL!M45="","*",SP_SUL!M45)</f>
        <v>-</v>
      </c>
      <c r="L42" s="139" t="str">
        <f>IF(SP_SUL!N45="","*",SP_SUL!N45)</f>
        <v>-</v>
      </c>
      <c r="M42" s="140" t="str">
        <f>IF(SP_SUL!J45="","*",SP_SUL!J45)</f>
        <v>*</v>
      </c>
      <c r="N42" s="144" t="str">
        <f>IF(SP_SUL!K45="","*",SP_SUL!K45)</f>
        <v>*</v>
      </c>
      <c r="O42" s="144" t="str">
        <f>IF(SP_SUL!L45="","*",SP_SUL!L45)</f>
        <v>*</v>
      </c>
      <c r="P42" s="143" t="str">
        <f>IF(SP_SUL!O45="","*",SP_SUL!O45)</f>
        <v>*</v>
      </c>
      <c r="Q42" s="143" t="str">
        <f>IF(SP_SUL!P45="","*",SP_SUL!P45)</f>
        <v>*</v>
      </c>
      <c r="R42" s="145" t="str">
        <f>IF(SP_SUL!Q45="","*",CONCATENATE(SP_SUL!Q45," ",SP_SUL!R45))</f>
        <v>*</v>
      </c>
      <c r="S42" s="145" t="str">
        <f>IF(SP_SUL!V45="","*",SP_SUL!V45)</f>
        <v>*</v>
      </c>
      <c r="T42" s="145" t="str">
        <f>IF(SP_SUL!W45="","*",SP_SUL!W45)</f>
        <v>*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ZBV-ZKE</v>
      </c>
      <c r="F43" s="145">
        <f>IF(SP_SUL!B46="","*",SP_SUL!B46)</f>
        <v>46084</v>
      </c>
      <c r="G43" s="145" t="str">
        <f>IF(SP_SUL!D46="","*",SP_SUL!D46)</f>
        <v>EDSON/NIVALDO (TP-819)</v>
      </c>
      <c r="H43" s="145" t="str">
        <f>IF(SP_SUL!F46="","*",SP_SUL!F46)</f>
        <v>PDM - SUBSTITUIÇÃO - DORMENTE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ZXI-ZVK</v>
      </c>
      <c r="L43" s="139" t="str">
        <f>IF(SP_SUL!N46="","*",SP_SUL!N46)</f>
        <v>224ZIC1</v>
      </c>
      <c r="M43" s="140">
        <f>IF(SP_SUL!J46="","*",SP_SUL!J46)</f>
        <v>49</v>
      </c>
      <c r="N43" s="144">
        <f>IF(SP_SUL!K46="","*",SP_SUL!K46)</f>
        <v>224.547</v>
      </c>
      <c r="O43" s="144" t="str">
        <f>IF(SP_SUL!L46="","*",SP_SUL!L46)</f>
        <v>*</v>
      </c>
      <c r="P43" s="143">
        <f>IF(SP_SUL!O46="","*",SP_SUL!O46)</f>
        <v>0.41666666666666669</v>
      </c>
      <c r="Q43" s="143">
        <f>IF(SP_SUL!P46="","*",SP_SUL!P46)</f>
        <v>8.3333333333333329E-2</v>
      </c>
      <c r="R43" s="145" t="str">
        <f>IF(SP_SUL!Q46="","*",CONCATENATE(SP_SUL!Q46," ",SP_SUL!R46))</f>
        <v>30 Nº DE DORMENTES</v>
      </c>
      <c r="S43" s="145" t="str">
        <f>IF(SP_SUL!V46="","*",SP_SUL!V46)</f>
        <v>Edson</v>
      </c>
      <c r="T43" s="145" t="str">
        <f>IF(SP_SUL!W46="","*",SP_SUL!W46)</f>
        <v>Substituição de dormentes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*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 t="str">
        <f>IF(SP_SUL!B47="","*",SP_SUL!B47)</f>
        <v>*</v>
      </c>
      <c r="G44" s="145" t="str">
        <f>IF(SP_SUL!D47="","*",SP_SUL!D47)</f>
        <v>*</v>
      </c>
      <c r="H44" s="145" t="str">
        <f>IF(SP_SUL!F47="","*",SP_SUL!F47)</f>
        <v>*</v>
      </c>
      <c r="I44" s="145" t="str">
        <f>IF(SP_SUL!H47="","*",SP_SUL!H47)</f>
        <v>*</v>
      </c>
      <c r="J44" s="145" t="str">
        <f>IF(SP_SUL!I47="","*",SP_SUL!I47)</f>
        <v>*</v>
      </c>
      <c r="K44" s="139" t="str">
        <f>IF(SP_SUL!M47="","*",SP_SUL!M47)</f>
        <v>-</v>
      </c>
      <c r="L44" s="139" t="str">
        <f>IF(SP_SUL!N47="","*",SP_SUL!N47)</f>
        <v>-</v>
      </c>
      <c r="M44" s="140" t="str">
        <f>IF(SP_SUL!J47="","*",SP_SUL!J47)</f>
        <v>*</v>
      </c>
      <c r="N44" s="144" t="str">
        <f>IF(SP_SUL!K47="","*",SP_SUL!K47)</f>
        <v>*</v>
      </c>
      <c r="O44" s="144" t="str">
        <f>IF(SP_SUL!L47="","*",SP_SUL!L47)</f>
        <v>*</v>
      </c>
      <c r="P44" s="143" t="str">
        <f>IF(SP_SUL!O47="","*",SP_SUL!O47)</f>
        <v>*</v>
      </c>
      <c r="Q44" s="143" t="str">
        <f>IF(SP_SUL!P47="","*",SP_SUL!P47)</f>
        <v>*</v>
      </c>
      <c r="R44" s="145" t="str">
        <f>IF(SP_SUL!Q47="","*",CONCATENATE(SP_SUL!Q47," ",SP_SUL!R47))</f>
        <v>*</v>
      </c>
      <c r="S44" s="145" t="str">
        <f>IF(SP_SUL!V47="","*",SP_SUL!V47)</f>
        <v>*</v>
      </c>
      <c r="T44" s="145" t="str">
        <f>IF(SP_SUL!W47="","*",SP_SUL!W47)</f>
        <v>*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ZBV-ZKE</v>
      </c>
      <c r="F45" s="145">
        <f>IF(SP_SUL!B48="","*",SP_SUL!B48)</f>
        <v>46084</v>
      </c>
      <c r="G45" s="145" t="str">
        <f>IF(SP_SUL!D48="","*",SP_SUL!D48)</f>
        <v>DANIEL (TP-647)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ZST</v>
      </c>
      <c r="L45" s="139" t="str">
        <f>IF(SP_SUL!N48="","*",SP_SUL!N48)</f>
        <v>ZST2</v>
      </c>
      <c r="M45" s="140">
        <f>IF(SP_SUL!J48="","*",SP_SUL!J48)</f>
        <v>56</v>
      </c>
      <c r="N45" s="144">
        <f>IF(SP_SUL!K48="","*",SP_SUL!K48)</f>
        <v>208.75</v>
      </c>
      <c r="O45" s="144" t="str">
        <f>IF(SP_SUL!L48="","*",SP_SUL!L48)</f>
        <v>-</v>
      </c>
      <c r="P45" s="143">
        <f>IF(SP_SUL!O48="","*",SP_SUL!O48)</f>
        <v>0.41666666666666669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>Daniel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ZBV-ZKE</v>
      </c>
      <c r="F46" s="145">
        <f>IF(SP_SUL!B49="","*",SP_SUL!B49)</f>
        <v>46084</v>
      </c>
      <c r="G46" s="145" t="str">
        <f>IF(SP_SUL!D49="","*",SP_SUL!D49)</f>
        <v>V93</v>
      </c>
      <c r="H46" s="145" t="str">
        <f>IF(SP_SUL!F49="","*",SP_SUL!F49)</f>
        <v>MECANIZAÇÃO - SOCADORA</v>
      </c>
      <c r="I46" s="145" t="str">
        <f>IF(SP_SUL!H49="","*",SP_SUL!H49)</f>
        <v>ZYU1</v>
      </c>
      <c r="J46" s="145" t="str">
        <f>IF(SP_SUL!I49="","*",SP_SUL!I49)</f>
        <v>ZYU1</v>
      </c>
      <c r="K46" s="139" t="str">
        <f>IF(SP_SUL!M49="","*",SP_SUL!M49)</f>
        <v>ZYU-ZST</v>
      </c>
      <c r="L46" s="139" t="str">
        <f>IF(SP_SUL!N49="","*",SP_SUL!N49)</f>
        <v>ZYU206</v>
      </c>
      <c r="M46" s="140">
        <f>IF(SP_SUL!J49="","*",SP_SUL!J49)</f>
        <v>56</v>
      </c>
      <c r="N46" s="144">
        <f>IF(SP_SUL!K49="","*",SP_SUL!K49)</f>
        <v>204.4</v>
      </c>
      <c r="O46" s="144">
        <f>IF(SP_SUL!L49="","*",SP_SUL!L49)</f>
        <v>206.4</v>
      </c>
      <c r="P46" s="143">
        <f>IF(SP_SUL!O49="","*",SP_SUL!O49)</f>
        <v>0.33333333333333331</v>
      </c>
      <c r="Q46" s="143">
        <f>IF(SP_SUL!P49="","*",SP_SUL!P49)</f>
        <v>0.125</v>
      </c>
      <c r="R46" s="145" t="str">
        <f>IF(SP_SUL!Q49="","*",CONCATENATE(SP_SUL!Q49," ",SP_SUL!R49))</f>
        <v>500 M</v>
      </c>
      <c r="S46" s="145" t="str">
        <f>IF(SP_SUL!V49="","*",SP_SUL!V49)</f>
        <v>Moises</v>
      </c>
      <c r="T46" s="145" t="str">
        <f>IF(SP_SUL!W49="","*",SP_SUL!W49)</f>
        <v>Socaria mecanizada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ZBV-ZKE</v>
      </c>
      <c r="F47" s="145">
        <f>IF(SP_SUL!B50="","*",SP_SUL!B50)</f>
        <v>46084</v>
      </c>
      <c r="G47" s="145" t="str">
        <f>IF(SP_SUL!D50="","*",SP_SUL!D50)</f>
        <v>ROGÉRIO (TP-730)</v>
      </c>
      <c r="H47" s="145" t="str">
        <f>IF(SP_SUL!F50="","*",SP_SUL!F50)</f>
        <v>PDM - SUBSTITUIÇÃO - DORMENTE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ZYU</v>
      </c>
      <c r="L47" s="139" t="str">
        <f>IF(SP_SUL!N50="","*",SP_SUL!N50)</f>
        <v>ZYU2</v>
      </c>
      <c r="M47" s="140">
        <f>IF(SP_SUL!J50="","*",SP_SUL!J50)</f>
        <v>56</v>
      </c>
      <c r="N47" s="144">
        <f>IF(SP_SUL!K50="","*",SP_SUL!K50)</f>
        <v>202</v>
      </c>
      <c r="O47" s="144" t="str">
        <f>IF(SP_SUL!L50="","*",SP_SUL!L50)</f>
        <v>-</v>
      </c>
      <c r="P47" s="143">
        <f>IF(SP_SUL!O50="","*",SP_SUL!O50)</f>
        <v>0.41666666666666669</v>
      </c>
      <c r="Q47" s="143">
        <f>IF(SP_SUL!P50="","*",SP_SUL!P50)</f>
        <v>8.3333333333333329E-2</v>
      </c>
      <c r="R47" s="145" t="str">
        <f>IF(SP_SUL!Q50="","*",CONCATENATE(SP_SUL!Q50," ",SP_SUL!R50))</f>
        <v>30 Nº DE DORMENTES</v>
      </c>
      <c r="S47" s="145" t="str">
        <f>IF(SP_SUL!V50="","*",SP_SUL!V50)</f>
        <v>Henrique</v>
      </c>
      <c r="T47" s="145" t="str">
        <f>IF(SP_SUL!W50="","*",SP_SUL!W50)</f>
        <v>PDM - Substituição de dormentes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ZBV-ZKE</v>
      </c>
      <c r="F48" s="145">
        <f>IF(SP_SUL!B51="","*",SP_SUL!B51)</f>
        <v>46084</v>
      </c>
      <c r="G48" s="145" t="str">
        <f>IF(SP_SUL!D51="","*",SP_SUL!D51)</f>
        <v>W59</v>
      </c>
      <c r="H48" s="145" t="str">
        <f>IF(SP_SUL!F51="","*",SP_SUL!F51)</f>
        <v>PDM - DESCARGA - DORMENTE</v>
      </c>
      <c r="I48" s="145" t="str">
        <f>IF(SP_SUL!H51="","*",SP_SUL!H51)</f>
        <v>ZYU1</v>
      </c>
      <c r="J48" s="145" t="str">
        <f>IF(SP_SUL!I51="","*",SP_SUL!I51)</f>
        <v>ZYU1</v>
      </c>
      <c r="K48" s="139" t="str">
        <f>IF(SP_SUL!M51="","*",SP_SUL!M51)</f>
        <v>ZXP-ZFY</v>
      </c>
      <c r="L48" s="139" t="str">
        <f>IF(SP_SUL!N51="","*",SP_SUL!N51)</f>
        <v>189ZFY</v>
      </c>
      <c r="M48" s="140">
        <f>IF(SP_SUL!J51="","*",SP_SUL!J51)</f>
        <v>56</v>
      </c>
      <c r="N48" s="144">
        <f>IF(SP_SUL!K51="","*",SP_SUL!K51)</f>
        <v>190</v>
      </c>
      <c r="O48" s="144" t="str">
        <f>IF(SP_SUL!L51="","*",SP_SUL!L51)</f>
        <v>-</v>
      </c>
      <c r="P48" s="143">
        <f>IF(SP_SUL!O51="","*",SP_SUL!O51)</f>
        <v>0.375</v>
      </c>
      <c r="Q48" s="143">
        <f>IF(SP_SUL!P51="","*",SP_SUL!P51)</f>
        <v>4.1666666666666664E-2</v>
      </c>
      <c r="R48" s="145" t="str">
        <f>IF(SP_SUL!Q51="","*",CONCATENATE(SP_SUL!Q51," ",SP_SUL!R51))</f>
        <v>100 Nº DE DORMENTES</v>
      </c>
      <c r="S48" s="145" t="str">
        <f>IF(SP_SUL!V51="","*",SP_SUL!V51)</f>
        <v>Henrique</v>
      </c>
      <c r="T48" s="145" t="str">
        <f>IF(SP_SUL!W51="","*",SP_SUL!W51)</f>
        <v>Descarga de dormentes km190+000 (40min)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IF(SP_SUL!Y52="","*",SP_SUL!Y52)</f>
        <v>*</v>
      </c>
      <c r="B49" s="146" t="str">
        <f>IF(SP_SUL!X52="","*",SP_SUL!X52)</f>
        <v>Oportunidade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ZBV-ZKE</v>
      </c>
      <c r="F49" s="145">
        <f>IF(SP_SUL!B52="","*",SP_SUL!B52)</f>
        <v>46084</v>
      </c>
      <c r="G49" s="145" t="str">
        <f>IF(SP_SUL!D52="","*",SP_SUL!D52)</f>
        <v>ROBSON (TF-701)</v>
      </c>
      <c r="H49" s="145" t="str">
        <f>IF(SP_SUL!F52="","*",SP_SUL!F52)</f>
        <v>PDM - SUBSTITUIÇÃO - DORMENTE</v>
      </c>
      <c r="I49" s="145" t="str">
        <f>IF(SP_SUL!H52="","*",SP_SUL!H52)</f>
        <v>-</v>
      </c>
      <c r="J49" s="145" t="str">
        <f>IF(SP_SUL!I52="","*",SP_SUL!I52)</f>
        <v>-</v>
      </c>
      <c r="K49" s="139" t="str">
        <f>IF(SP_SUL!M52="","*",SP_SUL!M52)</f>
        <v>ZDY-ZFY</v>
      </c>
      <c r="L49" s="139" t="str">
        <f>IF(SP_SUL!N52="","*",SP_SUL!N52)</f>
        <v>189ZFY</v>
      </c>
      <c r="M49" s="140">
        <f>IF(SP_SUL!J52="","*",SP_SUL!J52)</f>
        <v>56</v>
      </c>
      <c r="N49" s="144">
        <f>IF(SP_SUL!K52="","*",SP_SUL!K52)</f>
        <v>190.3</v>
      </c>
      <c r="O49" s="144">
        <f>IF(SP_SUL!L52="","*",SP_SUL!L52)</f>
        <v>190.5</v>
      </c>
      <c r="P49" s="143">
        <f>IF(SP_SUL!O52="","*",SP_SUL!O52)</f>
        <v>0.41666666666666669</v>
      </c>
      <c r="Q49" s="143">
        <f>IF(SP_SUL!P52="","*",SP_SUL!P52)</f>
        <v>8.3333333333333329E-2</v>
      </c>
      <c r="R49" s="145" t="str">
        <f>IF(SP_SUL!Q52="","*",CONCATENATE(SP_SUL!Q52," ",SP_SUL!R52))</f>
        <v>30 Nº DE DORMENTES</v>
      </c>
      <c r="S49" s="145" t="str">
        <f>IF(SP_SUL!V52="","*",SP_SUL!V52)</f>
        <v>Robson</v>
      </c>
      <c r="T49" s="145" t="str">
        <f>IF(SP_SUL!W52="","*",SP_SUL!W52)</f>
        <v>Substituição de dormentes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*</v>
      </c>
      <c r="B50" s="146" t="str">
        <f>IF(SP_SUL!X53="","*",SP_SUL!X53)</f>
        <v>*</v>
      </c>
      <c r="C50" s="146" t="str">
        <f>IF(SP_SUL!Z53="","*",SP_SUL!Z53)</f>
        <v>*</v>
      </c>
      <c r="D50" s="139" t="str">
        <f>IF(SP_SUL!S53="","*",SP_SUL!S53)</f>
        <v>-</v>
      </c>
      <c r="E50" s="139" t="str">
        <f>IF(SP_SUL!T53="","*",SP_SUL!T53)</f>
        <v>-</v>
      </c>
      <c r="F50" s="145" t="str">
        <f>IF(SP_SUL!B53="","*",SP_SUL!B53)</f>
        <v>*</v>
      </c>
      <c r="G50" s="145" t="str">
        <f>IF(SP_SUL!D53="","*",SP_SUL!D53)</f>
        <v>*</v>
      </c>
      <c r="H50" s="145" t="str">
        <f>IF(SP_SUL!F53="","*",SP_SUL!F53)</f>
        <v>*</v>
      </c>
      <c r="I50" s="145" t="str">
        <f>IF(SP_SUL!H53="","*",SP_SUL!H53)</f>
        <v>*</v>
      </c>
      <c r="J50" s="145" t="str">
        <f>IF(SP_SUL!I53="","*",SP_SUL!I53)</f>
        <v>*</v>
      </c>
      <c r="K50" s="139" t="str">
        <f>IF(SP_SUL!M53="","*",SP_SUL!M53)</f>
        <v>-</v>
      </c>
      <c r="L50" s="139" t="str">
        <f>IF(SP_SUL!N53="","*",SP_SUL!N53)</f>
        <v>-</v>
      </c>
      <c r="M50" s="140" t="str">
        <f>IF(SP_SUL!J53="","*",SP_SUL!J53)</f>
        <v>*</v>
      </c>
      <c r="N50" s="144" t="str">
        <f>IF(SP_SUL!K53="","*",SP_SUL!K53)</f>
        <v>*</v>
      </c>
      <c r="O50" s="144" t="str">
        <f>IF(SP_SUL!L53="","*",SP_SUL!L53)</f>
        <v>*</v>
      </c>
      <c r="P50" s="143" t="str">
        <f>IF(SP_SUL!O53="","*",SP_SUL!O53)</f>
        <v>*</v>
      </c>
      <c r="Q50" s="143" t="str">
        <f>IF(SP_SUL!P53="","*",SP_SUL!P53)</f>
        <v>*</v>
      </c>
      <c r="R50" s="145" t="str">
        <f>IF(SP_SUL!Q53="","*",CONCATENATE(SP_SUL!Q53," ",SP_SUL!R53))</f>
        <v>*</v>
      </c>
      <c r="S50" s="145" t="str">
        <f>IF(SP_SUL!V53="","*",SP_SUL!V53)</f>
        <v>*</v>
      </c>
      <c r="T50" s="145" t="str">
        <f>IF(SP_SUL!W53="","*",SP_SUL!W53)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IF(SP_SUL!Y54="","*",SP_SUL!Y54)</f>
        <v>*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ZKE-ZEV</v>
      </c>
      <c r="F51" s="145">
        <f>IF(SP_SUL!B54="","*",SP_SUL!B54)</f>
        <v>46084</v>
      </c>
      <c r="G51" s="145" t="str">
        <f>IF(SP_SUL!D54="","*",SP_SUL!D54)</f>
        <v>EDSON (TP-719)</v>
      </c>
      <c r="H51" s="145" t="str">
        <f>IF(SP_SUL!F54="","*",SP_SUL!F54)</f>
        <v>PDM - SUBSTITUIÇÃO - TRILHO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ZKW-ZLU</v>
      </c>
      <c r="L51" s="139">
        <f>IF(SP_SUL!N54="","*",SP_SUL!N54)</f>
        <v>1051032</v>
      </c>
      <c r="M51" s="140">
        <f>IF(SP_SUL!J54="","*",SP_SUL!J54)</f>
        <v>55</v>
      </c>
      <c r="N51" s="144">
        <f>IF(SP_SUL!K54="","*",SP_SUL!K54)</f>
        <v>103.9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312 M</v>
      </c>
      <c r="S51" s="145" t="str">
        <f>IF(SP_SUL!V54="","*",SP_SUL!V54)</f>
        <v>Edson</v>
      </c>
      <c r="T51" s="145" t="str">
        <f>IF(SP_SUL!W54="","*",SP_SUL!W54)</f>
        <v xml:space="preserve">Substituição de trilho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ZKE-ZEV</v>
      </c>
      <c r="F52" s="145">
        <f>IF(SP_SUL!B55="","*",SP_SUL!B55)</f>
        <v>46084</v>
      </c>
      <c r="G52" s="145" t="str">
        <f>IF(SP_SUL!D55="","*",SP_SUL!D55)</f>
        <v>E17</v>
      </c>
      <c r="H52" s="145" t="str">
        <f>IF(SP_SUL!F55="","*",SP_SUL!F55)</f>
        <v>CAMINHÃO DE SOLDA</v>
      </c>
      <c r="I52" s="145" t="str">
        <f>IF(SP_SUL!H55="","*",SP_SUL!H55)</f>
        <v>102ZKW2</v>
      </c>
      <c r="J52" s="145" t="str">
        <f>IF(SP_SUL!I55="","*",SP_SUL!I55)</f>
        <v>102ZKW2</v>
      </c>
      <c r="K52" s="139" t="str">
        <f>IF(SP_SUL!M55="","*",SP_SUL!M55)</f>
        <v>ZLU</v>
      </c>
      <c r="L52" s="139" t="str">
        <f>IF(SP_SUL!N55="","*",SP_SUL!N55)</f>
        <v>ZLU1052</v>
      </c>
      <c r="M52" s="140">
        <f>IF(SP_SUL!J55="","*",SP_SUL!J55)</f>
        <v>55</v>
      </c>
      <c r="N52" s="144">
        <f>IF(SP_SUL!K55="","*",SP_SUL!K55)</f>
        <v>106.75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8.3333333333333329E-2</v>
      </c>
      <c r="R52" s="145" t="str">
        <f>IF(SP_SUL!Q55="","*",CONCATENATE(SP_SUL!Q55," ",SP_SUL!R55))</f>
        <v>2 Nº DE SOLDA</v>
      </c>
      <c r="S52" s="145" t="str">
        <f>IF(SP_SUL!V55="","*",SP_SUL!V55)</f>
        <v xml:space="preserve">Higor </v>
      </c>
      <c r="T52" s="145" t="str">
        <f>IF(SP_SUL!W55="","*",SP_SUL!W55)</f>
        <v>Caminhão de solda</v>
      </c>
      <c r="U52" s="137">
        <f ca="1">_xlfn.XLOOKUP(G52&amp;$U$2,BS_CONTROLE[CHAVE],BS_CONTROLE[Quantidade_11],"-")</f>
        <v>2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IF(SP_SUL!Y56="","*",SP_SUL!Y56)</f>
        <v>*</v>
      </c>
      <c r="B53" s="146" t="str">
        <f>IF(SP_SUL!X56="","*",SP_SUL!X56)</f>
        <v>*</v>
      </c>
      <c r="C53" s="146" t="str">
        <f>IF(SP_SUL!Z56="","*",SP_SUL!Z56)</f>
        <v>*</v>
      </c>
      <c r="D53" s="139" t="str">
        <f>IF(SP_SUL!S56="","*",SP_SUL!S56)</f>
        <v>-</v>
      </c>
      <c r="E53" s="139" t="str">
        <f>IF(SP_SUL!T56="","*",SP_SUL!T56)</f>
        <v>-</v>
      </c>
      <c r="F53" s="145" t="str">
        <f>IF(SP_SUL!B56="","*",SP_SUL!B56)</f>
        <v>*</v>
      </c>
      <c r="G53" s="145" t="str">
        <f>IF(SP_SUL!D56="","*",SP_SUL!D56)</f>
        <v>*</v>
      </c>
      <c r="H53" s="145" t="str">
        <f>IF(SP_SUL!F56="","*",SP_SUL!F56)</f>
        <v>*</v>
      </c>
      <c r="I53" s="145" t="str">
        <f>IF(SP_SUL!H56="","*",SP_SUL!H56)</f>
        <v>*</v>
      </c>
      <c r="J53" s="145" t="str">
        <f>IF(SP_SUL!I56="","*",SP_SUL!I56)</f>
        <v>*</v>
      </c>
      <c r="K53" s="139" t="str">
        <f>IF(SP_SUL!M56="","*",SP_SUL!M56)</f>
        <v>-</v>
      </c>
      <c r="L53" s="139" t="str">
        <f>IF(SP_SUL!N56="","*",SP_SUL!N56)</f>
        <v>-</v>
      </c>
      <c r="M53" s="140" t="str">
        <f>IF(SP_SUL!J56="","*",SP_SUL!J56)</f>
        <v>*</v>
      </c>
      <c r="N53" s="144" t="str">
        <f>IF(SP_SUL!K56="","*",SP_SUL!K56)</f>
        <v>*</v>
      </c>
      <c r="O53" s="144" t="str">
        <f>IF(SP_SUL!L56="","*",SP_SUL!L56)</f>
        <v>*</v>
      </c>
      <c r="P53" s="143" t="str">
        <f>IF(SP_SUL!O56="","*",SP_SUL!O56)</f>
        <v>*</v>
      </c>
      <c r="Q53" s="143" t="str">
        <f>IF(SP_SUL!P56="","*",SP_SUL!P56)</f>
        <v>*</v>
      </c>
      <c r="R53" s="145" t="str">
        <f>IF(SP_SUL!Q56="","*",CONCATENATE(SP_SUL!Q56," ",SP_SUL!R56))</f>
        <v>*</v>
      </c>
      <c r="S53" s="145" t="str">
        <f>IF(SP_SUL!V56="","*",SP_SUL!V56)</f>
        <v>*</v>
      </c>
      <c r="T53" s="145" t="str">
        <f>IF(SP_SUL!W56="","*",SP_SUL!W56)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IF(SP_SUL!Y57="","*",SP_SUL!Y57)</f>
        <v>*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ZKE-ZEV</v>
      </c>
      <c r="F54" s="145">
        <f>IF(SP_SUL!B57="","*",SP_SUL!B57)</f>
        <v>46084</v>
      </c>
      <c r="G54" s="145" t="str">
        <f>IF(SP_SUL!D57="","*",SP_SUL!D57)</f>
        <v>CLEBISON (TP-728)</v>
      </c>
      <c r="H54" s="145" t="str">
        <f>IF(SP_SUL!F57="","*",SP_SUL!F57)</f>
        <v>PDM - SOLDA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ZYQ-ZEM</v>
      </c>
      <c r="L54" s="139" t="str">
        <f>IF(SP_SUL!N57="","*",SP_SUL!N57)</f>
        <v>130ZYQ2</v>
      </c>
      <c r="M54" s="140">
        <f>IF(SP_SUL!J57="","*",SP_SUL!J57)</f>
        <v>55</v>
      </c>
      <c r="N54" s="144">
        <f>IF(SP_SUL!K57="","*",SP_SUL!K57)</f>
        <v>129.4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6.25E-2</v>
      </c>
      <c r="R54" s="145" t="str">
        <f>IF(SP_SUL!Q57="","*",CONCATENATE(SP_SUL!Q57," ",SP_SUL!R57))</f>
        <v>1 Nº DE SOLDA</v>
      </c>
      <c r="S54" s="145" t="str">
        <f>IF(SP_SUL!V57="","*",SP_SUL!V57)</f>
        <v>Cleibson</v>
      </c>
      <c r="T54" s="145" t="str">
        <f>IF(SP_SUL!W57="","*",SP_SUL!W57)</f>
        <v>Execução de solda - Condicionado a temperatura (local do acidente)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IF(SP_SUL!Y58="","*",SP_SUL!Y58)</f>
        <v>*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ZKE-ZEV</v>
      </c>
      <c r="F55" s="145">
        <f>IF(SP_SUL!B58="","*",SP_SUL!B58)</f>
        <v>46084</v>
      </c>
      <c r="G55" s="145" t="str">
        <f>IF(SP_SUL!D58="","*",SP_SUL!D58)</f>
        <v>ISMAEL(TP-726)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ZYQ-ZEM</v>
      </c>
      <c r="L55" s="139" t="str">
        <f>IF(SP_SUL!N58="","*",SP_SUL!N58)</f>
        <v>130ZYQ2</v>
      </c>
      <c r="M55" s="140">
        <f>IF(SP_SUL!J58="","*",SP_SUL!J58)</f>
        <v>55</v>
      </c>
      <c r="N55" s="144">
        <f>IF(SP_SUL!K58="","*",SP_SUL!K58)</f>
        <v>129.4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Israel</v>
      </c>
      <c r="T55" s="145" t="str">
        <f>IF(SP_SUL!W58="","*",SP_SUL!W58)</f>
        <v>Execução de solda - Condicionado a temperatura (local do acidente)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IF(SP_SUL!Y59="","*",SP_SUL!Y59)</f>
        <v>*</v>
      </c>
      <c r="B56" s="146" t="str">
        <f>IF(SP_SUL!X59="","*",SP_SUL!X59)</f>
        <v>*</v>
      </c>
      <c r="C56" s="146" t="str">
        <f>IF(SP_SUL!Z59="","*",SP_SUL!Z59)</f>
        <v>*</v>
      </c>
      <c r="D56" s="139" t="str">
        <f>IF(SP_SUL!S59="","*",SP_SUL!S59)</f>
        <v>-</v>
      </c>
      <c r="E56" s="139" t="str">
        <f>IF(SP_SUL!T59="","*",SP_SUL!T59)</f>
        <v>-</v>
      </c>
      <c r="F56" s="145" t="str">
        <f>IF(SP_SUL!B59="","*",SP_SUL!B59)</f>
        <v>*</v>
      </c>
      <c r="G56" s="145" t="str">
        <f>IF(SP_SUL!D59="","*",SP_SUL!D59)</f>
        <v>*</v>
      </c>
      <c r="H56" s="145" t="str">
        <f>IF(SP_SUL!F59="","*",SP_SUL!F59)</f>
        <v>*</v>
      </c>
      <c r="I56" s="145" t="str">
        <f>IF(SP_SUL!H59="","*",SP_SUL!H59)</f>
        <v>*</v>
      </c>
      <c r="J56" s="145" t="str">
        <f>IF(SP_SUL!I59="","*",SP_SUL!I59)</f>
        <v>*</v>
      </c>
      <c r="K56" s="139" t="str">
        <f>IF(SP_SUL!M59="","*",SP_SUL!M59)</f>
        <v>-</v>
      </c>
      <c r="L56" s="139" t="str">
        <f>IF(SP_SUL!N59="","*",SP_SUL!N59)</f>
        <v>-</v>
      </c>
      <c r="M56" s="140" t="str">
        <f>IF(SP_SUL!J59="","*",SP_SUL!J59)</f>
        <v>*</v>
      </c>
      <c r="N56" s="144" t="str">
        <f>IF(SP_SUL!K59="","*",SP_SUL!K59)</f>
        <v>*</v>
      </c>
      <c r="O56" s="144" t="str">
        <f>IF(SP_SUL!L59="","*",SP_SUL!L59)</f>
        <v>*</v>
      </c>
      <c r="P56" s="143" t="str">
        <f>IF(SP_SUL!O59="","*",SP_SUL!O59)</f>
        <v>*</v>
      </c>
      <c r="Q56" s="143" t="str">
        <f>IF(SP_SUL!P59="","*",SP_SUL!P59)</f>
        <v>*</v>
      </c>
      <c r="R56" s="145" t="str">
        <f>IF(SP_SUL!Q59="","*",CONCATENATE(SP_SUL!Q59," ",SP_SUL!R59))</f>
        <v>*</v>
      </c>
      <c r="S56" s="145" t="str">
        <f>IF(SP_SUL!V59="","*",SP_SUL!V59)</f>
        <v>*</v>
      </c>
      <c r="T56" s="145" t="str">
        <f>IF(SP_SUL!W59="","*",SP_SUL!W59)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IF(SP_SUL!Y60="","*",SP_SUL!Y60)</f>
        <v>*</v>
      </c>
      <c r="B57" s="146" t="str">
        <f>IF(SP_SUL!X60="","*",SP_SUL!X60)</f>
        <v>*</v>
      </c>
      <c r="C57" s="146" t="str">
        <f>IF(SP_SUL!Z60="","*",SP_SUL!Z60)</f>
        <v>*</v>
      </c>
      <c r="D57" s="139" t="str">
        <f>IF(SP_SUL!S60="","*",SP_SUL!S60)</f>
        <v>-</v>
      </c>
      <c r="E57" s="139" t="str">
        <f>IF(SP_SUL!T60="","*",SP_SUL!T60)</f>
        <v>-</v>
      </c>
      <c r="F57" s="145" t="str">
        <f>IF(SP_SUL!B60="","*",SP_SUL!B60)</f>
        <v>*</v>
      </c>
      <c r="G57" s="145" t="str">
        <f>IF(SP_SUL!D60="","*",SP_SUL!D60)</f>
        <v>*</v>
      </c>
      <c r="H57" s="145" t="str">
        <f>IF(SP_SUL!F60="","*",SP_SUL!F60)</f>
        <v>*</v>
      </c>
      <c r="I57" s="145" t="str">
        <f>IF(SP_SUL!H60="","*",SP_SUL!H60)</f>
        <v>*</v>
      </c>
      <c r="J57" s="145" t="str">
        <f>IF(SP_SUL!I60="","*",SP_SUL!I60)</f>
        <v>*</v>
      </c>
      <c r="K57" s="139" t="str">
        <f>IF(SP_SUL!M60="","*",SP_SUL!M60)</f>
        <v>-</v>
      </c>
      <c r="L57" s="139" t="str">
        <f>IF(SP_SUL!N60="","*",SP_SUL!N60)</f>
        <v>-</v>
      </c>
      <c r="M57" s="140" t="str">
        <f>IF(SP_SUL!J60="","*",SP_SUL!J60)</f>
        <v>*</v>
      </c>
      <c r="N57" s="144" t="str">
        <f>IF(SP_SUL!K60="","*",SP_SUL!K60)</f>
        <v>*</v>
      </c>
      <c r="O57" s="144" t="str">
        <f>IF(SP_SUL!L60="","*",SP_SUL!L60)</f>
        <v>*</v>
      </c>
      <c r="P57" s="143" t="str">
        <f>IF(SP_SUL!O60="","*",SP_SUL!O60)</f>
        <v>*</v>
      </c>
      <c r="Q57" s="143" t="str">
        <f>IF(SP_SUL!P60="","*",SP_SUL!P60)</f>
        <v>*</v>
      </c>
      <c r="R57" s="145" t="str">
        <f>IF(SP_SUL!Q60="","*",CONCATENATE(SP_SUL!Q60," ",SP_SUL!R60))</f>
        <v>*</v>
      </c>
      <c r="S57" s="145" t="str">
        <f>IF(SP_SUL!V60="","*",SP_SUL!V60)</f>
        <v>*</v>
      </c>
      <c r="T57" s="145" t="str">
        <f>IF(SP_SUL!W60="","*",SP_SUL!W60)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IF(SP_SUL!Y61="","*",SP_SUL!Y61)</f>
        <v>*</v>
      </c>
      <c r="B58" s="146" t="str">
        <f>IF(SP_SUL!X61="","*",SP_SUL!X61)</f>
        <v>*</v>
      </c>
      <c r="C58" s="146" t="str">
        <f>IF(SP_SUL!Z61="","*",SP_SUL!Z61)</f>
        <v>*</v>
      </c>
      <c r="D58" s="139" t="str">
        <f>IF(SP_SUL!S61="","*",SP_SUL!S61)</f>
        <v>-</v>
      </c>
      <c r="E58" s="139" t="str">
        <f>IF(SP_SUL!T61="","*",SP_SUL!T61)</f>
        <v>-</v>
      </c>
      <c r="F58" s="145">
        <f>IF(SP_SUL!B61="","*",SP_SUL!B61)</f>
        <v>46084</v>
      </c>
      <c r="G58" s="145" t="str">
        <f>IF(SP_SUL!D61="","*",SP_SUL!D61)</f>
        <v>W96</v>
      </c>
      <c r="H58" s="145" t="str">
        <f>IF(SP_SUL!F61="","*",SP_SUL!F61)</f>
        <v>*</v>
      </c>
      <c r="I58" s="145" t="str">
        <f>IF(SP_SUL!H61="","*",SP_SUL!H61)</f>
        <v>*</v>
      </c>
      <c r="J58" s="145" t="str">
        <f>IF(SP_SUL!I61="","*",SP_SUL!I61)</f>
        <v>*</v>
      </c>
      <c r="K58" s="139" t="str">
        <f>IF(SP_SUL!M61="","*",SP_SUL!M61)</f>
        <v>-</v>
      </c>
      <c r="L58" s="139" t="str">
        <f>IF(SP_SUL!N61="","*",SP_SUL!N61)</f>
        <v>-</v>
      </c>
      <c r="M58" s="140" t="str">
        <f>IF(SP_SUL!J61="","*",SP_SUL!J61)</f>
        <v>*</v>
      </c>
      <c r="N58" s="144" t="str">
        <f>IF(SP_SUL!K61="","*",SP_SUL!K61)</f>
        <v>*</v>
      </c>
      <c r="O58" s="144" t="str">
        <f>IF(SP_SUL!L61="","*",SP_SUL!L61)</f>
        <v>*</v>
      </c>
      <c r="P58" s="143" t="str">
        <f>IF(SP_SUL!O61="","*",SP_SUL!O61)</f>
        <v>*</v>
      </c>
      <c r="Q58" s="143" t="str">
        <f>IF(SP_SUL!P61="","*",SP_SUL!P61)</f>
        <v>*</v>
      </c>
      <c r="R58" s="145" t="str">
        <f>IF(SP_SUL!Q61="","*",CONCATENATE(SP_SUL!Q61," ",SP_SUL!R61))</f>
        <v>*</v>
      </c>
      <c r="S58" s="145" t="str">
        <f>IF(SP_SUL!V61="","*",SP_SUL!V61)</f>
        <v>*</v>
      </c>
      <c r="T58" s="145" t="str">
        <f>IF(SP_SUL!W61="","*",SP_SUL!W61)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IF(SP_SUL!Y62="","*",SP_SUL!Y62)</f>
        <v>*</v>
      </c>
      <c r="B59" s="146" t="str">
        <f>IF(SP_SUL!X62="","*",SP_SUL!X62)</f>
        <v>*</v>
      </c>
      <c r="C59" s="146" t="str">
        <f>IF(SP_SUL!Z62="","*",SP_SUL!Z62)</f>
        <v>*</v>
      </c>
      <c r="D59" s="139" t="str">
        <f>IF(SP_SUL!S62="","*",SP_SUL!S62)</f>
        <v>-</v>
      </c>
      <c r="E59" s="139" t="str">
        <f>IF(SP_SUL!T62="","*",SP_SUL!T62)</f>
        <v>-</v>
      </c>
      <c r="F59" s="145">
        <f>IF(SP_SUL!B62="","*",SP_SUL!B62)</f>
        <v>46084</v>
      </c>
      <c r="G59" s="145" t="str">
        <f>IF(SP_SUL!D62="","*",SP_SUL!D62)</f>
        <v>*</v>
      </c>
      <c r="H59" s="145" t="str">
        <f>IF(SP_SUL!F62="","*",SP_SUL!F62)</f>
        <v>*</v>
      </c>
      <c r="I59" s="145" t="str">
        <f>IF(SP_SUL!H62="","*",SP_SUL!H62)</f>
        <v>*</v>
      </c>
      <c r="J59" s="145" t="str">
        <f>IF(SP_SUL!I62="","*",SP_SUL!I62)</f>
        <v>*</v>
      </c>
      <c r="K59" s="139" t="str">
        <f>IF(SP_SUL!M62="","*",SP_SUL!M62)</f>
        <v>-</v>
      </c>
      <c r="L59" s="139" t="str">
        <f>IF(SP_SUL!N62="","*",SP_SUL!N62)</f>
        <v>-</v>
      </c>
      <c r="M59" s="140" t="str">
        <f>IF(SP_SUL!J62="","*",SP_SUL!J62)</f>
        <v>*</v>
      </c>
      <c r="N59" s="144" t="str">
        <f>IF(SP_SUL!K62="","*",SP_SUL!K62)</f>
        <v>*</v>
      </c>
      <c r="O59" s="144" t="str">
        <f>IF(SP_SUL!L62="","*",SP_SUL!L62)</f>
        <v>*</v>
      </c>
      <c r="P59" s="143" t="str">
        <f>IF(SP_SUL!O62="","*",SP_SUL!O62)</f>
        <v>*</v>
      </c>
      <c r="Q59" s="143" t="str">
        <f>IF(SP_SUL!P62="","*",SP_SUL!P62)</f>
        <v>*</v>
      </c>
      <c r="R59" s="145" t="str">
        <f>IF(SP_SUL!Q62="","*",CONCATENATE(SP_SUL!Q62," ",SP_SUL!R62))</f>
        <v>*</v>
      </c>
      <c r="S59" s="145" t="str">
        <f>IF(SP_SUL!V62="","*",SP_SUL!V62)</f>
        <v>*</v>
      </c>
      <c r="T59" s="145" t="str">
        <f>IF(SP_SUL!W62="","*",SP_SUL!W62)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IF(SP_SUL!Y63="","*",SP_SUL!Y63)</f>
        <v>*</v>
      </c>
      <c r="B60" s="146" t="str">
        <f>IF(SP_SUL!X63="","*",SP_SUL!X63)</f>
        <v>*</v>
      </c>
      <c r="C60" s="146" t="str">
        <f>IF(SP_SUL!Z63="","*",SP_SUL!Z63)</f>
        <v>*</v>
      </c>
      <c r="D60" s="139" t="str">
        <f>IF(SP_SUL!S63="","*",SP_SUL!S63)</f>
        <v>-</v>
      </c>
      <c r="E60" s="139" t="str">
        <f>IF(SP_SUL!T63="","*",SP_SUL!T63)</f>
        <v>-</v>
      </c>
      <c r="F60" s="145">
        <f>IF(SP_SUL!B63="","*",SP_SUL!B63)</f>
        <v>46084</v>
      </c>
      <c r="G60" s="145" t="str">
        <f>IF(SP_SUL!D63="","*",SP_SUL!D63)</f>
        <v>*</v>
      </c>
      <c r="H60" s="145" t="str">
        <f>IF(SP_SUL!F63="","*",SP_SUL!F63)</f>
        <v>*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-</v>
      </c>
      <c r="L60" s="139" t="str">
        <f>IF(SP_SUL!N63="","*",SP_SUL!N63)</f>
        <v>-</v>
      </c>
      <c r="M60" s="140" t="str">
        <f>IF(SP_SUL!J63="","*",SP_SUL!J63)</f>
        <v>*</v>
      </c>
      <c r="N60" s="144" t="str">
        <f>IF(SP_SUL!K63="","*",SP_SUL!K63)</f>
        <v>*</v>
      </c>
      <c r="O60" s="144" t="str">
        <f>IF(SP_SUL!L63="","*",SP_SUL!L63)</f>
        <v>*</v>
      </c>
      <c r="P60" s="143" t="str">
        <f>IF(SP_SUL!O63="","*",SP_SUL!O63)</f>
        <v>*</v>
      </c>
      <c r="Q60" s="143" t="str">
        <f>IF(SP_SUL!P63="","*",SP_SUL!P63)</f>
        <v>*</v>
      </c>
      <c r="R60" s="145" t="str">
        <f>IF(SP_SUL!Q63="","*",CONCATENATE(SP_SUL!Q63," ",SP_SUL!R63))</f>
        <v>*</v>
      </c>
      <c r="S60" s="145" t="str">
        <f>IF(SP_SUL!V63="","*",SP_SUL!V63)</f>
        <v>*</v>
      </c>
      <c r="T60" s="145" t="str">
        <f>IF(SP_SUL!W63="","*",SP_SUL!W63)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IF(SP_SUL!Y64="","*",SP_SUL!Y64)</f>
        <v>*</v>
      </c>
      <c r="B61" s="146" t="str">
        <f>IF(SP_SUL!X64="","*",SP_SUL!X64)</f>
        <v>*</v>
      </c>
      <c r="C61" s="146" t="str">
        <f>IF(SP_SUL!Z64="","*",SP_SUL!Z64)</f>
        <v>*</v>
      </c>
      <c r="D61" s="139" t="str">
        <f>IF(SP_SUL!S64="","*",SP_SUL!S64)</f>
        <v>-</v>
      </c>
      <c r="E61" s="139" t="str">
        <f>IF(SP_SUL!T64="","*",SP_SUL!T64)</f>
        <v>-</v>
      </c>
      <c r="F61" s="145">
        <f>IF(SP_SUL!B64="","*",SP_SUL!B64)</f>
        <v>46084</v>
      </c>
      <c r="G61" s="145" t="str">
        <f>IF(SP_SUL!D64="","*",SP_SUL!D64)</f>
        <v>*</v>
      </c>
      <c r="H61" s="145" t="str">
        <f>IF(SP_SUL!F64="","*",SP_SUL!F64)</f>
        <v>*</v>
      </c>
      <c r="I61" s="145" t="str">
        <f>IF(SP_SUL!H64="","*",SP_SUL!H64)</f>
        <v>*</v>
      </c>
      <c r="J61" s="145" t="str">
        <f>IF(SP_SUL!I64="","*",SP_SUL!I64)</f>
        <v>*</v>
      </c>
      <c r="K61" s="139" t="str">
        <f>IF(SP_SUL!M64="","*",SP_SUL!M64)</f>
        <v>-</v>
      </c>
      <c r="L61" s="139" t="str">
        <f>IF(SP_SUL!N64="","*",SP_SUL!N64)</f>
        <v>-</v>
      </c>
      <c r="M61" s="140" t="str">
        <f>IF(SP_SUL!J64="","*",SP_SUL!J64)</f>
        <v>*</v>
      </c>
      <c r="N61" s="144" t="str">
        <f>IF(SP_SUL!K64="","*",SP_SUL!K64)</f>
        <v>*</v>
      </c>
      <c r="O61" s="144" t="str">
        <f>IF(SP_SUL!L64="","*",SP_SUL!L64)</f>
        <v>*</v>
      </c>
      <c r="P61" s="143" t="str">
        <f>IF(SP_SUL!O64="","*",SP_SUL!O64)</f>
        <v>*</v>
      </c>
      <c r="Q61" s="143" t="str">
        <f>IF(SP_SUL!P64="","*",SP_SUL!P64)</f>
        <v>*</v>
      </c>
      <c r="R61" s="145" t="str">
        <f>IF(SP_SUL!Q64="","*",CONCATENATE(SP_SUL!Q64," ",SP_SUL!R64))</f>
        <v>*</v>
      </c>
      <c r="S61" s="145" t="str">
        <f>IF(SP_SUL!V64="","*",SP_SUL!V64)</f>
        <v>*</v>
      </c>
      <c r="T61" s="145" t="str">
        <f>IF(SP_SUL!W64="","*",SP_SUL!W64)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>
        <f>IF(SP_SUL!B65="","*",SP_SUL!B65)</f>
        <v>46084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>
        <f>IF(SP_SUL!B66="","*",SP_SUL!B66)</f>
        <v>46084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IF(SP_SUL!Y67="","*",SP_SUL!Y67)</f>
        <v>*</v>
      </c>
      <c r="B64" s="146" t="str">
        <f>IF(SP_SUL!X67="","*",SP_SUL!X67)</f>
        <v>*</v>
      </c>
      <c r="C64" s="146" t="str">
        <f>IF(SP_SUL!Z67="","*",SP_SUL!Z67)</f>
        <v>*</v>
      </c>
      <c r="D64" s="139" t="str">
        <f>IF(SP_SUL!S67="","*",SP_SUL!S67)</f>
        <v>-</v>
      </c>
      <c r="E64" s="139" t="str">
        <f>IF(SP_SUL!T67="","*",SP_SUL!T67)</f>
        <v>-</v>
      </c>
      <c r="F64" s="145">
        <f>IF(SP_SUL!B67="","*",SP_SUL!B67)</f>
        <v>46084</v>
      </c>
      <c r="G64" s="145" t="str">
        <f>IF(SP_SUL!D67="","*",SP_SUL!D67)</f>
        <v>*</v>
      </c>
      <c r="H64" s="145" t="str">
        <f>IF(SP_SUL!F67="","*",SP_SUL!F67)</f>
        <v>*</v>
      </c>
      <c r="I64" s="145" t="str">
        <f>IF(SP_SUL!H67="","*",SP_SUL!H67)</f>
        <v>*</v>
      </c>
      <c r="J64" s="145" t="str">
        <f>IF(SP_SUL!I67="","*",SP_SUL!I67)</f>
        <v>*</v>
      </c>
      <c r="K64" s="139" t="str">
        <f>IF(SP_SUL!M67="","*",SP_SUL!M67)</f>
        <v>-</v>
      </c>
      <c r="L64" s="139" t="str">
        <f>IF(SP_SUL!N67="","*",SP_SUL!N67)</f>
        <v>-</v>
      </c>
      <c r="M64" s="140" t="str">
        <f>IF(SP_SUL!J67="","*",SP_SUL!J67)</f>
        <v>*</v>
      </c>
      <c r="N64" s="144" t="str">
        <f>IF(SP_SUL!K67="","*",SP_SUL!K67)</f>
        <v>*</v>
      </c>
      <c r="O64" s="144" t="str">
        <f>IF(SP_SUL!L67="","*",SP_SUL!L67)</f>
        <v>*</v>
      </c>
      <c r="P64" s="143" t="str">
        <f>IF(SP_SUL!O67="","*",SP_SUL!O67)</f>
        <v>*</v>
      </c>
      <c r="Q64" s="143" t="str">
        <f>IF(SP_SUL!P67="","*",SP_SUL!P67)</f>
        <v>*</v>
      </c>
      <c r="R64" s="145" t="str">
        <f>IF(SP_SUL!Q67="","*",CONCATENATE(SP_SUL!Q67," ",SP_SUL!R67))</f>
        <v>*</v>
      </c>
      <c r="S64" s="145" t="str">
        <f>IF(SP_SUL!V67="","*",SP_SUL!V67)</f>
        <v>*</v>
      </c>
      <c r="T64" s="145" t="str">
        <f>IF(SP_SUL!W67="","*",SP_SUL!W67)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IF(SP_SUL!Y68="","*",SP_SUL!Y68)</f>
        <v>*</v>
      </c>
      <c r="B65" s="146" t="str">
        <f>IF(SP_SUL!X68="","*",SP_SUL!X68)</f>
        <v>*</v>
      </c>
      <c r="C65" s="146" t="str">
        <f>IF(SP_SUL!Z68="","*",SP_SUL!Z68)</f>
        <v>*</v>
      </c>
      <c r="D65" s="139" t="str">
        <f>IF(SP_SUL!S68="","*",SP_SUL!S68)</f>
        <v>-</v>
      </c>
      <c r="E65" s="139" t="str">
        <f>IF(SP_SUL!T68="","*",SP_SUL!T68)</f>
        <v>-</v>
      </c>
      <c r="F65" s="145">
        <f>IF(SP_SUL!B68="","*",SP_SUL!B68)</f>
        <v>46084</v>
      </c>
      <c r="G65" s="145" t="str">
        <f>IF(SP_SUL!D68="","*",SP_SUL!D68)</f>
        <v>*</v>
      </c>
      <c r="H65" s="145" t="str">
        <f>IF(SP_SUL!F68="","*",SP_SUL!F68)</f>
        <v>*</v>
      </c>
      <c r="I65" s="145" t="str">
        <f>IF(SP_SUL!H68="","*",SP_SUL!H68)</f>
        <v>*</v>
      </c>
      <c r="J65" s="145" t="str">
        <f>IF(SP_SUL!I68="","*",SP_SUL!I68)</f>
        <v>*</v>
      </c>
      <c r="K65" s="139" t="str">
        <f>IF(SP_SUL!M68="","*",SP_SUL!M68)</f>
        <v>-</v>
      </c>
      <c r="L65" s="139" t="str">
        <f>IF(SP_SUL!N68="","*",SP_SUL!N68)</f>
        <v>-</v>
      </c>
      <c r="M65" s="140" t="str">
        <f>IF(SP_SUL!J68="","*",SP_SUL!J68)</f>
        <v>*</v>
      </c>
      <c r="N65" s="144" t="str">
        <f>IF(SP_SUL!K68="","*",SP_SUL!K68)</f>
        <v>*</v>
      </c>
      <c r="O65" s="144" t="str">
        <f>IF(SP_SUL!L68="","*",SP_SUL!L68)</f>
        <v>*</v>
      </c>
      <c r="P65" s="143" t="str">
        <f>IF(SP_SUL!O68="","*",SP_SUL!O68)</f>
        <v>*</v>
      </c>
      <c r="Q65" s="143" t="str">
        <f>IF(SP_SUL!P68="","*",SP_SUL!P68)</f>
        <v>*</v>
      </c>
      <c r="R65" s="145" t="str">
        <f>IF(SP_SUL!Q68="","*",CONCATENATE(SP_SUL!Q68," ",SP_SUL!R68))</f>
        <v>*</v>
      </c>
      <c r="S65" s="145" t="str">
        <f>IF(SP_SUL!V68="","*",SP_SUL!V68)</f>
        <v>*</v>
      </c>
      <c r="T65" s="145" t="str">
        <f>IF(SP_SUL!W68="","*",SP_SUL!W68)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IF(SP_SUL!Y69="","*",SP_SUL!Y69)</f>
        <v>*</v>
      </c>
      <c r="B66" s="146" t="str">
        <f>IF(SP_SUL!X69="","*",SP_SUL!X69)</f>
        <v>*</v>
      </c>
      <c r="C66" s="146" t="str">
        <f>IF(SP_SUL!Z69="","*",SP_SUL!Z69)</f>
        <v>*</v>
      </c>
      <c r="D66" s="139" t="str">
        <f>IF(SP_SUL!S69="","*",SP_SUL!S69)</f>
        <v>-</v>
      </c>
      <c r="E66" s="139" t="str">
        <f>IF(SP_SUL!T69="","*",SP_SUL!T69)</f>
        <v>-</v>
      </c>
      <c r="F66" s="145">
        <f>IF(SP_SUL!B69="","*",SP_SUL!B69)</f>
        <v>46084</v>
      </c>
      <c r="G66" s="145" t="str">
        <f>IF(SP_SUL!D69="","*",SP_SUL!D69)</f>
        <v>*</v>
      </c>
      <c r="H66" s="145" t="str">
        <f>IF(SP_SUL!F69="","*",SP_SUL!F69)</f>
        <v>*</v>
      </c>
      <c r="I66" s="145" t="str">
        <f>IF(SP_SUL!H69="","*",SP_SUL!H69)</f>
        <v>*</v>
      </c>
      <c r="J66" s="145" t="str">
        <f>IF(SP_SUL!I69="","*",SP_SUL!I69)</f>
        <v>*</v>
      </c>
      <c r="K66" s="139" t="str">
        <f>IF(SP_SUL!M69="","*",SP_SUL!M69)</f>
        <v>-</v>
      </c>
      <c r="L66" s="139" t="str">
        <f>IF(SP_SUL!N69="","*",SP_SUL!N69)</f>
        <v>-</v>
      </c>
      <c r="M66" s="140" t="str">
        <f>IF(SP_SUL!J69="","*",SP_SUL!J69)</f>
        <v>*</v>
      </c>
      <c r="N66" s="144" t="str">
        <f>IF(SP_SUL!K69="","*",SP_SUL!K69)</f>
        <v>*</v>
      </c>
      <c r="O66" s="144" t="str">
        <f>IF(SP_SUL!L69="","*",SP_SUL!L69)</f>
        <v>*</v>
      </c>
      <c r="P66" s="143" t="str">
        <f>IF(SP_SUL!O69="","*",SP_SUL!O69)</f>
        <v>*</v>
      </c>
      <c r="Q66" s="143" t="str">
        <f>IF(SP_SUL!P69="","*",SP_SUL!P69)</f>
        <v>*</v>
      </c>
      <c r="R66" s="145" t="str">
        <f>IF(SP_SUL!Q69="","*",CONCATENATE(SP_SUL!Q69," ",SP_SUL!R69))</f>
        <v>*</v>
      </c>
      <c r="S66" s="145" t="str">
        <f>IF(SP_SUL!V69="","*",SP_SUL!V69)</f>
        <v>*</v>
      </c>
      <c r="T66" s="145" t="str">
        <f>IF(SP_SUL!W69="","*",SP_SUL!W69)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*</v>
      </c>
      <c r="B67" s="146" t="str">
        <f>IF(SP_SUL!X70="","*",SP_SUL!X70)</f>
        <v>*</v>
      </c>
      <c r="C67" s="146" t="str">
        <f>IF(SP_SUL!Z70="","*",SP_SUL!Z70)</f>
        <v>*</v>
      </c>
      <c r="D67" s="139" t="str">
        <f>IF(SP_SUL!S70="","*",SP_SUL!S70)</f>
        <v>-</v>
      </c>
      <c r="E67" s="139" t="str">
        <f>IF(SP_SUL!T70="","*",SP_SUL!T70)</f>
        <v>-</v>
      </c>
      <c r="F67" s="145" t="str">
        <f>IF(SP_SUL!B70="","*",SP_SUL!B70)</f>
        <v>*</v>
      </c>
      <c r="G67" s="145" t="str">
        <f>IF(SP_SUL!D70="","*",SP_SUL!D70)</f>
        <v>*</v>
      </c>
      <c r="H67" s="145" t="str">
        <f>IF(SP_SUL!F70="","*",SP_SUL!F70)</f>
        <v>*</v>
      </c>
      <c r="I67" s="145" t="str">
        <f>IF(SP_SUL!H70="","*",SP_SUL!H70)</f>
        <v>*</v>
      </c>
      <c r="J67" s="145" t="str">
        <f>IF(SP_SUL!I70="","*",SP_SUL!I70)</f>
        <v>*</v>
      </c>
      <c r="K67" s="139" t="str">
        <f>IF(SP_SUL!M70="","*",SP_SUL!M70)</f>
        <v>-</v>
      </c>
      <c r="L67" s="139" t="str">
        <f>IF(SP_SUL!N70="","*",SP_SUL!N70)</f>
        <v>-</v>
      </c>
      <c r="M67" s="140" t="str">
        <f>IF(SP_SUL!J70="","*",SP_SUL!J70)</f>
        <v>*</v>
      </c>
      <c r="N67" s="144" t="str">
        <f>IF(SP_SUL!K70="","*",SP_SUL!K70)</f>
        <v>*</v>
      </c>
      <c r="O67" s="144" t="str">
        <f>IF(SP_SUL!L70="","*",SP_SUL!L70)</f>
        <v>*</v>
      </c>
      <c r="P67" s="143" t="str">
        <f>IF(SP_SUL!O70="","*",SP_SUL!O70)</f>
        <v>*</v>
      </c>
      <c r="Q67" s="143" t="str">
        <f>IF(SP_SUL!P70="","*",SP_SUL!P70)</f>
        <v>*</v>
      </c>
      <c r="R67" s="145" t="str">
        <f>IF(SP_SUL!Q70="","*",CONCATENATE(SP_SUL!Q70," ",SP_SUL!R70))</f>
        <v>*</v>
      </c>
      <c r="S67" s="145" t="str">
        <f>IF(SP_SUL!V70="","*",SP_SUL!V70)</f>
        <v>*</v>
      </c>
      <c r="T67" s="145" t="str">
        <f>IF(SP_SUL!W70="","*",SP_SUL!W70)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IF(SP_SUL!Y71="","*",SP_SUL!Y71)</f>
        <v>*</v>
      </c>
      <c r="B68" s="146" t="str">
        <f>IF(SP_SUL!X71="","*",SP_SUL!X71)</f>
        <v>*</v>
      </c>
      <c r="C68" s="146" t="str">
        <f>IF(SP_SUL!Z71="","*",SP_SUL!Z71)</f>
        <v>*</v>
      </c>
      <c r="D68" s="139" t="str">
        <f>IF(SP_SUL!S71="","*",SP_SUL!S71)</f>
        <v>-</v>
      </c>
      <c r="E68" s="139" t="str">
        <f>IF(SP_SUL!T71="","*",SP_SUL!T71)</f>
        <v>-</v>
      </c>
      <c r="F68" s="145" t="str">
        <f>IF(SP_SUL!B71="","*",SP_SUL!B71)</f>
        <v>*</v>
      </c>
      <c r="G68" s="145" t="str">
        <f>IF(SP_SUL!D71="","*",SP_SUL!D71)</f>
        <v>*</v>
      </c>
      <c r="H68" s="145" t="str">
        <f>IF(SP_SUL!F71="","*",SP_SUL!F71)</f>
        <v>*</v>
      </c>
      <c r="I68" s="145" t="str">
        <f>IF(SP_SUL!H71="","*",SP_SUL!H71)</f>
        <v>*</v>
      </c>
      <c r="J68" s="145" t="str">
        <f>IF(SP_SUL!I71="","*",SP_SUL!I71)</f>
        <v>*</v>
      </c>
      <c r="K68" s="139" t="str">
        <f>IF(SP_SUL!M71="","*",SP_SUL!M71)</f>
        <v>-</v>
      </c>
      <c r="L68" s="139" t="str">
        <f>IF(SP_SUL!N71="","*",SP_SUL!N71)</f>
        <v>-</v>
      </c>
      <c r="M68" s="140" t="str">
        <f>IF(SP_SUL!J71="","*",SP_SUL!J71)</f>
        <v>*</v>
      </c>
      <c r="N68" s="144" t="str">
        <f>IF(SP_SUL!K71="","*",SP_SUL!K71)</f>
        <v>*</v>
      </c>
      <c r="O68" s="144" t="str">
        <f>IF(SP_SUL!L71="","*",SP_SUL!L71)</f>
        <v>*</v>
      </c>
      <c r="P68" s="143" t="str">
        <f>IF(SP_SUL!O71="","*",SP_SUL!O71)</f>
        <v>*</v>
      </c>
      <c r="Q68" s="143" t="str">
        <f>IF(SP_SUL!P71="","*",SP_SUL!P71)</f>
        <v>*</v>
      </c>
      <c r="R68" s="145" t="str">
        <f>IF(SP_SUL!Q71="","*",CONCATENATE(SP_SUL!Q71," ",SP_SUL!R71))</f>
        <v>*</v>
      </c>
      <c r="S68" s="145" t="str">
        <f>IF(SP_SUL!V71="","*",SP_SUL!V71)</f>
        <v>*</v>
      </c>
      <c r="T68" s="145" t="str">
        <f>IF(SP_SUL!W71="","*",SP_SUL!W71)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IF(SP_SUL!Y72="","*",SP_SUL!Y72)</f>
        <v>*</v>
      </c>
      <c r="B69" s="146" t="str">
        <f>IF(SP_SUL!X72="","*",SP_SUL!X72)</f>
        <v>*</v>
      </c>
      <c r="C69" s="146" t="str">
        <f>IF(SP_SUL!Z72="","*",SP_SUL!Z72)</f>
        <v>*</v>
      </c>
      <c r="D69" s="139" t="str">
        <f>IF(SP_SUL!S72="","*",SP_SUL!S72)</f>
        <v>-</v>
      </c>
      <c r="E69" s="139" t="str">
        <f>IF(SP_SUL!T72="","*",SP_SUL!T72)</f>
        <v>-</v>
      </c>
      <c r="F69" s="145" t="str">
        <f>IF(SP_SUL!B72="","*",SP_SUL!B72)</f>
        <v>*</v>
      </c>
      <c r="G69" s="145" t="str">
        <f>IF(SP_SUL!D72="","*",SP_SUL!D72)</f>
        <v>*</v>
      </c>
      <c r="H69" s="145" t="str">
        <f>IF(SP_SUL!F72="","*",SP_SUL!F72)</f>
        <v>*</v>
      </c>
      <c r="I69" s="145" t="str">
        <f>IF(SP_SUL!H72="","*",SP_SUL!H72)</f>
        <v>*</v>
      </c>
      <c r="J69" s="145" t="str">
        <f>IF(SP_SUL!I72="","*",SP_SUL!I72)</f>
        <v>*</v>
      </c>
      <c r="K69" s="139" t="str">
        <f>IF(SP_SUL!M72="","*",SP_SUL!M72)</f>
        <v>-</v>
      </c>
      <c r="L69" s="139" t="str">
        <f>IF(SP_SUL!N72="","*",SP_SUL!N72)</f>
        <v>-</v>
      </c>
      <c r="M69" s="140" t="str">
        <f>IF(SP_SUL!J72="","*",SP_SUL!J72)</f>
        <v>*</v>
      </c>
      <c r="N69" s="144" t="str">
        <f>IF(SP_SUL!K72="","*",SP_SUL!K72)</f>
        <v>*</v>
      </c>
      <c r="O69" s="144" t="str">
        <f>IF(SP_SUL!L72="","*",SP_SUL!L72)</f>
        <v>*</v>
      </c>
      <c r="P69" s="143" t="str">
        <f>IF(SP_SUL!O72="","*",SP_SUL!O72)</f>
        <v>*</v>
      </c>
      <c r="Q69" s="143" t="str">
        <f>IF(SP_SUL!P72="","*",SP_SUL!P72)</f>
        <v>*</v>
      </c>
      <c r="R69" s="145" t="str">
        <f>IF(SP_SUL!Q72="","*",CONCATENATE(SP_SUL!Q72," ",SP_SUL!R72))</f>
        <v>*</v>
      </c>
      <c r="S69" s="145" t="str">
        <f>IF(SP_SUL!V72="","*",SP_SUL!V72)</f>
        <v>*</v>
      </c>
      <c r="T69" s="145" t="str">
        <f>IF(SP_SUL!W72="","*",SP_SUL!W72)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IF(SP_SUL!Y73="","*",SP_SUL!Y73)</f>
        <v>*</v>
      </c>
      <c r="B70" s="146" t="str">
        <f>IF(SP_SUL!X73="","*",SP_SUL!X73)</f>
        <v>*</v>
      </c>
      <c r="C70" s="146" t="str">
        <f>IF(SP_SUL!Z73="","*",SP_SUL!Z73)</f>
        <v>*</v>
      </c>
      <c r="D70" s="139" t="str">
        <f>IF(SP_SUL!S73="","*",SP_SUL!S73)</f>
        <v>-</v>
      </c>
      <c r="E70" s="139" t="str">
        <f>IF(SP_SUL!T73="","*",SP_SUL!T73)</f>
        <v>-</v>
      </c>
      <c r="F70" s="145" t="str">
        <f>IF(SP_SUL!B73="","*",SP_SUL!B73)</f>
        <v>*</v>
      </c>
      <c r="G70" s="145" t="str">
        <f>IF(SP_SUL!D73="","*",SP_SUL!D73)</f>
        <v>*</v>
      </c>
      <c r="H70" s="145" t="str">
        <f>IF(SP_SUL!F73="","*",SP_SUL!F73)</f>
        <v>*</v>
      </c>
      <c r="I70" s="145" t="str">
        <f>IF(SP_SUL!H73="","*",SP_SUL!H73)</f>
        <v>*</v>
      </c>
      <c r="J70" s="145" t="str">
        <f>IF(SP_SUL!I73="","*",SP_SUL!I73)</f>
        <v>*</v>
      </c>
      <c r="K70" s="139" t="str">
        <f>IF(SP_SUL!M73="","*",SP_SUL!M73)</f>
        <v>-</v>
      </c>
      <c r="L70" s="139" t="str">
        <f>IF(SP_SUL!N73="","*",SP_SUL!N73)</f>
        <v>-</v>
      </c>
      <c r="M70" s="140" t="str">
        <f>IF(SP_SUL!J73="","*",SP_SUL!J73)</f>
        <v>*</v>
      </c>
      <c r="N70" s="144" t="str">
        <f>IF(SP_SUL!K73="","*",SP_SUL!K73)</f>
        <v>*</v>
      </c>
      <c r="O70" s="144" t="str">
        <f>IF(SP_SUL!L73="","*",SP_SUL!L73)</f>
        <v>*</v>
      </c>
      <c r="P70" s="143" t="str">
        <f>IF(SP_SUL!O73="","*",SP_SUL!O73)</f>
        <v>*</v>
      </c>
      <c r="Q70" s="143" t="str">
        <f>IF(SP_SUL!P73="","*",SP_SUL!P73)</f>
        <v>*</v>
      </c>
      <c r="R70" s="145" t="str">
        <f>IF(SP_SUL!Q73="","*",CONCATENATE(SP_SUL!Q73," ",SP_SUL!R73))</f>
        <v>*</v>
      </c>
      <c r="S70" s="145" t="str">
        <f>IF(SP_SUL!V73="","*",SP_SUL!V73)</f>
        <v>*</v>
      </c>
      <c r="T70" s="145" t="str">
        <f>IF(SP_SUL!W73="","*",SP_SUL!W73)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1141</v>
      </c>
      <c r="D5" s="213"/>
      <c r="E5" s="213"/>
      <c r="F5" s="213"/>
      <c r="G5" s="213"/>
      <c r="H5" s="213"/>
      <c r="I5" s="213"/>
      <c r="J5" s="214"/>
      <c r="K5" s="215" t="s">
        <v>1142</v>
      </c>
      <c r="L5" s="216"/>
      <c r="M5" s="216"/>
      <c r="N5" s="216"/>
      <c r="O5" s="217" t="s">
        <v>1143</v>
      </c>
      <c r="P5" s="218"/>
    </row>
    <row r="6" spans="1:16" s="74" customFormat="1" ht="15" customHeight="1">
      <c r="A6" s="66" t="s">
        <v>1139</v>
      </c>
      <c r="B6" s="75" t="s">
        <v>1138</v>
      </c>
      <c r="C6" s="76" t="s">
        <v>957</v>
      </c>
      <c r="D6" s="77" t="s">
        <v>958</v>
      </c>
      <c r="E6" s="76" t="s">
        <v>1144</v>
      </c>
      <c r="F6" s="76" t="s">
        <v>948</v>
      </c>
      <c r="G6" s="76" t="s">
        <v>952</v>
      </c>
      <c r="H6" s="115" t="s">
        <v>576</v>
      </c>
      <c r="I6" s="78" t="s">
        <v>953</v>
      </c>
      <c r="J6" s="78" t="s">
        <v>954</v>
      </c>
      <c r="K6" s="79" t="s">
        <v>948</v>
      </c>
      <c r="L6" s="79" t="s">
        <v>1145</v>
      </c>
      <c r="M6" s="80" t="s">
        <v>576</v>
      </c>
      <c r="N6" s="81" t="s">
        <v>952</v>
      </c>
      <c r="O6" s="158" t="s">
        <v>995</v>
      </c>
      <c r="P6" s="133" t="s">
        <v>1146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ZKE-ZEV</v>
      </c>
      <c r="E7" s="83" t="str">
        <f>IF(SP_SUL!D6="","*",SP_SUL!D6)</f>
        <v>E17</v>
      </c>
      <c r="F7" s="83" t="str">
        <f>IF(SP_SUL!H6="","*",SP_SUL!H6)</f>
        <v>102ZKW2</v>
      </c>
      <c r="G7" s="83" t="str">
        <f>IF(SP_SUL!M6="","*",SP_SUL!M6)</f>
        <v>ZKW</v>
      </c>
      <c r="H7" s="116">
        <f>IF(SP_SUL!K6="","*",SP_SUL!K6)</f>
        <v>100.3</v>
      </c>
      <c r="I7" s="113">
        <f>IF(SP_SUL!O6="","*",SP_SUL!O6)</f>
        <v>0.375</v>
      </c>
      <c r="J7" s="113">
        <f>IF(SP_SUL!P6="","*",SP_SUL!P6)</f>
        <v>0.125</v>
      </c>
      <c r="K7" s="83" t="str">
        <f>IF(SP_SUL!AK6="","*",SP_SUL!AK6)</f>
        <v>102ZKW2</v>
      </c>
      <c r="L7" s="83" t="str">
        <f>IF(SP_SUL!AM6="","*",SP_SUL!AM6)</f>
        <v>ZKW</v>
      </c>
      <c r="M7" s="83">
        <f>IF(SP_SUL!AP6="","*",SP_SUL!AP6)</f>
        <v>100.3</v>
      </c>
      <c r="N7" s="83" t="str">
        <f>IF(SP_SUL!AM6="","*",SP_SUL!AM6)</f>
        <v>ZKW</v>
      </c>
      <c r="O7" s="110">
        <f>IF(SP_SUL!BH6="","*",SP_SUL!BH6)</f>
        <v>2</v>
      </c>
      <c r="P7" s="147" t="str">
        <f>IF($A$2=1,IF(SP_SUL!BJ6="","*",SP_SUL!BJ6),IF(SP_SUL!BK6="","*",SP_SUL!BK6))</f>
        <v>MC1 08:24, intervalo 09:33 ate 12:35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ZEV-ZPT</v>
      </c>
      <c r="E9" s="83" t="str">
        <f>IF(SP_SUL!D8="","*",SP_SUL!D8)</f>
        <v>V85</v>
      </c>
      <c r="F9" s="83" t="str">
        <f>IF(SP_SUL!H8="","*",SP_SUL!H8)</f>
        <v>ZPT1051</v>
      </c>
      <c r="G9" s="83" t="str">
        <f>IF(SP_SUL!M8="","*",SP_SUL!M8)</f>
        <v>ZGP</v>
      </c>
      <c r="H9" s="116">
        <f>IF(SP_SUL!K8="","*",SP_SUL!K8)</f>
        <v>102.1</v>
      </c>
      <c r="I9" s="113">
        <f>IF(SP_SUL!O8="","*",SP_SUL!O8)</f>
        <v>0.33333333333333331</v>
      </c>
      <c r="J9" s="113">
        <f>IF(SP_SUL!P8="","*",SP_SUL!P8)</f>
        <v>0.125</v>
      </c>
      <c r="K9" s="83" t="str">
        <f>IF(SP_SUL!AK8="","*",SP_SUL!AK8)</f>
        <v>ZPT1051</v>
      </c>
      <c r="L9" s="83" t="str">
        <f>IF(SP_SUL!AM8="","*",SP_SUL!AM8)</f>
        <v>ZGP</v>
      </c>
      <c r="M9" s="83">
        <f>IF(SP_SUL!AP8="","*",SP_SUL!AP8)</f>
        <v>102.1</v>
      </c>
      <c r="N9" s="83" t="str">
        <f>IF(SP_SUL!AM8="","*",SP_SUL!AM8)</f>
        <v>ZGP</v>
      </c>
      <c r="O9" s="110">
        <f>IF(SP_SUL!BH8="","*",SP_SUL!BH8)</f>
        <v>0</v>
      </c>
      <c r="P9" s="147" t="str">
        <f>IF($A$2=1,IF(SP_SUL!BJ8="","*",SP_SUL!BJ8),IF(SP_SUL!BK8="","*",SP_SUL!BK8))</f>
        <v>MC1 13:32, licenciado 13:45, Saiu para o local de trabalho, devido avaria no AMV DO travessão de ZGP – ZXW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*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>
        <f>IF(SP_SUL!B10="","*",SP_SUL!B10)</f>
        <v>46083</v>
      </c>
      <c r="B11" s="83" t="str">
        <f>IF(SP_SUL!X10="","*",SP_SUL!X10)</f>
        <v>Oportunidade</v>
      </c>
      <c r="C11" s="83" t="str">
        <f>IF(SP_SUL!S10="","*",SP_SUL!S10)</f>
        <v>SP SUL</v>
      </c>
      <c r="D11" s="83" t="str">
        <f>IF(SP_SUL!T10="","*",SP_SUL!T10)</f>
        <v>ZBV-ZRX</v>
      </c>
      <c r="E11" s="83" t="str">
        <f>IF(SP_SUL!D10="","*",SP_SUL!D10)</f>
        <v>V92</v>
      </c>
      <c r="F11" s="83" t="str">
        <f>IF(SP_SUL!H10="","*",SP_SUL!H10)</f>
        <v>ZAC-2</v>
      </c>
      <c r="G11" s="83" t="str">
        <f>IF(SP_SUL!M10="","*",SP_SUL!M10)</f>
        <v>ZTT</v>
      </c>
      <c r="H11" s="116">
        <f>IF(SP_SUL!K10="","*",SP_SUL!K10)</f>
        <v>97.3</v>
      </c>
      <c r="I11" s="113">
        <f>IF(SP_SUL!O10="","*",SP_SUL!O10)</f>
        <v>0.375</v>
      </c>
      <c r="J11" s="113">
        <f>IF(SP_SUL!P10="","*",SP_SUL!P10)</f>
        <v>8.3333333333333329E-2</v>
      </c>
      <c r="K11" s="83" t="str">
        <f>IF(SP_SUL!AK10="","*",SP_SUL!AK10)</f>
        <v>ZAC-2</v>
      </c>
      <c r="L11" s="83" t="str">
        <f>IF(SP_SUL!AM10="","*",SP_SUL!AM10)</f>
        <v>ZTT</v>
      </c>
      <c r="M11" s="83">
        <f>IF(SP_SUL!AP10="","*",SP_SUL!AP10)</f>
        <v>97.3</v>
      </c>
      <c r="N11" s="83" t="str">
        <f>IF(SP_SUL!AM10="","*",SP_SUL!AM10)</f>
        <v>ZTT</v>
      </c>
      <c r="O11" s="110">
        <f>IF(SP_SUL!BH10="","*",SP_SUL!BH10)</f>
        <v>1</v>
      </c>
      <c r="P11" s="147" t="str">
        <f>IF($A$2=1,IF(SP_SUL!BJ10="","*",SP_SUL!BJ10),IF(SP_SUL!BK10="","*",SP_SUL!BK10))</f>
        <v>*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1</v>
      </c>
      <c r="P12" s="147" t="str">
        <f>IF($A$2=1,IF(SP_SUL!BJ11="","*",SP_SUL!BJ11),IF(SP_SUL!BK11="","*",SP_SUL!BK11))</f>
        <v>Faixa as 08:30, equipe não esta pronta para atividade, equipe pronta 9h, em intervalo 10:55 até 12:25</v>
      </c>
    </row>
    <row r="13" spans="1:16">
      <c r="A13" s="82" t="str">
        <f>IF(SP_SUL!B12="","*",SP_SUL!B12)</f>
        <v>*</v>
      </c>
      <c r="B13" s="83" t="str">
        <f>IF(SP_SUL!X12="","*",SP_SUL!X12)</f>
        <v>*</v>
      </c>
      <c r="C13" s="83" t="str">
        <f>IF(SP_SUL!S12="","*",SP_SUL!S12)</f>
        <v>-</v>
      </c>
      <c r="D13" s="83" t="str">
        <f>IF(SP_SUL!T12="","*",SP_SUL!T12)</f>
        <v>-</v>
      </c>
      <c r="E13" s="83" t="str">
        <f>IF(SP_SUL!D12="","*",SP_SUL!D12)</f>
        <v>*</v>
      </c>
      <c r="F13" s="83" t="str">
        <f>IF(SP_SUL!H12="","*",SP_SUL!H12)</f>
        <v>*</v>
      </c>
      <c r="G13" s="83" t="str">
        <f>IF(SP_SUL!M12="","*",SP_SUL!M12)</f>
        <v>-</v>
      </c>
      <c r="H13" s="116" t="str">
        <f>IF(SP_SUL!K12="","*",SP_SUL!K12)</f>
        <v>*</v>
      </c>
      <c r="I13" s="113" t="str">
        <f>IF(SP_SUL!O12="","*",SP_SUL!O12)</f>
        <v>*</v>
      </c>
      <c r="J13" s="113" t="str">
        <f>IF(SP_SUL!P12="","*",SP_SUL!P12)</f>
        <v>*</v>
      </c>
      <c r="K13" s="83">
        <f>IF(SP_SUL!AK12="","*",SP_SUL!AK12)</f>
        <v>0</v>
      </c>
      <c r="L13" s="83" t="str">
        <f>IF(SP_SUL!AM12="","*",SP_SUL!AM12)</f>
        <v>-</v>
      </c>
      <c r="M13" s="83">
        <f>IF(SP_SUL!AP12="","*",SP_SUL!AP12)</f>
        <v>0</v>
      </c>
      <c r="N13" s="83" t="str">
        <f>IF(SP_SUL!AM12="","*",SP_SUL!AM12)</f>
        <v>-</v>
      </c>
      <c r="O13" s="110" t="str">
        <f>IF(SP_SUL!BH12="","*",SP_SUL!BH12)</f>
        <v>*</v>
      </c>
      <c r="P13" s="147" t="str">
        <f>IF($A$2=1,IF(SP_SUL!BJ12="","*",SP_SUL!BJ12),IF(SP_SUL!BK12="","*",SP_SUL!BK12))</f>
        <v>*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ZBV-ZKE</v>
      </c>
      <c r="E14" s="83" t="str">
        <f>IF(SP_SUL!D13="","*",SP_SUL!D13)</f>
        <v>DANIEL (TP-647)</v>
      </c>
      <c r="F14" s="83" t="str">
        <f>IF(SP_SUL!H13="","*",SP_SUL!H13)</f>
        <v>-</v>
      </c>
      <c r="G14" s="83" t="str">
        <f>IF(SP_SUL!M13="","*",SP_SUL!M13)</f>
        <v>ZST</v>
      </c>
      <c r="H14" s="116">
        <f>IF(SP_SUL!K13="","*",SP_SUL!K13)</f>
        <v>208.75</v>
      </c>
      <c r="I14" s="113">
        <f>IF(SP_SUL!O13="","*",SP_SUL!O13)</f>
        <v>0.375</v>
      </c>
      <c r="J14" s="113">
        <f>IF(SP_SUL!P13="","*",SP_SUL!P13)</f>
        <v>6.25E-2</v>
      </c>
      <c r="K14" s="83" t="str">
        <f>IF(SP_SUL!AK13="","*",SP_SUL!AK13)</f>
        <v>-</v>
      </c>
      <c r="L14" s="83" t="str">
        <f>IF(SP_SUL!AM13="","*",SP_SUL!AM13)</f>
        <v>ZST</v>
      </c>
      <c r="M14" s="83">
        <f>IF(SP_SUL!AP13="","*",SP_SUL!AP13)</f>
        <v>208.75</v>
      </c>
      <c r="N14" s="83" t="str">
        <f>IF(SP_SUL!AM13="","*",SP_SUL!AM13)</f>
        <v>ZST</v>
      </c>
      <c r="O14" s="110">
        <f>IF(SP_SUL!BH13="","*",SP_SUL!BH13)</f>
        <v>0</v>
      </c>
      <c r="P14" s="147" t="str">
        <f>IF($A$2=1,IF(SP_SUL!BJ13="","*",SP_SUL!BJ13),IF(SP_SUL!BK13="","*",SP_SUL!BK13))</f>
        <v xml:space="preserve">Faixa as 9h, equipe não passou previsão de pronto, 11:15 informou que aguarda trilho para solicitar intervalo </v>
      </c>
    </row>
    <row r="15" spans="1:16">
      <c r="A15" s="82">
        <f>IF(SP_SUL!B14="","*",SP_SUL!B14)</f>
        <v>46083</v>
      </c>
      <c r="B15" s="83" t="str">
        <f>IF(SP_SUL!X14="","*",SP_SUL!X14)</f>
        <v>Contrato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V93</v>
      </c>
      <c r="F15" s="83" t="str">
        <f>IF(SP_SUL!H14="","*",SP_SUL!H14)</f>
        <v>ZYU1</v>
      </c>
      <c r="G15" s="83" t="str">
        <f>IF(SP_SUL!M14="","*",SP_SUL!M14)</f>
        <v>ZYU-ZST</v>
      </c>
      <c r="H15" s="116">
        <f>IF(SP_SUL!K14="","*",SP_SUL!K14)</f>
        <v>204.4</v>
      </c>
      <c r="I15" s="113">
        <f>IF(SP_SUL!O14="","*",SP_SUL!O14)</f>
        <v>0.33333333333333331</v>
      </c>
      <c r="J15" s="113">
        <f>IF(SP_SUL!P14="","*",SP_SUL!P14)</f>
        <v>0.125</v>
      </c>
      <c r="K15" s="83" t="str">
        <f>IF(SP_SUL!AK14="","*",SP_SUL!AK14)</f>
        <v>ZYU1</v>
      </c>
      <c r="L15" s="83" t="str">
        <f>IF(SP_SUL!AM14="","*",SP_SUL!AM14)</f>
        <v>ZYU-ZST</v>
      </c>
      <c r="M15" s="83">
        <f>IF(SP_SUL!AP14="","*",SP_SUL!AP14)</f>
        <v>204.4</v>
      </c>
      <c r="N15" s="83" t="str">
        <f>IF(SP_SUL!AM14="","*",SP_SUL!AM14)</f>
        <v>ZYU-ZST</v>
      </c>
      <c r="O15" s="110">
        <f>IF(SP_SUL!BH14="","*",SP_SUL!BH14)</f>
        <v>1</v>
      </c>
      <c r="P15" s="147" t="str">
        <f>IF($A$2=1,IF(SP_SUL!BJ14="","*",SP_SUL!BJ14),IF(SP_SUL!BK14="","*",SP_SUL!BK14))</f>
        <v>Mc1 08:17, autorizado 09:37, em intervalo 10:09 até 13:09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ZBV-ZKE</v>
      </c>
      <c r="E16" s="83" t="str">
        <f>IF(SP_SUL!D15="","*",SP_SUL!D15)</f>
        <v>ROGÉRIO (TP-730)</v>
      </c>
      <c r="F16" s="83" t="str">
        <f>IF(SP_SUL!H15="","*",SP_SUL!H15)</f>
        <v>-</v>
      </c>
      <c r="G16" s="83" t="str">
        <f>IF(SP_SUL!M15="","*",SP_SUL!M15)</f>
        <v>ZYU</v>
      </c>
      <c r="H16" s="116">
        <f>IF(SP_SUL!K15="","*",SP_SUL!K15)</f>
        <v>202</v>
      </c>
      <c r="I16" s="113">
        <f>IF(SP_SUL!O15="","*",SP_SUL!O15)</f>
        <v>0.375</v>
      </c>
      <c r="J16" s="113">
        <f>IF(SP_SUL!P15="","*",SP_SUL!P15)</f>
        <v>8.3333333333333329E-2</v>
      </c>
      <c r="K16" s="83" t="str">
        <f>IF(SP_SUL!AK15="","*",SP_SUL!AK15)</f>
        <v>-</v>
      </c>
      <c r="L16" s="83" t="str">
        <f>IF(SP_SUL!AM15="","*",SP_SUL!AM15)</f>
        <v>ZYU</v>
      </c>
      <c r="M16" s="83">
        <f>IF(SP_SUL!AP15="","*",SP_SUL!AP15)</f>
        <v>202</v>
      </c>
      <c r="N16" s="83" t="str">
        <f>IF(SP_SUL!AM15="","*",SP_SUL!AM15)</f>
        <v>ZYU</v>
      </c>
      <c r="O16" s="110">
        <f>IF(SP_SUL!BH15="","*",SP_SUL!BH15)</f>
        <v>1</v>
      </c>
      <c r="P16" s="147" t="str">
        <f>IF($A$2=1,IF(SP_SUL!BJ15="","*",SP_SUL!BJ15),IF(SP_SUL!BK15="","*",SP_SUL!BK15))</f>
        <v>Equipe pronta 08:28, intervalo 08:31 até as 12:31</v>
      </c>
    </row>
    <row r="17" spans="1:16">
      <c r="A17" s="82">
        <f>IF(SP_SUL!B16="","*",SP_SUL!B16)</f>
        <v>46083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ZBV-ZKE</v>
      </c>
      <c r="E17" s="83" t="str">
        <f>IF(SP_SUL!D16="","*",SP_SUL!D16)</f>
        <v>W59</v>
      </c>
      <c r="F17" s="83" t="str">
        <f>IF(SP_SUL!H16="","*",SP_SUL!H16)</f>
        <v>ZYU1</v>
      </c>
      <c r="G17" s="83" t="str">
        <f>IF(SP_SUL!M16="","*",SP_SUL!M16)</f>
        <v>ZXP-ZFY</v>
      </c>
      <c r="H17" s="116">
        <f>IF(SP_SUL!K16="","*",SP_SUL!K16)</f>
        <v>190</v>
      </c>
      <c r="I17" s="113">
        <f>IF(SP_SUL!O16="","*",SP_SUL!O16)</f>
        <v>0.375</v>
      </c>
      <c r="J17" s="113">
        <f>IF(SP_SUL!P16="","*",SP_SUL!P16)</f>
        <v>4.1666666666666664E-2</v>
      </c>
      <c r="K17" s="83" t="str">
        <f>IF(SP_SUL!AK16="","*",SP_SUL!AK16)</f>
        <v>ZYU1</v>
      </c>
      <c r="L17" s="83" t="str">
        <f>IF(SP_SUL!AM16="","*",SP_SUL!AM16)</f>
        <v>ZXP-ZFY</v>
      </c>
      <c r="M17" s="83">
        <f>IF(SP_SUL!AP16="","*",SP_SUL!AP16)</f>
        <v>190</v>
      </c>
      <c r="N17" s="83" t="str">
        <f>IF(SP_SUL!AM16="","*",SP_SUL!AM16)</f>
        <v>ZXP-ZFY</v>
      </c>
      <c r="O17" s="110">
        <f>IF(SP_SUL!BH16="","*",SP_SUL!BH16)</f>
        <v>0</v>
      </c>
      <c r="P17" s="147" t="str">
        <f>IF($A$2=1,IF(SP_SUL!BJ16="","*",SP_SUL!BJ16),IF(SP_SUL!BK16="","*",SP_SUL!BK16))</f>
        <v>Mq no local, aguarda carregar o lastro para pedir MC1</v>
      </c>
    </row>
    <row r="18" spans="1:16">
      <c r="A18" s="82" t="str">
        <f>IF(SP_SUL!B17="","*",SP_SUL!B17)</f>
        <v>*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ZBV-ZKE</v>
      </c>
      <c r="E18" s="83" t="str">
        <f>IF(SP_SUL!D17="","*",SP_SUL!D17)</f>
        <v>ROBSON (TF-701)</v>
      </c>
      <c r="F18" s="83" t="str">
        <f>IF(SP_SUL!H17="","*",SP_SUL!H17)</f>
        <v>-</v>
      </c>
      <c r="G18" s="83" t="str">
        <f>IF(SP_SUL!M17="","*",SP_SUL!M17)</f>
        <v>ZDY-ZFY</v>
      </c>
      <c r="H18" s="116">
        <f>IF(SP_SUL!K17="","*",SP_SUL!K17)</f>
        <v>190.3</v>
      </c>
      <c r="I18" s="113">
        <f>IF(SP_SUL!O17="","*",SP_SUL!O17)</f>
        <v>0.375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ZDY-ZFY</v>
      </c>
      <c r="M18" s="83">
        <f>IF(SP_SUL!AP17="","*",SP_SUL!AP17)</f>
        <v>190.3</v>
      </c>
      <c r="N18" s="83" t="str">
        <f>IF(SP_SUL!AM17="","*",SP_SUL!AM17)</f>
        <v>ZDY-ZFY</v>
      </c>
      <c r="O18" s="110" t="str">
        <f>IF(SP_SUL!BH17="","*",SP_SUL!BH17)</f>
        <v>*</v>
      </c>
      <c r="P18" s="147" t="str">
        <f>IF($A$2=1,IF(SP_SUL!BJ17="","*",SP_SUL!BJ17),IF(SP_SUL!BK17="","*",SP_SUL!BK17))</f>
        <v>*</v>
      </c>
    </row>
    <row r="19" spans="1:16">
      <c r="A19" s="82" t="str">
        <f>IF(SP_SUL!B18="","*",SP_SUL!B18)</f>
        <v>*</v>
      </c>
      <c r="B19" s="83" t="str">
        <f>IF(SP_SUL!X18="","*",SP_SUL!X18)</f>
        <v>Oportunidade</v>
      </c>
      <c r="C19" s="83" t="str">
        <f>IF(SP_SUL!S18="","*",SP_SUL!S18)</f>
        <v>SP SUL</v>
      </c>
      <c r="D19" s="83" t="str">
        <f>IF(SP_SUL!T18="","*",SP_SUL!T18)</f>
        <v>ZBV-ZKE</v>
      </c>
      <c r="E19" s="83" t="str">
        <f>IF(SP_SUL!D18="","*",SP_SUL!D18)</f>
        <v>JACIANO (TF-674)</v>
      </c>
      <c r="F19" s="83" t="str">
        <f>IF(SP_SUL!H18="","*",SP_SUL!H18)</f>
        <v>-</v>
      </c>
      <c r="G19" s="83" t="str">
        <f>IF(SP_SUL!M18="","*",SP_SUL!M18)</f>
        <v>ZDY-ZFY</v>
      </c>
      <c r="H19" s="116">
        <f>IF(SP_SUL!K18="","*",SP_SUL!K18)</f>
        <v>190.3</v>
      </c>
      <c r="I19" s="113">
        <f>IF(SP_SUL!O18="","*",SP_SUL!O18)</f>
        <v>0.375</v>
      </c>
      <c r="J19" s="113">
        <f>IF(SP_SUL!P18="","*",SP_SUL!P18)</f>
        <v>8.3333333333333329E-2</v>
      </c>
      <c r="K19" s="83" t="str">
        <f>IF(SP_SUL!AK18="","*",SP_SUL!AK18)</f>
        <v>-</v>
      </c>
      <c r="L19" s="83" t="str">
        <f>IF(SP_SUL!AM18="","*",SP_SUL!AM18)</f>
        <v>ZDY-ZFY</v>
      </c>
      <c r="M19" s="83">
        <f>IF(SP_SUL!AP18="","*",SP_SUL!AP18)</f>
        <v>190.3</v>
      </c>
      <c r="N19" s="83" t="str">
        <f>IF(SP_SUL!AM18="","*",SP_SUL!AM18)</f>
        <v>ZDY-ZFY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ZKE-ZEV</v>
      </c>
      <c r="E20" s="83" t="str">
        <f>IF(SP_SUL!D19="","*",SP_SUL!D19)</f>
        <v>CLEBISON (TP-728)</v>
      </c>
      <c r="F20" s="83" t="str">
        <f>IF(SP_SUL!H19="","*",SP_SUL!H19)</f>
        <v>-</v>
      </c>
      <c r="G20" s="83" t="str">
        <f>IF(SP_SUL!M19="","*",SP_SUL!M19)</f>
        <v>ZWW-ZKW</v>
      </c>
      <c r="H20" s="116">
        <f>IF(SP_SUL!K19="","*",SP_SUL!K19)</f>
        <v>91.15</v>
      </c>
      <c r="I20" s="113">
        <f>IF(SP_SUL!O19="","*",SP_SUL!O19)</f>
        <v>0.375</v>
      </c>
      <c r="J20" s="113">
        <f>IF(SP_SUL!P19="","*",SP_SUL!P19)</f>
        <v>6.25E-2</v>
      </c>
      <c r="K20" s="83" t="str">
        <f>IF(SP_SUL!AK19="","*",SP_SUL!AK19)</f>
        <v>-</v>
      </c>
      <c r="L20" s="83" t="str">
        <f>IF(SP_SUL!AM19="","*",SP_SUL!AM19)</f>
        <v>ZWW-ZKW</v>
      </c>
      <c r="M20" s="83">
        <f>IF(SP_SUL!AP19="","*",SP_SUL!AP19)</f>
        <v>91.15</v>
      </c>
      <c r="N20" s="83" t="str">
        <f>IF(SP_SUL!AM19="","*",SP_SUL!AM19)</f>
        <v>ZWW-ZKW</v>
      </c>
      <c r="O20" s="110">
        <f>IF(SP_SUL!BH19="","*",SP_SUL!BH19)</f>
        <v>0</v>
      </c>
      <c r="P20" s="147" t="str">
        <f>IF($A$2=1,IF(SP_SUL!BJ19="","*",SP_SUL!BJ19),IF(SP_SUL!BK19="","*",SP_SUL!BK19))</f>
        <v>Alterado programação devido acidente do U50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ZKE-ZEV</v>
      </c>
      <c r="E21" s="83" t="str">
        <f>IF(SP_SUL!D20="","*",SP_SUL!D20)</f>
        <v>ISMAEL(TP-726)</v>
      </c>
      <c r="F21" s="83" t="str">
        <f>IF(SP_SUL!H20="","*",SP_SUL!H20)</f>
        <v>-</v>
      </c>
      <c r="G21" s="83" t="str">
        <f>IF(SP_SUL!M20="","*",SP_SUL!M20)</f>
        <v>ZWW-ZKW</v>
      </c>
      <c r="H21" s="116">
        <f>IF(SP_SUL!K20="","*",SP_SUL!K20)</f>
        <v>91.15</v>
      </c>
      <c r="I21" s="113">
        <f>IF(SP_SUL!O20="","*",SP_SUL!O20)</f>
        <v>0.375</v>
      </c>
      <c r="J21" s="113">
        <f>IF(SP_SUL!P20="","*",SP_SUL!P20)</f>
        <v>6.25E-2</v>
      </c>
      <c r="K21" s="83" t="str">
        <f>IF(SP_SUL!AK20="","*",SP_SUL!AK20)</f>
        <v>-</v>
      </c>
      <c r="L21" s="83" t="str">
        <f>IF(SP_SUL!AM20="","*",SP_SUL!AM20)</f>
        <v>ZWW-ZKW</v>
      </c>
      <c r="M21" s="83">
        <f>IF(SP_SUL!AP20="","*",SP_SUL!AP20)</f>
        <v>91.15</v>
      </c>
      <c r="N21" s="83" t="str">
        <f>IF(SP_SUL!AM20="","*",SP_SUL!AM20)</f>
        <v>ZWW-ZKW</v>
      </c>
      <c r="O21" s="110">
        <f>IF(SP_SUL!BH20="","*",SP_SUL!BH20)</f>
        <v>0</v>
      </c>
      <c r="P21" s="147" t="str">
        <f>IF($A$2=1,IF(SP_SUL!BJ20="","*",SP_SUL!BJ20),IF(SP_SUL!BK20="","*",SP_SUL!BK20))</f>
        <v>Alterado programação devido acidente do U50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E17</v>
      </c>
      <c r="F22" s="83" t="str">
        <f>IF(SP_SUL!H21="","*",SP_SUL!H21)</f>
        <v>102ZKW2</v>
      </c>
      <c r="G22" s="83" t="str">
        <f>IF(SP_SUL!M21="","*",SP_SUL!M21)</f>
        <v>ZKW</v>
      </c>
      <c r="H22" s="116">
        <f>IF(SP_SUL!K21="","*",SP_SUL!K21)</f>
        <v>100.3</v>
      </c>
      <c r="I22" s="113">
        <f>IF(SP_SUL!O21="","*",SP_SUL!O21)</f>
        <v>0.38194444444444442</v>
      </c>
      <c r="J22" s="113">
        <f>IF(SP_SUL!P21="","*",SP_SUL!P21)</f>
        <v>0.125</v>
      </c>
      <c r="K22" s="83" t="str">
        <f>IF(SP_SUL!AK21="","*",SP_SUL!AK21)</f>
        <v>102ZKW2</v>
      </c>
      <c r="L22" s="83" t="str">
        <f>IF(SP_SUL!AM21="","*",SP_SUL!AM21)</f>
        <v>ZKW</v>
      </c>
      <c r="M22" s="83">
        <f>IF(SP_SUL!AP21="","*",SP_SUL!AP21)</f>
        <v>100.3</v>
      </c>
      <c r="N22" s="83" t="str">
        <f>IF(SP_SUL!AM21="","*",SP_SUL!AM21)</f>
        <v>ZKW</v>
      </c>
      <c r="O22" s="110">
        <f>IF(SP_SUL!BH21="","*",SP_SUL!BH21)</f>
        <v>1</v>
      </c>
      <c r="P22" s="147" t="str">
        <f>IF($A$2=1,IF(SP_SUL!BJ21="","*",SP_SUL!BJ21),IF(SP_SUL!BK21="","*",SP_SUL!BK21))</f>
        <v>Mc1 08:42, autorizado 09:21, em intervalo 09:58 até 12:30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DIEGO (TP-681)</v>
      </c>
      <c r="F23" s="83" t="str">
        <f>IF(SP_SUL!H22="","*",SP_SUL!H22)</f>
        <v>-</v>
      </c>
      <c r="G23" s="83" t="str">
        <f>IF(SP_SUL!M22="","*",SP_SUL!M22)</f>
        <v>ZYQ-ZEM</v>
      </c>
      <c r="H23" s="116">
        <f>IF(SP_SUL!K22="","*",SP_SUL!K22)</f>
        <v>129.9</v>
      </c>
      <c r="I23" s="113">
        <f>IF(SP_SUL!O22="","*",SP_SUL!O22)</f>
        <v>0.41666666666666669</v>
      </c>
      <c r="J23" s="113">
        <f>IF(SP_SUL!P22="","*",SP_SUL!P22)</f>
        <v>8.3333333333333329E-2</v>
      </c>
      <c r="K23" s="83" t="str">
        <f>IF(SP_SUL!AK22="","*",SP_SUL!AK22)</f>
        <v>-</v>
      </c>
      <c r="L23" s="83" t="str">
        <f>IF(SP_SUL!AM22="","*",SP_SUL!AM22)</f>
        <v>ZYQ-ZEM</v>
      </c>
      <c r="M23" s="83">
        <f>IF(SP_SUL!AP22="","*",SP_SUL!AP22)</f>
        <v>129.9</v>
      </c>
      <c r="N23" s="83" t="str">
        <f>IF(SP_SUL!AM22="","*",SP_SUL!AM22)</f>
        <v>ZYQ-ZEM</v>
      </c>
      <c r="O23" s="110">
        <f>IF(SP_SUL!BH22="","*",SP_SUL!BH22)</f>
        <v>0</v>
      </c>
      <c r="P23" s="147" t="str">
        <f>IF($A$2=1,IF(SP_SUL!BJ22="","*",SP_SUL!BJ22),IF(SP_SUL!BK22="","*",SP_SUL!BK22))</f>
        <v>Cancelado devido acidente U50 e U30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W60</v>
      </c>
      <c r="F24" s="83" t="str">
        <f>IF(SP_SUL!H23="","*",SP_SUL!H23)</f>
        <v>ZEM130-2</v>
      </c>
      <c r="G24" s="83" t="str">
        <f>IF(SP_SUL!M23="","*",SP_SUL!M23)</f>
        <v>ZEM-ZEJ</v>
      </c>
      <c r="H24" s="116">
        <f>IF(SP_SUL!K23="","*",SP_SUL!K23)</f>
        <v>145.9</v>
      </c>
      <c r="I24" s="113">
        <f>IF(SP_SUL!O23="","*",SP_SUL!O23)</f>
        <v>0.33333333333333331</v>
      </c>
      <c r="J24" s="113">
        <f>IF(SP_SUL!P23="","*",SP_SUL!P23)</f>
        <v>6.25E-2</v>
      </c>
      <c r="K24" s="83" t="str">
        <f>IF(SP_SUL!AK23="","*",SP_SUL!AK23)</f>
        <v>ZEM130-2</v>
      </c>
      <c r="L24" s="83" t="str">
        <f>IF(SP_SUL!AM23="","*",SP_SUL!AM23)</f>
        <v>ZEM-ZEJ</v>
      </c>
      <c r="M24" s="83">
        <f>IF(SP_SUL!AP23="","*",SP_SUL!AP23)</f>
        <v>145.9</v>
      </c>
      <c r="N24" s="83" t="str">
        <f>IF(SP_SUL!AM23="","*",SP_SUL!AM23)</f>
        <v>ZEM-ZEJ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V89</v>
      </c>
      <c r="F25" s="83" t="str">
        <f>IF(SP_SUL!H24="","*",SP_SUL!H24)</f>
        <v>ZEM2</v>
      </c>
      <c r="G25" s="83" t="str">
        <f>IF(SP_SUL!M24="","*",SP_SUL!M24)</f>
        <v>ZYQ-ZEM</v>
      </c>
      <c r="H25" s="116">
        <f>IF(SP_SUL!K24="","*",SP_SUL!K24)</f>
        <v>134</v>
      </c>
      <c r="I25" s="113">
        <f>IF(SP_SUL!O24="","*",SP_SUL!O24)</f>
        <v>0.375</v>
      </c>
      <c r="J25" s="113">
        <f>IF(SP_SUL!P24="","*",SP_SUL!P24)</f>
        <v>8.3333333333333329E-2</v>
      </c>
      <c r="K25" s="83" t="str">
        <f>IF(SP_SUL!AK24="","*",SP_SUL!AK24)</f>
        <v>ZEM2</v>
      </c>
      <c r="L25" s="83" t="str">
        <f>IF(SP_SUL!AM24="","*",SP_SUL!AM24)</f>
        <v>ZYQ-ZEM</v>
      </c>
      <c r="M25" s="83">
        <f>IF(SP_SUL!AP24="","*",SP_SUL!AP24)</f>
        <v>134</v>
      </c>
      <c r="N25" s="83" t="str">
        <f>IF(SP_SUL!AM24="","*",SP_SUL!AM24)</f>
        <v>ZYQ-ZEM</v>
      </c>
      <c r="O25" s="110">
        <f>IF(SP_SUL!BH24="","*",SP_SUL!BH24)</f>
        <v>0</v>
      </c>
      <c r="P25" s="147" t="str">
        <f>IF($A$2=1,IF(SP_SUL!BJ24="","*",SP_SUL!BJ24),IF(SP_SUL!BK24="","*",SP_SUL!BK24))</f>
        <v>MC1 08:36, 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MATEUS (TP-809)</v>
      </c>
      <c r="F26" s="83" t="str">
        <f>IF(SP_SUL!H25="","*",SP_SUL!H25)</f>
        <v>-</v>
      </c>
      <c r="G26" s="83" t="str">
        <f>IF(SP_SUL!M25="","*",SP_SUL!M25)</f>
        <v>ZEJ-ZEV</v>
      </c>
      <c r="H26" s="116">
        <f>IF(SP_SUL!K25="","*",SP_SUL!K25)</f>
        <v>155.96</v>
      </c>
      <c r="I26" s="113">
        <f>IF(SP_SUL!O25="","*",SP_SUL!O25)</f>
        <v>0.35416666666666669</v>
      </c>
      <c r="J26" s="113">
        <f>IF(SP_SUL!P25="","*",SP_SUL!P25)</f>
        <v>6.9444444444444448E-2</v>
      </c>
      <c r="K26" s="83" t="str">
        <f>IF(SP_SUL!AK25="","*",SP_SUL!AK25)</f>
        <v>-</v>
      </c>
      <c r="L26" s="83" t="str">
        <f>IF(SP_SUL!AM25="","*",SP_SUL!AM25)</f>
        <v>ZEJ-ZEV</v>
      </c>
      <c r="M26" s="83">
        <f>IF(SP_SUL!AP25="","*",SP_SUL!AP25)</f>
        <v>155.96</v>
      </c>
      <c r="N26" s="83" t="str">
        <f>IF(SP_SUL!AM25="","*",SP_SUL!AM25)</f>
        <v>ZEJ-ZEV</v>
      </c>
      <c r="O26" s="110">
        <f>IF(SP_SUL!BH25="","*",SP_SUL!BH25)</f>
        <v>0</v>
      </c>
      <c r="P26" s="147" t="str">
        <f>IF($A$2=1,IF(SP_SUL!BJ25="","*",SP_SUL!BJ25),IF(SP_SUL!BK25="","*",SP_SUL!BK25))</f>
        <v>Equipe pronta 8h, cancelado devido acidente do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WALTER (TP-810)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155.36799999999999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155.36799999999999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ADENISON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155.37899999999999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155.37899999999999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CAIQUE (TMA-677)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155.59200000000001</v>
      </c>
      <c r="I29" s="113">
        <f>IF(SP_SUL!O28="","*",SP_SUL!O28)</f>
        <v>0.35416666666666669</v>
      </c>
      <c r="J29" s="113">
        <f>IF(SP_SUL!P28="","*",SP_SUL!P28)</f>
        <v>6.25E-2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155.59200000000001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A84</v>
      </c>
      <c r="F30" s="83" t="str">
        <f>IF(SP_SUL!H29="","*",SP_SUL!H29)</f>
        <v>ZKW</v>
      </c>
      <c r="G30" s="83" t="str">
        <f>IF(SP_SUL!M29="","*",SP_SUL!M29)</f>
        <v>ZKW-ZEV</v>
      </c>
      <c r="H30" s="116">
        <f>IF(SP_SUL!K29="","*",SP_SUL!K29)</f>
        <v>102</v>
      </c>
      <c r="I30" s="113">
        <f>IF(SP_SUL!O29="","*",SP_SUL!O29)</f>
        <v>0.3125</v>
      </c>
      <c r="J30" s="113">
        <f>IF(SP_SUL!P29="","*",SP_SUL!P29)</f>
        <v>4.1666666666666664E-2</v>
      </c>
      <c r="K30" s="83" t="str">
        <f>IF(SP_SUL!AK29="","*",SP_SUL!AK29)</f>
        <v>ZKW</v>
      </c>
      <c r="L30" s="83" t="str">
        <f>IF(SP_SUL!AM29="","*",SP_SUL!AM29)</f>
        <v>ZKW-ZEV</v>
      </c>
      <c r="M30" s="83">
        <f>IF(SP_SUL!AP29="","*",SP_SUL!AP29)</f>
        <v>102</v>
      </c>
      <c r="N30" s="83" t="str">
        <f>IF(SP_SUL!AM29="","*",SP_SUL!AM29)</f>
        <v>ZKW-ZEV</v>
      </c>
      <c r="O30" s="110">
        <f>IF(SP_SUL!BH29="","*",SP_SUL!BH29)</f>
        <v>1</v>
      </c>
      <c r="P30" s="147" t="str">
        <f>IF($A$2=1,IF(SP_SUL!BJ29="","*",SP_SUL!BJ29),IF(SP_SUL!BK29="","*",SP_SUL!BK29))</f>
        <v>MC1 07:21, autorizado 07:32, em inspeção a ZKE</v>
      </c>
    </row>
    <row r="31" spans="1:16">
      <c r="A31" s="82" t="str">
        <f>IF(SP_SUL!B30="","*",SP_SUL!B30)</f>
        <v>*</v>
      </c>
      <c r="B31" s="83" t="str">
        <f>IF(SP_SUL!X30="","*",SP_SUL!X30)</f>
        <v>*</v>
      </c>
      <c r="C31" s="83" t="str">
        <f>IF(SP_SUL!S30="","*",SP_SUL!S30)</f>
        <v>-</v>
      </c>
      <c r="D31" s="83" t="str">
        <f>IF(SP_SUL!T30="","*",SP_SUL!T30)</f>
        <v>-</v>
      </c>
      <c r="E31" s="83" t="str">
        <f>IF(SP_SUL!D30="","*",SP_SUL!D30)</f>
        <v>*</v>
      </c>
      <c r="F31" s="83" t="str">
        <f>IF(SP_SUL!H30="","*",SP_SUL!H30)</f>
        <v>*</v>
      </c>
      <c r="G31" s="83" t="str">
        <f>IF(SP_SUL!M30="","*",SP_SUL!M30)</f>
        <v>-</v>
      </c>
      <c r="H31" s="116" t="str">
        <f>IF(SP_SUL!K30="","*",SP_SUL!K30)</f>
        <v>*</v>
      </c>
      <c r="I31" s="113" t="str">
        <f>IF(SP_SUL!O30="","*",SP_SUL!O30)</f>
        <v>*</v>
      </c>
      <c r="J31" s="113" t="str">
        <f>IF(SP_SUL!P30="","*",SP_SUL!P30)</f>
        <v>*</v>
      </c>
      <c r="K31" s="83">
        <f>IF(SP_SUL!AK30="","*",SP_SUL!AK30)</f>
        <v>0</v>
      </c>
      <c r="L31" s="83" t="str">
        <f>IF(SP_SUL!AM30="","*",SP_SUL!AM30)</f>
        <v>-</v>
      </c>
      <c r="M31" s="83">
        <f>IF(SP_SUL!AP30="","*",SP_SUL!AP30)</f>
        <v>0</v>
      </c>
      <c r="N31" s="83" t="str">
        <f>IF(SP_SUL!AM30="","*",SP_SUL!AM30)</f>
        <v>-</v>
      </c>
      <c r="O31" s="110" t="str">
        <f>IF(SP_SUL!BH30="","*",SP_SUL!BH30)</f>
        <v>*</v>
      </c>
      <c r="P31" s="147" t="str">
        <f>IF($A$2=1,IF(SP_SUL!BJ30="","*",SP_SUL!BJ30),IF(SP_SUL!BK30="","*",SP_SUL!BK30))</f>
        <v>*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Contrato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W61</v>
      </c>
      <c r="F33" s="83" t="str">
        <f>IF(SP_SUL!H32="","*",SP_SUL!H32)</f>
        <v>K67ZEV2</v>
      </c>
      <c r="G33" s="83" t="str">
        <f>IF(SP_SUL!M32="","*",SP_SUL!M32)</f>
        <v>ZXW</v>
      </c>
      <c r="H33" s="116">
        <f>IF(SP_SUL!K32="","*",SP_SUL!K32)</f>
        <v>83.7</v>
      </c>
      <c r="I33" s="113">
        <f>IF(SP_SUL!O32="","*",SP_SUL!O32)</f>
        <v>0.33333333333333331</v>
      </c>
      <c r="J33" s="113">
        <f>IF(SP_SUL!P32="","*",SP_SUL!P32)</f>
        <v>4.1666666666666664E-2</v>
      </c>
      <c r="K33" s="83" t="str">
        <f>IF(SP_SUL!AK32="","*",SP_SUL!AK32)</f>
        <v>K67ZEV2</v>
      </c>
      <c r="L33" s="83" t="str">
        <f>IF(SP_SUL!AM32="","*",SP_SUL!AM32)</f>
        <v>ZXW</v>
      </c>
      <c r="M33" s="83">
        <f>IF(SP_SUL!AP32="","*",SP_SUL!AP32)</f>
        <v>83.7</v>
      </c>
      <c r="N33" s="83" t="str">
        <f>IF(SP_SUL!AM32="","*",SP_SUL!AM32)</f>
        <v>ZXW</v>
      </c>
      <c r="O33" s="110">
        <f>IF(SP_SUL!BH32="","*",SP_SUL!BH32)</f>
        <v>1</v>
      </c>
      <c r="P33" s="147" t="str">
        <f>IF($A$2=1,IF(SP_SUL!BJ32="","*",SP_SUL!BJ32),IF(SP_SUL!BK32="","*",SP_SUL!BK32))</f>
        <v>MC1 08:13, autorizado 08:23, em deslocamento para ZXW</v>
      </c>
    </row>
    <row r="34" spans="1:16">
      <c r="A34" s="82">
        <f>IF(SP_SUL!B33="","*",SP_SUL!B33)</f>
        <v>46083</v>
      </c>
      <c r="B34" s="83" t="str">
        <f>IF(SP_SUL!X33="","*",SP_SUL!X33)</f>
        <v>Contrato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W62</v>
      </c>
      <c r="F34" s="83" t="str">
        <f>IF(SP_SUL!H33="","*",SP_SUL!H33)</f>
        <v>ZPT1051</v>
      </c>
      <c r="G34" s="83" t="str">
        <f>IF(SP_SUL!M33="","*",SP_SUL!M33)</f>
        <v>ZXW</v>
      </c>
      <c r="H34" s="116">
        <f>IF(SP_SUL!K33="","*",SP_SUL!K33)</f>
        <v>83.7</v>
      </c>
      <c r="I34" s="113">
        <f>IF(SP_SUL!O33="","*",SP_SUL!O33)</f>
        <v>0.32291666666666669</v>
      </c>
      <c r="J34" s="113">
        <f>IF(SP_SUL!P33="","*",SP_SUL!P33)</f>
        <v>4.1666666666666664E-2</v>
      </c>
      <c r="K34" s="83" t="str">
        <f>IF(SP_SUL!AK33="","*",SP_SUL!AK33)</f>
        <v>ZPT1051</v>
      </c>
      <c r="L34" s="83" t="str">
        <f>IF(SP_SUL!AM33="","*",SP_SUL!AM33)</f>
        <v>ZXW</v>
      </c>
      <c r="M34" s="83">
        <f>IF(SP_SUL!AP33="","*",SP_SUL!AP33)</f>
        <v>83.7</v>
      </c>
      <c r="N34" s="83" t="str">
        <f>IF(SP_SUL!AM33="","*",SP_SUL!AM33)</f>
        <v>ZXW</v>
      </c>
      <c r="O34" s="110">
        <f>IF(SP_SUL!BH33="","*",SP_SUL!BH33)</f>
        <v>1</v>
      </c>
      <c r="P34" s="147" t="str">
        <f>IF($A$2=1,IF(SP_SUL!BJ33="","*",SP_SUL!BJ33),IF(SP_SUL!BK33="","*",SP_SUL!BK33))</f>
        <v>MC1 07:12, autorizado 08:12, em deslocamento para ZXW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ZEV-ZPT</v>
      </c>
      <c r="E35" s="83" t="str">
        <f>IF(SP_SUL!D34="","*",SP_SUL!D34)</f>
        <v>A85</v>
      </c>
      <c r="F35" s="83" t="str">
        <f>IF(SP_SUL!H34="","*",SP_SUL!H34)</f>
        <v>ZXW-2</v>
      </c>
      <c r="G35" s="83" t="str">
        <f>IF(SP_SUL!M34="","*",SP_SUL!M34)</f>
        <v>ZXW-ZEV</v>
      </c>
      <c r="H35" s="116">
        <f>IF(SP_SUL!K34="","*",SP_SUL!K34)</f>
        <v>83.7</v>
      </c>
      <c r="I35" s="113">
        <f>IF(SP_SUL!O34="","*",SP_SUL!O34)</f>
        <v>0.375</v>
      </c>
      <c r="J35" s="113">
        <f>IF(SP_SUL!P34="","*",SP_SUL!P34)</f>
        <v>4.1666666666666664E-2</v>
      </c>
      <c r="K35" s="83" t="str">
        <f>IF(SP_SUL!AK34="","*",SP_SUL!AK34)</f>
        <v>ZXW-2</v>
      </c>
      <c r="L35" s="83" t="str">
        <f>IF(SP_SUL!AM34="","*",SP_SUL!AM34)</f>
        <v>ZXW-ZEV</v>
      </c>
      <c r="M35" s="83">
        <f>IF(SP_SUL!AP34="","*",SP_SUL!AP34)</f>
        <v>83.7</v>
      </c>
      <c r="N35" s="83" t="str">
        <f>IF(SP_SUL!AM34="","*",SP_SUL!AM34)</f>
        <v>ZXW-ZEV</v>
      </c>
      <c r="O35" s="110" t="str">
        <f>IF(SP_SUL!BH34="","*",SP_SUL!BH34)</f>
        <v>*</v>
      </c>
      <c r="P35" s="147" t="str">
        <f>IF($A$2=1,IF(SP_SUL!BJ34="","*",SP_SUL!BJ34),IF(SP_SUL!BK34="","*",SP_SUL!BK34))</f>
        <v>*</v>
      </c>
    </row>
    <row r="36" spans="1:16">
      <c r="A36" s="82">
        <f>IF(SP_SUL!B35="","*",SP_SUL!B35)</f>
        <v>46083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ZEV-ZPT</v>
      </c>
      <c r="E36" s="83" t="str">
        <f>IF(SP_SUL!D35="","*",SP_SUL!D35)</f>
        <v>THIAGO (TF-685)</v>
      </c>
      <c r="F36" s="83" t="str">
        <f>IF(SP_SUL!H35="","*",SP_SUL!H35)</f>
        <v>-</v>
      </c>
      <c r="G36" s="83" t="str">
        <f>IF(SP_SUL!M35="","*",SP_SUL!M35)</f>
        <v>ZDC-ZXW</v>
      </c>
      <c r="H36" s="116">
        <f>IF(SP_SUL!K35="","*",SP_SUL!K35)</f>
        <v>91.94</v>
      </c>
      <c r="I36" s="113">
        <f>IF(SP_SUL!O35="","*",SP_SUL!O35)</f>
        <v>0.41666666666666669</v>
      </c>
      <c r="J36" s="113">
        <f>IF(SP_SUL!P35="","*",SP_SUL!P35)</f>
        <v>0.10416666666666667</v>
      </c>
      <c r="K36" s="83" t="str">
        <f>IF(SP_SUL!AK35="","*",SP_SUL!AK35)</f>
        <v>-</v>
      </c>
      <c r="L36" s="83" t="str">
        <f>IF(SP_SUL!AM35="","*",SP_SUL!AM35)</f>
        <v>ZDC-ZXW</v>
      </c>
      <c r="M36" s="83">
        <f>IF(SP_SUL!AP35="","*",SP_SUL!AP35)</f>
        <v>91.94</v>
      </c>
      <c r="N36" s="83" t="str">
        <f>IF(SP_SUL!AM35="","*",SP_SUL!AM35)</f>
        <v>ZDC-ZXW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>
        <f>IF(SP_SUL!B36="","*",SP_SUL!B36)</f>
        <v>46083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ZEV-ZPT</v>
      </c>
      <c r="E37" s="83" t="str">
        <f>IF(SP_SUL!D36="","*",SP_SUL!D36)</f>
        <v>HUELTON (TP-725)</v>
      </c>
      <c r="F37" s="83" t="str">
        <f>IF(SP_SUL!H36="","*",SP_SUL!H36)</f>
        <v>-</v>
      </c>
      <c r="G37" s="83" t="str">
        <f>IF(SP_SUL!M36="","*",SP_SUL!M36)</f>
        <v>ZPT</v>
      </c>
      <c r="H37" s="116">
        <f>IF(SP_SUL!K36="","*",SP_SUL!K36)</f>
        <v>106.7</v>
      </c>
      <c r="I37" s="113">
        <f>IF(SP_SUL!O36="","*",SP_SUL!O36)</f>
        <v>0.41666666666666669</v>
      </c>
      <c r="J37" s="113">
        <f>IF(SP_SUL!P36="","*",SP_SUL!P36)</f>
        <v>6.25E-2</v>
      </c>
      <c r="K37" s="83" t="str">
        <f>IF(SP_SUL!AK36="","*",SP_SUL!AK36)</f>
        <v>-</v>
      </c>
      <c r="L37" s="83" t="str">
        <f>IF(SP_SUL!AM36="","*",SP_SUL!AM36)</f>
        <v>ZPT</v>
      </c>
      <c r="M37" s="83">
        <f>IF(SP_SUL!AP36="","*",SP_SUL!AP36)</f>
        <v>106.7</v>
      </c>
      <c r="N37" s="83" t="str">
        <f>IF(SP_SUL!AM36="","*",SP_SUL!AM36)</f>
        <v>ZPT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>
        <f>IF(SP_SUL!B37="","*",SP_SUL!B37)</f>
        <v>46083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ZEV-ZPT</v>
      </c>
      <c r="E38" s="83" t="str">
        <f>IF(SP_SUL!D37="","*",SP_SUL!D37)</f>
        <v>V85</v>
      </c>
      <c r="F38" s="83" t="str">
        <f>IF(SP_SUL!H37="","*",SP_SUL!H37)</f>
        <v>ZPT1051</v>
      </c>
      <c r="G38" s="83" t="str">
        <f>IF(SP_SUL!M37="","*",SP_SUL!M37)</f>
        <v>ZGP</v>
      </c>
      <c r="H38" s="116">
        <f>IF(SP_SUL!K37="","*",SP_SUL!K37)</f>
        <v>102.1</v>
      </c>
      <c r="I38" s="113">
        <f>IF(SP_SUL!O37="","*",SP_SUL!O37)</f>
        <v>0.33333333333333331</v>
      </c>
      <c r="J38" s="113">
        <f>IF(SP_SUL!P37="","*",SP_SUL!P37)</f>
        <v>0.125</v>
      </c>
      <c r="K38" s="83" t="str">
        <f>IF(SP_SUL!AK37="","*",SP_SUL!AK37)</f>
        <v>ZPT1051</v>
      </c>
      <c r="L38" s="83" t="str">
        <f>IF(SP_SUL!AM37="","*",SP_SUL!AM37)</f>
        <v>ZGP</v>
      </c>
      <c r="M38" s="83">
        <f>IF(SP_SUL!AP37="","*",SP_SUL!AP37)</f>
        <v>102.1</v>
      </c>
      <c r="N38" s="83" t="str">
        <f>IF(SP_SUL!AM37="","*",SP_SUL!AM37)</f>
        <v>ZGP</v>
      </c>
      <c r="O38" s="110">
        <f>IF(SP_SUL!BH37="","*",SP_SUL!BH37)</f>
        <v>0</v>
      </c>
      <c r="P38" s="147" t="str">
        <f>IF($A$2=1,IF(SP_SUL!BJ37="","*",SP_SUL!BJ37),IF(SP_SUL!BK37="","*",SP_SUL!BK37))</f>
        <v>MC1 08:21, sem oportunidade devido acidente do U30</v>
      </c>
    </row>
    <row r="39" spans="1:16">
      <c r="A39" s="82">
        <f>IF(SP_SUL!B38="","*",SP_SUL!B38)</f>
        <v>46083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ZEV-ZPT</v>
      </c>
      <c r="E39" s="83" t="str">
        <f>IF(SP_SUL!D38="","*",SP_SUL!D38)</f>
        <v>EXPANSÃO TURMA 1</v>
      </c>
      <c r="F39" s="83" t="str">
        <f>IF(SP_SUL!H38="","*",SP_SUL!H38)</f>
        <v>-</v>
      </c>
      <c r="G39" s="83" t="str">
        <f>IF(SP_SUL!M38="","*",SP_SUL!M38)</f>
        <v>ZGM-109</v>
      </c>
      <c r="H39" s="116">
        <f>IF(SP_SUL!K38="","*",SP_SUL!K38)</f>
        <v>108.75</v>
      </c>
      <c r="I39" s="113">
        <f>IF(SP_SUL!O38="","*",SP_SUL!O38)</f>
        <v>0.35416666666666669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ZGM-109</v>
      </c>
      <c r="M39" s="83">
        <f>IF(SP_SUL!AP38="","*",SP_SUL!AP38)</f>
        <v>108.75</v>
      </c>
      <c r="N39" s="83" t="str">
        <f>IF(SP_SUL!AM38="","*",SP_SUL!AM38)</f>
        <v>ZGM-109</v>
      </c>
      <c r="O39" s="110">
        <f>IF(SP_SUL!BH38="","*",SP_SUL!BH38)</f>
        <v>0</v>
      </c>
      <c r="P39" s="147" t="str">
        <f>IF($A$2=1,IF(SP_SUL!BJ38="","*",SP_SUL!BJ38),IF(SP_SUL!BK38="","*",SP_SUL!BK38))</f>
        <v>Equipe em paradão de segurança não solicita intervalo</v>
      </c>
    </row>
    <row r="40" spans="1:16">
      <c r="A40" s="82">
        <f>IF(SP_SUL!B39="","*",SP_SUL!B39)</f>
        <v>46083</v>
      </c>
      <c r="B40" s="83" t="str">
        <f>IF(SP_SUL!X39="","*",SP_SUL!X39)</f>
        <v>Oportunidade</v>
      </c>
      <c r="C40" s="83" t="str">
        <f>IF(SP_SUL!S39="","*",SP_SUL!S39)</f>
        <v>SP SUL</v>
      </c>
      <c r="D40" s="83" t="str">
        <f>IF(SP_SUL!T39="","*",SP_SUL!T39)</f>
        <v>ZEV-ZPT</v>
      </c>
      <c r="E40" s="83" t="str">
        <f>IF(SP_SUL!D39="","*",SP_SUL!D39)</f>
        <v>LEANDRO (TP-727)</v>
      </c>
      <c r="F40" s="83" t="str">
        <f>IF(SP_SUL!H39="","*",SP_SUL!H39)</f>
        <v>-</v>
      </c>
      <c r="G40" s="83" t="str">
        <f>IF(SP_SUL!M39="","*",SP_SUL!M39)</f>
        <v>ZGM-109</v>
      </c>
      <c r="H40" s="116">
        <f>IF(SP_SUL!K39="","*",SP_SUL!K39)</f>
        <v>112.7</v>
      </c>
      <c r="I40" s="113">
        <f>IF(SP_SUL!O39="","*",SP_SUL!O39)</f>
        <v>0.41666666666666669</v>
      </c>
      <c r="J40" s="113">
        <f>IF(SP_SUL!P39="","*",SP_SUL!P39)</f>
        <v>8.3333333333333329E-2</v>
      </c>
      <c r="K40" s="83" t="str">
        <f>IF(SP_SUL!AK39="","*",SP_SUL!AK39)</f>
        <v>-</v>
      </c>
      <c r="L40" s="83" t="str">
        <f>IF(SP_SUL!AM39="","*",SP_SUL!AM39)</f>
        <v>ZGM-109</v>
      </c>
      <c r="M40" s="83">
        <f>IF(SP_SUL!AP39="","*",SP_SUL!AP39)</f>
        <v>112.7</v>
      </c>
      <c r="N40" s="83" t="str">
        <f>IF(SP_SUL!AM39="","*",SP_SUL!AM39)</f>
        <v>ZGM-109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*</v>
      </c>
      <c r="C41" s="83" t="str">
        <f>IF(SP_SUL!S40="","*",SP_SUL!S40)</f>
        <v>-</v>
      </c>
      <c r="D41" s="83" t="str">
        <f>IF(SP_SUL!T40="","*",SP_SUL!T40)</f>
        <v>-</v>
      </c>
      <c r="E41" s="83" t="str">
        <f>IF(SP_SUL!D40="","*",SP_SUL!D40)</f>
        <v>*</v>
      </c>
      <c r="F41" s="83" t="str">
        <f>IF(SP_SUL!H40="","*",SP_SUL!H40)</f>
        <v>*</v>
      </c>
      <c r="G41" s="83" t="str">
        <f>IF(SP_SUL!M40="","*",SP_SUL!M40)</f>
        <v>-</v>
      </c>
      <c r="H41" s="116" t="str">
        <f>IF(SP_SUL!K40="","*",SP_SUL!K40)</f>
        <v>*</v>
      </c>
      <c r="I41" s="113" t="str">
        <f>IF(SP_SUL!O40="","*",SP_SUL!O40)</f>
        <v>*</v>
      </c>
      <c r="J41" s="113" t="str">
        <f>IF(SP_SUL!P40="","*",SP_SUL!P40)</f>
        <v>*</v>
      </c>
      <c r="K41" s="83">
        <f>IF(SP_SUL!AK40="","*",SP_SUL!AK40)</f>
        <v>0</v>
      </c>
      <c r="L41" s="83" t="str">
        <f>IF(SP_SUL!AM40="","*",SP_SUL!AM40)</f>
        <v>-</v>
      </c>
      <c r="M41" s="83">
        <f>IF(SP_SUL!AP40="","*",SP_SUL!AP40)</f>
        <v>0</v>
      </c>
      <c r="N41" s="83" t="str">
        <f>IF(SP_SUL!AM40="","*",SP_SUL!AM40)</f>
        <v>-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>
        <f>IF(SP_SUL!B41="","*",SP_SUL!B41)</f>
        <v>46084</v>
      </c>
      <c r="B42" s="83" t="str">
        <f>IF(SP_SUL!X41="","*",SP_SUL!X41)</f>
        <v>*</v>
      </c>
      <c r="C42" s="83" t="str">
        <f>IF(SP_SUL!S41="","*",SP_SUL!S41)</f>
        <v>SP SUL</v>
      </c>
      <c r="D42" s="83" t="str">
        <f>IF(SP_SUL!T41="","*",SP_SUL!T41)</f>
        <v>ZBV-ZRX</v>
      </c>
      <c r="E42" s="83" t="str">
        <f>IF(SP_SUL!D41="","*",SP_SUL!D41)</f>
        <v>V92</v>
      </c>
      <c r="F42" s="83" t="str">
        <f>IF(SP_SUL!H41="","*",SP_SUL!H41)</f>
        <v>ZAC-2</v>
      </c>
      <c r="G42" s="83" t="str">
        <f>IF(SP_SUL!M41="","*",SP_SUL!M41)</f>
        <v>ZTT-ZLI</v>
      </c>
      <c r="H42" s="116">
        <f>IF(SP_SUL!K41="","*",SP_SUL!K41)</f>
        <v>97.5</v>
      </c>
      <c r="I42" s="113">
        <f>IF(SP_SUL!O41="","*",SP_SUL!O41)</f>
        <v>0.375</v>
      </c>
      <c r="J42" s="113">
        <f>IF(SP_SUL!P41="","*",SP_SUL!P41)</f>
        <v>8.3333333333333329E-2</v>
      </c>
      <c r="K42" s="83" t="str">
        <f>IF(SP_SUL!AK41="","*",SP_SUL!AK41)</f>
        <v>ZAC-2</v>
      </c>
      <c r="L42" s="83" t="str">
        <f>IF(SP_SUL!AM41="","*",SP_SUL!AM41)</f>
        <v>ZTT-ZLI</v>
      </c>
      <c r="M42" s="83">
        <f>IF(SP_SUL!AP41="","*",SP_SUL!AP41)</f>
        <v>97.5</v>
      </c>
      <c r="N42" s="83" t="str">
        <f>IF(SP_SUL!AM41="","*",SP_SUL!AM41)</f>
        <v>ZTT-ZLI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>
        <f>IF(SP_SUL!B42="","*",SP_SUL!B42)</f>
        <v>46084</v>
      </c>
      <c r="B43" s="83" t="str">
        <f>IF(SP_SUL!X42="","*",SP_SUL!X42)</f>
        <v>*</v>
      </c>
      <c r="C43" s="83" t="str">
        <f>IF(SP_SUL!S42="","*",SP_SUL!S42)</f>
        <v>SP SUL</v>
      </c>
      <c r="D43" s="83" t="str">
        <f>IF(SP_SUL!T42="","*",SP_SUL!T42)</f>
        <v>ZBV-ZRX</v>
      </c>
      <c r="E43" s="83" t="str">
        <f>IF(SP_SUL!D42="","*",SP_SUL!D42)</f>
        <v>EXPANSÃO TURMA 1</v>
      </c>
      <c r="F43" s="83" t="str">
        <f>IF(SP_SUL!H42="","*",SP_SUL!H42)</f>
        <v>-</v>
      </c>
      <c r="G43" s="83" t="str">
        <f>IF(SP_SUL!M42="","*",SP_SUL!M42)</f>
        <v>ZSU-ZNO</v>
      </c>
      <c r="H43" s="116">
        <f>IF(SP_SUL!K42="","*",SP_SUL!K42)</f>
        <v>73.8</v>
      </c>
      <c r="I43" s="113">
        <f>IF(SP_SUL!O42="","*",SP_SUL!O42)</f>
        <v>0.35416666666666669</v>
      </c>
      <c r="J43" s="113">
        <f>IF(SP_SUL!P42="","*",SP_SUL!P42)</f>
        <v>6.25E-2</v>
      </c>
      <c r="K43" s="83" t="str">
        <f>IF(SP_SUL!AK42="","*",SP_SUL!AK42)</f>
        <v>-</v>
      </c>
      <c r="L43" s="83" t="str">
        <f>IF(SP_SUL!AM42="","*",SP_SUL!AM42)</f>
        <v>ZSU-ZNO</v>
      </c>
      <c r="M43" s="83">
        <f>IF(SP_SUL!AP42="","*",SP_SUL!AP42)</f>
        <v>73.8</v>
      </c>
      <c r="N43" s="83" t="str">
        <f>IF(SP_SUL!AM42="","*",SP_SUL!AM42)</f>
        <v>ZSU-ZNO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*</v>
      </c>
      <c r="C44" s="83" t="str">
        <f>IF(SP_SUL!S43="","*",SP_SUL!S43)</f>
        <v>-</v>
      </c>
      <c r="D44" s="83" t="str">
        <f>IF(SP_SUL!T43="","*",SP_SUL!T43)</f>
        <v>-</v>
      </c>
      <c r="E44" s="83" t="str">
        <f>IF(SP_SUL!D43="","*",SP_SUL!D43)</f>
        <v>*</v>
      </c>
      <c r="F44" s="83" t="str">
        <f>IF(SP_SUL!H43="","*",SP_SUL!H43)</f>
        <v>*</v>
      </c>
      <c r="G44" s="83" t="str">
        <f>IF(SP_SUL!M43="","*",SP_SUL!M43)</f>
        <v>-</v>
      </c>
      <c r="H44" s="116" t="str">
        <f>IF(SP_SUL!K43="","*",SP_SUL!K43)</f>
        <v>*</v>
      </c>
      <c r="I44" s="113" t="str">
        <f>IF(SP_SUL!O43="","*",SP_SUL!O43)</f>
        <v>*</v>
      </c>
      <c r="J44" s="113" t="str">
        <f>IF(SP_SUL!P43="","*",SP_SUL!P43)</f>
        <v>*</v>
      </c>
      <c r="K44" s="83">
        <f>IF(SP_SUL!AK43="","*",SP_SUL!AK43)</f>
        <v>0</v>
      </c>
      <c r="L44" s="83" t="str">
        <f>IF(SP_SUL!AM43="","*",SP_SUL!AM43)</f>
        <v>-</v>
      </c>
      <c r="M44" s="83">
        <f>IF(SP_SUL!AP43="","*",SP_SUL!AP43)</f>
        <v>0</v>
      </c>
      <c r="N44" s="83" t="str">
        <f>IF(SP_SUL!AM43="","*",SP_SUL!AM43)</f>
        <v>-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>
        <f>IF(SP_SUL!B44="","*",SP_SUL!B44)</f>
        <v>46084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ZBV-ZRX</v>
      </c>
      <c r="E45" s="83" t="str">
        <f>IF(SP_SUL!D44="","*",SP_SUL!D44)</f>
        <v>E42</v>
      </c>
      <c r="F45" s="83" t="str">
        <f>IF(SP_SUL!H44="","*",SP_SUL!H44)</f>
        <v>ZBV-3</v>
      </c>
      <c r="G45" s="83" t="str">
        <f>IF(SP_SUL!M44="","*",SP_SUL!M44)</f>
        <v>ZSU</v>
      </c>
      <c r="H45" s="116">
        <f>IF(SP_SUL!K44="","*",SP_SUL!K44)</f>
        <v>67.531999999999996</v>
      </c>
      <c r="I45" s="113">
        <f>IF(SP_SUL!O44="","*",SP_SUL!O44)</f>
        <v>0.375</v>
      </c>
      <c r="J45" s="113">
        <f>IF(SP_SUL!P44="","*",SP_SUL!P44)</f>
        <v>8.3333333333333329E-2</v>
      </c>
      <c r="K45" s="83" t="str">
        <f>IF(SP_SUL!AK44="","*",SP_SUL!AK44)</f>
        <v>ZBV-3</v>
      </c>
      <c r="L45" s="83" t="str">
        <f>IF(SP_SUL!AM44="","*",SP_SUL!AM44)</f>
        <v>ZSU</v>
      </c>
      <c r="M45" s="83">
        <f>IF(SP_SUL!AP44="","*",SP_SUL!AP44)</f>
        <v>67.531999999999996</v>
      </c>
      <c r="N45" s="83" t="str">
        <f>IF(SP_SUL!AM44="","*",SP_SUL!AM44)</f>
        <v>ZSU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*</v>
      </c>
      <c r="C46" s="83" t="str">
        <f>IF(SP_SUL!S45="","*",SP_SUL!S45)</f>
        <v>-</v>
      </c>
      <c r="D46" s="83" t="str">
        <f>IF(SP_SUL!T45="","*",SP_SUL!T45)</f>
        <v>-</v>
      </c>
      <c r="E46" s="83" t="str">
        <f>IF(SP_SUL!D45="","*",SP_SUL!D45)</f>
        <v>*</v>
      </c>
      <c r="F46" s="83" t="str">
        <f>IF(SP_SUL!H45="","*",SP_SUL!H45)</f>
        <v>*</v>
      </c>
      <c r="G46" s="83" t="str">
        <f>IF(SP_SUL!M45="","*",SP_SUL!M45)</f>
        <v>-</v>
      </c>
      <c r="H46" s="116" t="str">
        <f>IF(SP_SUL!K45="","*",SP_SUL!K45)</f>
        <v>*</v>
      </c>
      <c r="I46" s="113" t="str">
        <f>IF(SP_SUL!O45="","*",SP_SUL!O45)</f>
        <v>*</v>
      </c>
      <c r="J46" s="113" t="str">
        <f>IF(SP_SUL!P45="","*",SP_SUL!P45)</f>
        <v>*</v>
      </c>
      <c r="K46" s="83">
        <f>IF(SP_SUL!AK45="","*",SP_SUL!AK45)</f>
        <v>0</v>
      </c>
      <c r="L46" s="83" t="str">
        <f>IF(SP_SUL!AM45="","*",SP_SUL!AM45)</f>
        <v>-</v>
      </c>
      <c r="M46" s="83">
        <f>IF(SP_SUL!AP45="","*",SP_SUL!AP45)</f>
        <v>0</v>
      </c>
      <c r="N46" s="83" t="str">
        <f>IF(SP_SUL!AM45="","*",SP_SUL!AM45)</f>
        <v>-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>
        <f>IF(SP_SUL!B46="","*",SP_SUL!B46)</f>
        <v>46084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ZBV-ZKE</v>
      </c>
      <c r="E47" s="83" t="str">
        <f>IF(SP_SUL!D46="","*",SP_SUL!D46)</f>
        <v>EDSON/NIVALDO (TP-819)</v>
      </c>
      <c r="F47" s="83" t="str">
        <f>IF(SP_SUL!H46="","*",SP_SUL!H46)</f>
        <v>-</v>
      </c>
      <c r="G47" s="83" t="str">
        <f>IF(SP_SUL!M46="","*",SP_SUL!M46)</f>
        <v>ZXI-ZVK</v>
      </c>
      <c r="H47" s="116">
        <f>IF(SP_SUL!K46="","*",SP_SUL!K46)</f>
        <v>224.547</v>
      </c>
      <c r="I47" s="113">
        <f>IF(SP_SUL!O46="","*",SP_SUL!O46)</f>
        <v>0.41666666666666669</v>
      </c>
      <c r="J47" s="113">
        <f>IF(SP_SUL!P46="","*",SP_SUL!P46)</f>
        <v>8.3333333333333329E-2</v>
      </c>
      <c r="K47" s="83" t="str">
        <f>IF(SP_SUL!AK46="","*",SP_SUL!AK46)</f>
        <v>-</v>
      </c>
      <c r="L47" s="83" t="str">
        <f>IF(SP_SUL!AM46="","*",SP_SUL!AM46)</f>
        <v>ZXI-ZVK</v>
      </c>
      <c r="M47" s="83">
        <f>IF(SP_SUL!AP46="","*",SP_SUL!AP46)</f>
        <v>224.547</v>
      </c>
      <c r="N47" s="83" t="str">
        <f>IF(SP_SUL!AM46="","*",SP_SUL!AM46)</f>
        <v>ZXI-ZVK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*</v>
      </c>
      <c r="C48" s="83" t="str">
        <f>IF(SP_SUL!S47="","*",SP_SUL!S47)</f>
        <v>-</v>
      </c>
      <c r="D48" s="83" t="str">
        <f>IF(SP_SUL!T47="","*",SP_SUL!T47)</f>
        <v>-</v>
      </c>
      <c r="E48" s="83" t="str">
        <f>IF(SP_SUL!D47="","*",SP_SUL!D47)</f>
        <v>*</v>
      </c>
      <c r="F48" s="83" t="str">
        <f>IF(SP_SUL!H47="","*",SP_SUL!H47)</f>
        <v>*</v>
      </c>
      <c r="G48" s="83" t="str">
        <f>IF(SP_SUL!M47="","*",SP_SUL!M47)</f>
        <v>-</v>
      </c>
      <c r="H48" s="116" t="str">
        <f>IF(SP_SUL!K47="","*",SP_SUL!K47)</f>
        <v>*</v>
      </c>
      <c r="I48" s="113" t="str">
        <f>IF(SP_SUL!O47="","*",SP_SUL!O47)</f>
        <v>*</v>
      </c>
      <c r="J48" s="113" t="str">
        <f>IF(SP_SUL!P47="","*",SP_SUL!P47)</f>
        <v>*</v>
      </c>
      <c r="K48" s="83">
        <f>IF(SP_SUL!AK47="","*",SP_SUL!AK47)</f>
        <v>0</v>
      </c>
      <c r="L48" s="83" t="str">
        <f>IF(SP_SUL!AM47="","*",SP_SUL!AM47)</f>
        <v>-</v>
      </c>
      <c r="M48" s="83">
        <f>IF(SP_SUL!AP47="","*",SP_SUL!AP47)</f>
        <v>0</v>
      </c>
      <c r="N48" s="83" t="str">
        <f>IF(SP_SUL!AM47="","*",SP_SUL!AM47)</f>
        <v>-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>
        <f>IF(SP_SUL!B48="","*",SP_SUL!B48)</f>
        <v>46084</v>
      </c>
      <c r="B49" s="83" t="str">
        <f>IF(SP_SUL!X48="","*",SP_SUL!X48)</f>
        <v>Oportunidade</v>
      </c>
      <c r="C49" s="83" t="str">
        <f>IF(SP_SUL!S48="","*",SP_SUL!S48)</f>
        <v>SP SUL</v>
      </c>
      <c r="D49" s="83" t="str">
        <f>IF(SP_SUL!T48="","*",SP_SUL!T48)</f>
        <v>ZBV-ZKE</v>
      </c>
      <c r="E49" s="83" t="str">
        <f>IF(SP_SUL!D48="","*",SP_SUL!D48)</f>
        <v>DANIEL (TP-647)</v>
      </c>
      <c r="F49" s="83" t="str">
        <f>IF(SP_SUL!H48="","*",SP_SUL!H48)</f>
        <v>-</v>
      </c>
      <c r="G49" s="83" t="str">
        <f>IF(SP_SUL!M48="","*",SP_SUL!M48)</f>
        <v>ZST</v>
      </c>
      <c r="H49" s="116">
        <f>IF(SP_SUL!K48="","*",SP_SUL!K48)</f>
        <v>208.75</v>
      </c>
      <c r="I49" s="113">
        <f>IF(SP_SUL!O48="","*",SP_SUL!O48)</f>
        <v>0.41666666666666669</v>
      </c>
      <c r="J49" s="113">
        <f>IF(SP_SUL!P48="","*",SP_SUL!P48)</f>
        <v>6.25E-2</v>
      </c>
      <c r="K49" s="83" t="str">
        <f>IF(SP_SUL!AK48="","*",SP_SUL!AK48)</f>
        <v>-</v>
      </c>
      <c r="L49" s="83" t="str">
        <f>IF(SP_SUL!AM48="","*",SP_SUL!AM48)</f>
        <v>ZST</v>
      </c>
      <c r="M49" s="83">
        <f>IF(SP_SUL!AP48="","*",SP_SUL!AP48)</f>
        <v>208.75</v>
      </c>
      <c r="N49" s="83" t="str">
        <f>IF(SP_SUL!AM48="","*",SP_SUL!AM48)</f>
        <v>ZST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>
        <f>IF(SP_SUL!B49="","*",SP_SUL!B49)</f>
        <v>46084</v>
      </c>
      <c r="B50" s="83" t="str">
        <f>IF(SP_SUL!X49="","*",SP_SUL!X49)</f>
        <v>Oportunidade</v>
      </c>
      <c r="C50" s="83" t="str">
        <f>IF(SP_SUL!S49="","*",SP_SUL!S49)</f>
        <v>SP SUL</v>
      </c>
      <c r="D50" s="83" t="str">
        <f>IF(SP_SUL!T49="","*",SP_SUL!T49)</f>
        <v>ZBV-ZKE</v>
      </c>
      <c r="E50" s="83" t="str">
        <f>IF(SP_SUL!D49="","*",SP_SUL!D49)</f>
        <v>V93</v>
      </c>
      <c r="F50" s="83" t="str">
        <f>IF(SP_SUL!H49="","*",SP_SUL!H49)</f>
        <v>ZYU1</v>
      </c>
      <c r="G50" s="83" t="str">
        <f>IF(SP_SUL!M49="","*",SP_SUL!M49)</f>
        <v>ZYU-ZST</v>
      </c>
      <c r="H50" s="116">
        <f>IF(SP_SUL!K49="","*",SP_SUL!K49)</f>
        <v>204.4</v>
      </c>
      <c r="I50" s="113">
        <f>IF(SP_SUL!O49="","*",SP_SUL!O49)</f>
        <v>0.33333333333333331</v>
      </c>
      <c r="J50" s="113">
        <f>IF(SP_SUL!P49="","*",SP_SUL!P49)</f>
        <v>0.125</v>
      </c>
      <c r="K50" s="83" t="str">
        <f>IF(SP_SUL!AK49="","*",SP_SUL!AK49)</f>
        <v>ZYU1</v>
      </c>
      <c r="L50" s="83" t="str">
        <f>IF(SP_SUL!AM49="","*",SP_SUL!AM49)</f>
        <v>ZYU-ZST</v>
      </c>
      <c r="M50" s="83">
        <f>IF(SP_SUL!AP49="","*",SP_SUL!AP49)</f>
        <v>204.4</v>
      </c>
      <c r="N50" s="83" t="str">
        <f>IF(SP_SUL!AM49="","*",SP_SUL!AM49)</f>
        <v>ZYU-ZST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>
        <f>IF(SP_SUL!B50="","*",SP_SUL!B50)</f>
        <v>46084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ZBV-ZKE</v>
      </c>
      <c r="E51" s="83" t="str">
        <f>IF(SP_SUL!D50="","*",SP_SUL!D50)</f>
        <v>ROGÉRIO (TP-730)</v>
      </c>
      <c r="F51" s="83" t="str">
        <f>IF(SP_SUL!H50="","*",SP_SUL!H50)</f>
        <v>-</v>
      </c>
      <c r="G51" s="83" t="str">
        <f>IF(SP_SUL!M50="","*",SP_SUL!M50)</f>
        <v>ZYU</v>
      </c>
      <c r="H51" s="116">
        <f>IF(SP_SUL!K50="","*",SP_SUL!K50)</f>
        <v>202</v>
      </c>
      <c r="I51" s="113">
        <f>IF(SP_SUL!O50="","*",SP_SUL!O50)</f>
        <v>0.41666666666666669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ZYU</v>
      </c>
      <c r="M51" s="83">
        <f>IF(SP_SUL!AP50="","*",SP_SUL!AP50)</f>
        <v>202</v>
      </c>
      <c r="N51" s="83" t="str">
        <f>IF(SP_SUL!AM50="","*",SP_SUL!AM50)</f>
        <v>ZYU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>
        <f>IF(SP_SUL!B51="","*",SP_SUL!B51)</f>
        <v>46084</v>
      </c>
      <c r="B52" s="83" t="str">
        <f>IF(SP_SUL!X51="","*",SP_SUL!X51)</f>
        <v>Oportunidade</v>
      </c>
      <c r="C52" s="83" t="str">
        <f>IF(SP_SUL!S51="","*",SP_SUL!S51)</f>
        <v>SP SUL</v>
      </c>
      <c r="D52" s="83" t="str">
        <f>IF(SP_SUL!T51="","*",SP_SUL!T51)</f>
        <v>ZBV-ZKE</v>
      </c>
      <c r="E52" s="83" t="str">
        <f>IF(SP_SUL!D51="","*",SP_SUL!D51)</f>
        <v>W59</v>
      </c>
      <c r="F52" s="83" t="str">
        <f>IF(SP_SUL!H51="","*",SP_SUL!H51)</f>
        <v>ZYU1</v>
      </c>
      <c r="G52" s="83" t="str">
        <f>IF(SP_SUL!M51="","*",SP_SUL!M51)</f>
        <v>ZXP-ZFY</v>
      </c>
      <c r="H52" s="116">
        <f>IF(SP_SUL!K51="","*",SP_SUL!K51)</f>
        <v>190</v>
      </c>
      <c r="I52" s="113">
        <f>IF(SP_SUL!O51="","*",SP_SUL!O51)</f>
        <v>0.375</v>
      </c>
      <c r="J52" s="113">
        <f>IF(SP_SUL!P51="","*",SP_SUL!P51)</f>
        <v>4.1666666666666664E-2</v>
      </c>
      <c r="K52" s="83" t="str">
        <f>IF(SP_SUL!AK51="","*",SP_SUL!AK51)</f>
        <v>ZYU1</v>
      </c>
      <c r="L52" s="83" t="str">
        <f>IF(SP_SUL!AM51="","*",SP_SUL!AM51)</f>
        <v>ZXP-ZFY</v>
      </c>
      <c r="M52" s="83">
        <f>IF(SP_SUL!AP51="","*",SP_SUL!AP51)</f>
        <v>190</v>
      </c>
      <c r="N52" s="83" t="str">
        <f>IF(SP_SUL!AM51="","*",SP_SUL!AM51)</f>
        <v>ZXP-ZFY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>
        <f>IF(SP_SUL!B52="","*",SP_SUL!B52)</f>
        <v>46084</v>
      </c>
      <c r="B53" s="83" t="str">
        <f>IF(SP_SUL!X52="","*",SP_SUL!X52)</f>
        <v>Oportunidade</v>
      </c>
      <c r="C53" s="83" t="str">
        <f>IF(SP_SUL!S52="","*",SP_SUL!S52)</f>
        <v>SP SUL</v>
      </c>
      <c r="D53" s="83" t="str">
        <f>IF(SP_SUL!T52="","*",SP_SUL!T52)</f>
        <v>ZBV-ZKE</v>
      </c>
      <c r="E53" s="83" t="str">
        <f>IF(SP_SUL!D52="","*",SP_SUL!D52)</f>
        <v>ROBSON (TF-701)</v>
      </c>
      <c r="F53" s="83" t="str">
        <f>IF(SP_SUL!H52="","*",SP_SUL!H52)</f>
        <v>-</v>
      </c>
      <c r="G53" s="83" t="str">
        <f>IF(SP_SUL!M52="","*",SP_SUL!M52)</f>
        <v>ZDY-ZFY</v>
      </c>
      <c r="H53" s="116">
        <f>IF(SP_SUL!K52="","*",SP_SUL!K52)</f>
        <v>190.3</v>
      </c>
      <c r="I53" s="113">
        <f>IF(SP_SUL!O52="","*",SP_SUL!O52)</f>
        <v>0.41666666666666669</v>
      </c>
      <c r="J53" s="113">
        <f>IF(SP_SUL!P52="","*",SP_SUL!P52)</f>
        <v>8.3333333333333329E-2</v>
      </c>
      <c r="K53" s="83" t="str">
        <f>IF(SP_SUL!AK52="","*",SP_SUL!AK52)</f>
        <v>-</v>
      </c>
      <c r="L53" s="83" t="str">
        <f>IF(SP_SUL!AM52="","*",SP_SUL!AM52)</f>
        <v>ZDY-ZFY</v>
      </c>
      <c r="M53" s="83">
        <f>IF(SP_SUL!AP52="","*",SP_SUL!AP52)</f>
        <v>190.3</v>
      </c>
      <c r="N53" s="83" t="str">
        <f>IF(SP_SUL!AM52="","*",SP_SUL!AM52)</f>
        <v>ZDY-ZFY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*</v>
      </c>
      <c r="C54" s="83" t="str">
        <f>IF(SP_SUL!S53="","*",SP_SUL!S53)</f>
        <v>-</v>
      </c>
      <c r="D54" s="83" t="str">
        <f>IF(SP_SUL!T53="","*",SP_SUL!T53)</f>
        <v>-</v>
      </c>
      <c r="E54" s="83" t="str">
        <f>IF(SP_SUL!D53="","*",SP_SUL!D53)</f>
        <v>*</v>
      </c>
      <c r="F54" s="83" t="str">
        <f>IF(SP_SUL!H53="","*",SP_SUL!H53)</f>
        <v>*</v>
      </c>
      <c r="G54" s="83" t="str">
        <f>IF(SP_SUL!M53="","*",SP_SUL!M53)</f>
        <v>-</v>
      </c>
      <c r="H54" s="116" t="str">
        <f>IF(SP_SUL!K53="","*",SP_SUL!K53)</f>
        <v>*</v>
      </c>
      <c r="I54" s="113" t="str">
        <f>IF(SP_SUL!O53="","*",SP_SUL!O53)</f>
        <v>*</v>
      </c>
      <c r="J54" s="113" t="str">
        <f>IF(SP_SUL!P53="","*",SP_SUL!P53)</f>
        <v>*</v>
      </c>
      <c r="K54" s="83">
        <f>IF(SP_SUL!AK53="","*",SP_SUL!AK53)</f>
        <v>0</v>
      </c>
      <c r="L54" s="83" t="str">
        <f>IF(SP_SUL!AM53="","*",SP_SUL!AM53)</f>
        <v>-</v>
      </c>
      <c r="M54" s="83">
        <f>IF(SP_SUL!AP53="","*",SP_SUL!AP53)</f>
        <v>0</v>
      </c>
      <c r="N54" s="83" t="str">
        <f>IF(SP_SUL!AM53="","*",SP_SUL!AM53)</f>
        <v>-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>
        <f>IF(SP_SUL!B54="","*",SP_SUL!B54)</f>
        <v>46084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ZKE-ZEV</v>
      </c>
      <c r="E55" s="83" t="str">
        <f>IF(SP_SUL!D54="","*",SP_SUL!D54)</f>
        <v>EDSON (TP-719)</v>
      </c>
      <c r="F55" s="83" t="str">
        <f>IF(SP_SUL!H54="","*",SP_SUL!H54)</f>
        <v>-</v>
      </c>
      <c r="G55" s="83" t="str">
        <f>IF(SP_SUL!M54="","*",SP_SUL!M54)</f>
        <v>ZKW-ZLU</v>
      </c>
      <c r="H55" s="116">
        <f>IF(SP_SUL!K54="","*",SP_SUL!K54)</f>
        <v>103.9</v>
      </c>
      <c r="I55" s="113">
        <f>IF(SP_SUL!O54="","*",SP_SUL!O54)</f>
        <v>0.375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ZKW-ZLU</v>
      </c>
      <c r="M55" s="83">
        <f>IF(SP_SUL!AP54="","*",SP_SUL!AP54)</f>
        <v>103.9</v>
      </c>
      <c r="N55" s="83" t="str">
        <f>IF(SP_SUL!AM54="","*",SP_SUL!AM54)</f>
        <v>ZKW-ZLU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>
        <f>IF(SP_SUL!B55="","*",SP_SUL!B55)</f>
        <v>46084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ZKE-ZEV</v>
      </c>
      <c r="E56" s="83" t="str">
        <f>IF(SP_SUL!D55="","*",SP_SUL!D55)</f>
        <v>E17</v>
      </c>
      <c r="F56" s="83" t="str">
        <f>IF(SP_SUL!H55="","*",SP_SUL!H55)</f>
        <v>102ZKW2</v>
      </c>
      <c r="G56" s="83" t="str">
        <f>IF(SP_SUL!M55="","*",SP_SUL!M55)</f>
        <v>ZLU</v>
      </c>
      <c r="H56" s="116">
        <f>IF(SP_SUL!K55="","*",SP_SUL!K55)</f>
        <v>106.75</v>
      </c>
      <c r="I56" s="113">
        <f>IF(SP_SUL!O55="","*",SP_SUL!O55)</f>
        <v>0.375</v>
      </c>
      <c r="J56" s="113">
        <f>IF(SP_SUL!P55="","*",SP_SUL!P55)</f>
        <v>8.3333333333333329E-2</v>
      </c>
      <c r="K56" s="83" t="str">
        <f>IF(SP_SUL!AK55="","*",SP_SUL!AK55)</f>
        <v>102ZKW2</v>
      </c>
      <c r="L56" s="83" t="str">
        <f>IF(SP_SUL!AM55="","*",SP_SUL!AM55)</f>
        <v>ZLU</v>
      </c>
      <c r="M56" s="83">
        <f>IF(SP_SUL!AP55="","*",SP_SUL!AP55)</f>
        <v>106.75</v>
      </c>
      <c r="N56" s="83" t="str">
        <f>IF(SP_SUL!AM55="","*",SP_SUL!AM55)</f>
        <v>ZLU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*</v>
      </c>
      <c r="C57" s="83" t="str">
        <f>IF(SP_SUL!S56="","*",SP_SUL!S56)</f>
        <v>-</v>
      </c>
      <c r="D57" s="83" t="str">
        <f>IF(SP_SUL!T56="","*",SP_SUL!T56)</f>
        <v>-</v>
      </c>
      <c r="E57" s="83" t="str">
        <f>IF(SP_SUL!D56="","*",SP_SUL!D56)</f>
        <v>*</v>
      </c>
      <c r="F57" s="83" t="str">
        <f>IF(SP_SUL!H56="","*",SP_SUL!H56)</f>
        <v>*</v>
      </c>
      <c r="G57" s="83" t="str">
        <f>IF(SP_SUL!M56="","*",SP_SUL!M56)</f>
        <v>-</v>
      </c>
      <c r="H57" s="116" t="str">
        <f>IF(SP_SUL!K56="","*",SP_SUL!K56)</f>
        <v>*</v>
      </c>
      <c r="I57" s="113" t="str">
        <f>IF(SP_SUL!O56="","*",SP_SUL!O56)</f>
        <v>*</v>
      </c>
      <c r="J57" s="113" t="str">
        <f>IF(SP_SUL!P56="","*",SP_SUL!P56)</f>
        <v>*</v>
      </c>
      <c r="K57" s="83">
        <f>IF(SP_SUL!AK56="","*",SP_SUL!AK56)</f>
        <v>0</v>
      </c>
      <c r="L57" s="83" t="str">
        <f>IF(SP_SUL!AM56="","*",SP_SUL!AM56)</f>
        <v>-</v>
      </c>
      <c r="M57" s="83">
        <f>IF(SP_SUL!AP56="","*",SP_SUL!AP56)</f>
        <v>0</v>
      </c>
      <c r="N57" s="83" t="str">
        <f>IF(SP_SUL!AM56="","*",SP_SUL!AM56)</f>
        <v>-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>
        <f>IF(SP_SUL!B57="","*",SP_SUL!B57)</f>
        <v>46084</v>
      </c>
      <c r="B58" s="83" t="str">
        <f>IF(SP_SUL!X57="","*",SP_SUL!X57)</f>
        <v>Oportunidade</v>
      </c>
      <c r="C58" s="83" t="str">
        <f>IF(SP_SUL!S57="","*",SP_SUL!S57)</f>
        <v>SP SUL</v>
      </c>
      <c r="D58" s="83" t="str">
        <f>IF(SP_SUL!T57="","*",SP_SUL!T57)</f>
        <v>ZKE-ZEV</v>
      </c>
      <c r="E58" s="83" t="str">
        <f>IF(SP_SUL!D57="","*",SP_SUL!D57)</f>
        <v>CLEBISON (TP-728)</v>
      </c>
      <c r="F58" s="83" t="str">
        <f>IF(SP_SUL!H57="","*",SP_SUL!H57)</f>
        <v>-</v>
      </c>
      <c r="G58" s="83" t="str">
        <f>IF(SP_SUL!M57="","*",SP_SUL!M57)</f>
        <v>ZYQ-ZEM</v>
      </c>
      <c r="H58" s="116">
        <f>IF(SP_SUL!K57="","*",SP_SUL!K57)</f>
        <v>129.4</v>
      </c>
      <c r="I58" s="113">
        <f>IF(SP_SUL!O57="","*",SP_SUL!O57)</f>
        <v>0.375</v>
      </c>
      <c r="J58" s="113">
        <f>IF(SP_SUL!P57="","*",SP_SUL!P57)</f>
        <v>6.25E-2</v>
      </c>
      <c r="K58" s="83" t="str">
        <f>IF(SP_SUL!AK57="","*",SP_SUL!AK57)</f>
        <v>-</v>
      </c>
      <c r="L58" s="83" t="str">
        <f>IF(SP_SUL!AM57="","*",SP_SUL!AM57)</f>
        <v>ZYQ-ZEM</v>
      </c>
      <c r="M58" s="83">
        <f>IF(SP_SUL!AP57="","*",SP_SUL!AP57)</f>
        <v>129.4</v>
      </c>
      <c r="N58" s="83" t="str">
        <f>IF(SP_SUL!AM57="","*",SP_SUL!AM57)</f>
        <v>ZYQ-ZEM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>
        <f>IF(SP_SUL!B58="","*",SP_SUL!B58)</f>
        <v>46084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ZKE-ZEV</v>
      </c>
      <c r="E59" s="83" t="str">
        <f>IF(SP_SUL!D58="","*",SP_SUL!D58)</f>
        <v>ISMAEL(TP-726)</v>
      </c>
      <c r="F59" s="83" t="str">
        <f>IF(SP_SUL!H58="","*",SP_SUL!H58)</f>
        <v>-</v>
      </c>
      <c r="G59" s="83" t="str">
        <f>IF(SP_SUL!M58="","*",SP_SUL!M58)</f>
        <v>ZYQ-ZEM</v>
      </c>
      <c r="H59" s="116">
        <f>IF(SP_SUL!K58="","*",SP_SUL!K58)</f>
        <v>129.4</v>
      </c>
      <c r="I59" s="113">
        <f>IF(SP_SUL!O58="","*",SP_SUL!O58)</f>
        <v>0.375</v>
      </c>
      <c r="J59" s="113">
        <f>IF(SP_SUL!P58="","*",SP_SUL!P58)</f>
        <v>6.25E-2</v>
      </c>
      <c r="K59" s="83" t="str">
        <f>IF(SP_SUL!AK58="","*",SP_SUL!AK58)</f>
        <v>-</v>
      </c>
      <c r="L59" s="83" t="str">
        <f>IF(SP_SUL!AM58="","*",SP_SUL!AM58)</f>
        <v>ZYQ-ZEM</v>
      </c>
      <c r="M59" s="83">
        <f>IF(SP_SUL!AP58="","*",SP_SUL!AP58)</f>
        <v>129.4</v>
      </c>
      <c r="N59" s="83" t="str">
        <f>IF(SP_SUL!AM58="","*",SP_SUL!AM58)</f>
        <v>ZYQ-ZEM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*</v>
      </c>
      <c r="C60" s="83" t="str">
        <f>IF(SP_SUL!S59="","*",SP_SUL!S59)</f>
        <v>-</v>
      </c>
      <c r="D60" s="83" t="str">
        <f>IF(SP_SUL!T59="","*",SP_SUL!T59)</f>
        <v>-</v>
      </c>
      <c r="E60" s="83" t="str">
        <f>IF(SP_SUL!D59="","*",SP_SUL!D59)</f>
        <v>*</v>
      </c>
      <c r="F60" s="83" t="str">
        <f>IF(SP_SUL!H59="","*",SP_SUL!H59)</f>
        <v>*</v>
      </c>
      <c r="G60" s="83" t="str">
        <f>IF(SP_SUL!M59="","*",SP_SUL!M59)</f>
        <v>-</v>
      </c>
      <c r="H60" s="116" t="str">
        <f>IF(SP_SUL!K59="","*",SP_SUL!K59)</f>
        <v>*</v>
      </c>
      <c r="I60" s="113" t="str">
        <f>IF(SP_SUL!O59="","*",SP_SUL!O59)</f>
        <v>*</v>
      </c>
      <c r="J60" s="113" t="str">
        <f>IF(SP_SUL!P59="","*",SP_SUL!P59)</f>
        <v>*</v>
      </c>
      <c r="K60" s="83">
        <f>IF(SP_SUL!AK59="","*",SP_SUL!AK59)</f>
        <v>0</v>
      </c>
      <c r="L60" s="83" t="str">
        <f>IF(SP_SUL!AM59="","*",SP_SUL!AM59)</f>
        <v>-</v>
      </c>
      <c r="M60" s="83">
        <f>IF(SP_SUL!AP59="","*",SP_SUL!AP59)</f>
        <v>0</v>
      </c>
      <c r="N60" s="83" t="str">
        <f>IF(SP_SUL!AM59="","*",SP_SUL!AM59)</f>
        <v>-</v>
      </c>
      <c r="O60" s="110" t="str">
        <f>IF(SP_SUL!BH59="","*",SP_SUL!BH59)</f>
        <v>*</v>
      </c>
      <c r="P60" s="147" t="str">
        <f>IF($A$2=1,IF(SP_SUL!BJ59="","*",SP_SUL!BJ59),IF(SP_SUL!BK59="","*",SP_SUL!BK59))</f>
        <v>*</v>
      </c>
    </row>
    <row r="61" spans="1:16">
      <c r="A61" s="82" t="str">
        <f>IF(SP_SUL!B60="","*",SP_SUL!B60)</f>
        <v>*</v>
      </c>
      <c r="B61" s="83" t="str">
        <f>IF(SP_SUL!X60="","*",SP_SUL!X60)</f>
        <v>*</v>
      </c>
      <c r="C61" s="83" t="str">
        <f>IF(SP_SUL!S60="","*",SP_SUL!S60)</f>
        <v>-</v>
      </c>
      <c r="D61" s="83" t="str">
        <f>IF(SP_SUL!T60="","*",SP_SUL!T60)</f>
        <v>-</v>
      </c>
      <c r="E61" s="83" t="str">
        <f>IF(SP_SUL!D60="","*",SP_SUL!D60)</f>
        <v>*</v>
      </c>
      <c r="F61" s="83" t="str">
        <f>IF(SP_SUL!H60="","*",SP_SUL!H60)</f>
        <v>*</v>
      </c>
      <c r="G61" s="83" t="str">
        <f>IF(SP_SUL!M60="","*",SP_SUL!M60)</f>
        <v>-</v>
      </c>
      <c r="H61" s="116" t="str">
        <f>IF(SP_SUL!K60="","*",SP_SUL!K60)</f>
        <v>*</v>
      </c>
      <c r="I61" s="113" t="str">
        <f>IF(SP_SUL!O60="","*",SP_SUL!O60)</f>
        <v>*</v>
      </c>
      <c r="J61" s="113" t="str">
        <f>IF(SP_SUL!P60="","*",SP_SUL!P60)</f>
        <v>*</v>
      </c>
      <c r="K61" s="83">
        <f>IF(SP_SUL!AK60="","*",SP_SUL!AK60)</f>
        <v>0</v>
      </c>
      <c r="L61" s="83" t="str">
        <f>IF(SP_SUL!AM60="","*",SP_SUL!AM60)</f>
        <v>-</v>
      </c>
      <c r="M61" s="83">
        <f>IF(SP_SUL!AP60="","*",SP_SUL!AP60)</f>
        <v>0</v>
      </c>
      <c r="N61" s="83" t="str">
        <f>IF(SP_SUL!AM60="","*",SP_SUL!AM60)</f>
        <v>-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>
        <f>IF(SP_SUL!B61="","*",SP_SUL!B61)</f>
        <v>46084</v>
      </c>
      <c r="B62" s="83" t="str">
        <f>IF(SP_SUL!X61="","*",SP_SUL!X61)</f>
        <v>*</v>
      </c>
      <c r="C62" s="83" t="str">
        <f>IF(SP_SUL!S61="","*",SP_SUL!S61)</f>
        <v>-</v>
      </c>
      <c r="D62" s="83" t="str">
        <f>IF(SP_SUL!T61="","*",SP_SUL!T61)</f>
        <v>-</v>
      </c>
      <c r="E62" s="83" t="str">
        <f>IF(SP_SUL!D61="","*",SP_SUL!D61)</f>
        <v>W96</v>
      </c>
      <c r="F62" s="83" t="str">
        <f>IF(SP_SUL!H61="","*",SP_SUL!H61)</f>
        <v>*</v>
      </c>
      <c r="G62" s="83" t="str">
        <f>IF(SP_SUL!M61="","*",SP_SUL!M61)</f>
        <v>-</v>
      </c>
      <c r="H62" s="116" t="str">
        <f>IF(SP_SUL!K61="","*",SP_SUL!K61)</f>
        <v>*</v>
      </c>
      <c r="I62" s="113" t="str">
        <f>IF(SP_SUL!O61="","*",SP_SUL!O61)</f>
        <v>*</v>
      </c>
      <c r="J62" s="113" t="str">
        <f>IF(SP_SUL!P61="","*",SP_SUL!P61)</f>
        <v>*</v>
      </c>
      <c r="K62" s="83">
        <f>IF(SP_SUL!AK61="","*",SP_SUL!AK61)</f>
        <v>0</v>
      </c>
      <c r="L62" s="83" t="str">
        <f>IF(SP_SUL!AM61="","*",SP_SUL!AM61)</f>
        <v>-</v>
      </c>
      <c r="M62" s="83">
        <f>IF(SP_SUL!AP61="","*",SP_SUL!AP61)</f>
        <v>0</v>
      </c>
      <c r="N62" s="83" t="str">
        <f>IF(SP_SUL!AM61="","*",SP_SUL!AM61)</f>
        <v>-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>
        <f>IF(SP_SUL!B62="","*",SP_SUL!B62)</f>
        <v>46084</v>
      </c>
      <c r="B63" s="83" t="str">
        <f>IF(SP_SUL!X62="","*",SP_SUL!X62)</f>
        <v>*</v>
      </c>
      <c r="C63" s="83" t="str">
        <f>IF(SP_SUL!S62="","*",SP_SUL!S62)</f>
        <v>-</v>
      </c>
      <c r="D63" s="83" t="str">
        <f>IF(SP_SUL!T62="","*",SP_SUL!T62)</f>
        <v>-</v>
      </c>
      <c r="E63" s="83" t="str">
        <f>IF(SP_SUL!D62="","*",SP_SUL!D62)</f>
        <v>*</v>
      </c>
      <c r="F63" s="83" t="str">
        <f>IF(SP_SUL!H62="","*",SP_SUL!H62)</f>
        <v>*</v>
      </c>
      <c r="G63" s="83" t="str">
        <f>IF(SP_SUL!M62="","*",SP_SUL!M62)</f>
        <v>-</v>
      </c>
      <c r="H63" s="116" t="str">
        <f>IF(SP_SUL!K62="","*",SP_SUL!K62)</f>
        <v>*</v>
      </c>
      <c r="I63" s="113" t="str">
        <f>IF(SP_SUL!O62="","*",SP_SUL!O62)</f>
        <v>*</v>
      </c>
      <c r="J63" s="113" t="str">
        <f>IF(SP_SUL!P62="","*",SP_SUL!P62)</f>
        <v>*</v>
      </c>
      <c r="K63" s="83">
        <f>IF(SP_SUL!AK62="","*",SP_SUL!AK62)</f>
        <v>0</v>
      </c>
      <c r="L63" s="83" t="str">
        <f>IF(SP_SUL!AM62="","*",SP_SUL!AM62)</f>
        <v>-</v>
      </c>
      <c r="M63" s="83">
        <f>IF(SP_SUL!AP62="","*",SP_SUL!AP62)</f>
        <v>0</v>
      </c>
      <c r="N63" s="83" t="str">
        <f>IF(SP_SUL!AM62="","*",SP_SUL!AM62)</f>
        <v>-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>
        <f>IF(SP_SUL!B63="","*",SP_SUL!B63)</f>
        <v>46084</v>
      </c>
      <c r="B64" s="83" t="str">
        <f>IF(SP_SUL!X63="","*",SP_SUL!X63)</f>
        <v>*</v>
      </c>
      <c r="C64" s="83" t="str">
        <f>IF(SP_SUL!S63="","*",SP_SUL!S63)</f>
        <v>-</v>
      </c>
      <c r="D64" s="83" t="str">
        <f>IF(SP_SUL!T63="","*",SP_SUL!T63)</f>
        <v>-</v>
      </c>
      <c r="E64" s="83" t="str">
        <f>IF(SP_SUL!D63="","*",SP_SUL!D63)</f>
        <v>*</v>
      </c>
      <c r="F64" s="83" t="str">
        <f>IF(SP_SUL!H63="","*",SP_SUL!H63)</f>
        <v>*</v>
      </c>
      <c r="G64" s="83" t="str">
        <f>IF(SP_SUL!M63="","*",SP_SUL!M63)</f>
        <v>-</v>
      </c>
      <c r="H64" s="116" t="str">
        <f>IF(SP_SUL!K63="","*",SP_SUL!K63)</f>
        <v>*</v>
      </c>
      <c r="I64" s="113" t="str">
        <f>IF(SP_SUL!O63="","*",SP_SUL!O63)</f>
        <v>*</v>
      </c>
      <c r="J64" s="113" t="str">
        <f>IF(SP_SUL!P63="","*",SP_SUL!P63)</f>
        <v>*</v>
      </c>
      <c r="K64" s="83">
        <f>IF(SP_SUL!AK63="","*",SP_SUL!AK63)</f>
        <v>0</v>
      </c>
      <c r="L64" s="83" t="str">
        <f>IF(SP_SUL!AM63="","*",SP_SUL!AM63)</f>
        <v>-</v>
      </c>
      <c r="M64" s="83">
        <f>IF(SP_SUL!AP63="","*",SP_SUL!AP63)</f>
        <v>0</v>
      </c>
      <c r="N64" s="83" t="str">
        <f>IF(SP_SUL!AM63="","*",SP_SUL!AM63)</f>
        <v>-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>
        <f>IF(SP_SUL!B64="","*",SP_SUL!B64)</f>
        <v>46084</v>
      </c>
      <c r="B65" s="83" t="str">
        <f>IF(SP_SUL!X64="","*",SP_SUL!X64)</f>
        <v>*</v>
      </c>
      <c r="C65" s="83" t="str">
        <f>IF(SP_SUL!S64="","*",SP_SUL!S64)</f>
        <v>-</v>
      </c>
      <c r="D65" s="83" t="str">
        <f>IF(SP_SUL!T64="","*",SP_SUL!T64)</f>
        <v>-</v>
      </c>
      <c r="E65" s="83" t="str">
        <f>IF(SP_SUL!D64="","*",SP_SUL!D64)</f>
        <v>*</v>
      </c>
      <c r="F65" s="83" t="str">
        <f>IF(SP_SUL!H64="","*",SP_SUL!H64)</f>
        <v>*</v>
      </c>
      <c r="G65" s="83" t="str">
        <f>IF(SP_SUL!M64="","*",SP_SUL!M64)</f>
        <v>-</v>
      </c>
      <c r="H65" s="116" t="str">
        <f>IF(SP_SUL!K64="","*",SP_SUL!K64)</f>
        <v>*</v>
      </c>
      <c r="I65" s="113" t="str">
        <f>IF(SP_SUL!O64="","*",SP_SUL!O64)</f>
        <v>*</v>
      </c>
      <c r="J65" s="113" t="str">
        <f>IF(SP_SUL!P64="","*",SP_SUL!P64)</f>
        <v>*</v>
      </c>
      <c r="K65" s="83">
        <f>IF(SP_SUL!AK64="","*",SP_SUL!AK64)</f>
        <v>0</v>
      </c>
      <c r="L65" s="83" t="str">
        <f>IF(SP_SUL!AM64="","*",SP_SUL!AM64)</f>
        <v>-</v>
      </c>
      <c r="M65" s="83">
        <f>IF(SP_SUL!AP64="","*",SP_SUL!AP64)</f>
        <v>0</v>
      </c>
      <c r="N65" s="83" t="str">
        <f>IF(SP_SUL!AM64="","*",SP_SUL!AM64)</f>
        <v>-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>
        <f>IF(SP_SUL!B65="","*",SP_SUL!B65)</f>
        <v>46084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>
        <f>IF(SP_SUL!B66="","*",SP_SUL!B66)</f>
        <v>46084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*</v>
      </c>
      <c r="C68" s="83" t="str">
        <f>IF(SP_SUL!S67="","*",SP_SUL!S67)</f>
        <v>-</v>
      </c>
      <c r="D68" s="83" t="str">
        <f>IF(SP_SUL!T67="","*",SP_SUL!T67)</f>
        <v>-</v>
      </c>
      <c r="E68" s="83" t="str">
        <f>IF(SP_SUL!D67="","*",SP_SUL!D67)</f>
        <v>*</v>
      </c>
      <c r="F68" s="83" t="str">
        <f>IF(SP_SUL!H67="","*",SP_SUL!H67)</f>
        <v>*</v>
      </c>
      <c r="G68" s="83" t="str">
        <f>IF(SP_SUL!M67="","*",SP_SUL!M67)</f>
        <v>-</v>
      </c>
      <c r="H68" s="116" t="str">
        <f>IF(SP_SUL!K67="","*",SP_SUL!K67)</f>
        <v>*</v>
      </c>
      <c r="I68" s="113" t="str">
        <f>IF(SP_SUL!O67="","*",SP_SUL!O67)</f>
        <v>*</v>
      </c>
      <c r="J68" s="113" t="str">
        <f>IF(SP_SUL!P67="","*",SP_SUL!P67)</f>
        <v>*</v>
      </c>
      <c r="K68" s="83">
        <f>IF(SP_SUL!AK67="","*",SP_SUL!AK67)</f>
        <v>0</v>
      </c>
      <c r="L68" s="83" t="str">
        <f>IF(SP_SUL!AM67="","*",SP_SUL!AM67)</f>
        <v>-</v>
      </c>
      <c r="M68" s="83">
        <f>IF(SP_SUL!AP67="","*",SP_SUL!AP67)</f>
        <v>0</v>
      </c>
      <c r="N68" s="83" t="str">
        <f>IF(SP_SUL!AM67="","*",SP_SUL!AM67)</f>
        <v>-</v>
      </c>
      <c r="O68" s="110" t="str">
        <f>IF(SP_SUL!BH67="","*",SP_SUL!BH67)</f>
        <v>*</v>
      </c>
      <c r="P68" s="147" t="str">
        <f>IF($A$2=1,IF(SP_SUL!BJ67="","*",SP_SUL!BJ67),IF(SP_SUL!BK67="","*",SP_SUL!BK67))</f>
        <v>*</v>
      </c>
    </row>
    <row r="69" spans="1:16">
      <c r="A69" s="82">
        <f>IF(SP_SUL!B68="","*",SP_SUL!B68)</f>
        <v>46084</v>
      </c>
      <c r="B69" s="83" t="str">
        <f>IF(SP_SUL!X68="","*",SP_SUL!X68)</f>
        <v>*</v>
      </c>
      <c r="C69" s="83" t="str">
        <f>IF(SP_SUL!S68="","*",SP_SUL!S68)</f>
        <v>-</v>
      </c>
      <c r="D69" s="83" t="str">
        <f>IF(SP_SUL!T68="","*",SP_SUL!T68)</f>
        <v>-</v>
      </c>
      <c r="E69" s="83" t="str">
        <f>IF(SP_SUL!D68="","*",SP_SUL!D68)</f>
        <v>*</v>
      </c>
      <c r="F69" s="83" t="str">
        <f>IF(SP_SUL!H68="","*",SP_SUL!H68)</f>
        <v>*</v>
      </c>
      <c r="G69" s="83" t="str">
        <f>IF(SP_SUL!M68="","*",SP_SUL!M68)</f>
        <v>-</v>
      </c>
      <c r="H69" s="116" t="str">
        <f>IF(SP_SUL!K68="","*",SP_SUL!K68)</f>
        <v>*</v>
      </c>
      <c r="I69" s="113" t="str">
        <f>IF(SP_SUL!O68="","*",SP_SUL!O68)</f>
        <v>*</v>
      </c>
      <c r="J69" s="113" t="str">
        <f>IF(SP_SUL!P68="","*",SP_SUL!P68)</f>
        <v>*</v>
      </c>
      <c r="K69" s="83">
        <f>IF(SP_SUL!AK68="","*",SP_SUL!AK68)</f>
        <v>0</v>
      </c>
      <c r="L69" s="83" t="str">
        <f>IF(SP_SUL!AM68="","*",SP_SUL!AM68)</f>
        <v>-</v>
      </c>
      <c r="M69" s="83">
        <f>IF(SP_SUL!AP68="","*",SP_SUL!AP68)</f>
        <v>0</v>
      </c>
      <c r="N69" s="83" t="str">
        <f>IF(SP_SUL!AM68="","*",SP_SUL!AM68)</f>
        <v>-</v>
      </c>
      <c r="O69" s="110" t="str">
        <f>IF(SP_SUL!BH68="","*",SP_SUL!BH68)</f>
        <v>*</v>
      </c>
      <c r="P69" s="147" t="str">
        <f>IF($A$2=1,IF(SP_SUL!BJ68="","*",SP_SUL!BJ68),IF(SP_SUL!BK68="","*",SP_SUL!BK68))</f>
        <v>*</v>
      </c>
    </row>
    <row r="70" spans="1:16">
      <c r="A70" s="82">
        <f>IF(SP_SUL!B69="","*",SP_SUL!B69)</f>
        <v>46084</v>
      </c>
      <c r="B70" s="83" t="str">
        <f>IF(SP_SUL!X69="","*",SP_SUL!X69)</f>
        <v>*</v>
      </c>
      <c r="C70" s="83" t="str">
        <f>IF(SP_SUL!S69="","*",SP_SUL!S69)</f>
        <v>-</v>
      </c>
      <c r="D70" s="83" t="str">
        <f>IF(SP_SUL!T69="","*",SP_SUL!T69)</f>
        <v>-</v>
      </c>
      <c r="E70" s="83" t="str">
        <f>IF(SP_SUL!D69="","*",SP_SUL!D69)</f>
        <v>*</v>
      </c>
      <c r="F70" s="83" t="str">
        <f>IF(SP_SUL!H69="","*",SP_SUL!H69)</f>
        <v>*</v>
      </c>
      <c r="G70" s="83" t="str">
        <f>IF(SP_SUL!M69="","*",SP_SUL!M69)</f>
        <v>-</v>
      </c>
      <c r="H70" s="116" t="str">
        <f>IF(SP_SUL!K69="","*",SP_SUL!K69)</f>
        <v>*</v>
      </c>
      <c r="I70" s="113" t="str">
        <f>IF(SP_SUL!O69="","*",SP_SUL!O69)</f>
        <v>*</v>
      </c>
      <c r="J70" s="113" t="str">
        <f>IF(SP_SUL!P69="","*",SP_SUL!P69)</f>
        <v>*</v>
      </c>
      <c r="K70" s="83">
        <f>IF(SP_SUL!AK69="","*",SP_SUL!AK69)</f>
        <v>0</v>
      </c>
      <c r="L70" s="83" t="str">
        <f>IF(SP_SUL!AM69="","*",SP_SUL!AM69)</f>
        <v>-</v>
      </c>
      <c r="M70" s="83">
        <f>IF(SP_SUL!AP69="","*",SP_SUL!AP69)</f>
        <v>0</v>
      </c>
      <c r="N70" s="83" t="str">
        <f>IF(SP_SUL!AM69="","*",SP_SUL!AM69)</f>
        <v>-</v>
      </c>
      <c r="O70" s="110" t="str">
        <f>IF(SP_SUL!BH69="","*",SP_SUL!BH69)</f>
        <v>*</v>
      </c>
      <c r="P70" s="147" t="str">
        <f>IF($A$2=1,IF(SP_SUL!BJ69="","*",SP_SUL!BJ69),IF(SP_SUL!BK69="","*",SP_SUL!BK69))</f>
        <v>*</v>
      </c>
    </row>
    <row r="71" spans="1:16">
      <c r="A71" s="82" t="str">
        <f>IF(SP_SUL!B70="","*",SP_SUL!B70)</f>
        <v>*</v>
      </c>
      <c r="B71" s="83" t="str">
        <f>IF(SP_SUL!X70="","*",SP_SUL!X70)</f>
        <v>*</v>
      </c>
      <c r="C71" s="83" t="str">
        <f>IF(SP_SUL!S70="","*",SP_SUL!S70)</f>
        <v>-</v>
      </c>
      <c r="D71" s="83" t="str">
        <f>IF(SP_SUL!T70="","*",SP_SUL!T70)</f>
        <v>-</v>
      </c>
      <c r="E71" s="83" t="str">
        <f>IF(SP_SUL!D70="","*",SP_SUL!D70)</f>
        <v>*</v>
      </c>
      <c r="F71" s="83" t="str">
        <f>IF(SP_SUL!H70="","*",SP_SUL!H70)</f>
        <v>*</v>
      </c>
      <c r="G71" s="83" t="str">
        <f>IF(SP_SUL!M70="","*",SP_SUL!M70)</f>
        <v>-</v>
      </c>
      <c r="H71" s="116" t="str">
        <f>IF(SP_SUL!K70="","*",SP_SUL!K70)</f>
        <v>*</v>
      </c>
      <c r="I71" s="113" t="str">
        <f>IF(SP_SUL!O70="","*",SP_SUL!O70)</f>
        <v>*</v>
      </c>
      <c r="J71" s="113" t="str">
        <f>IF(SP_SUL!P70="","*",SP_SUL!P70)</f>
        <v>*</v>
      </c>
      <c r="K71" s="83">
        <f>IF(SP_SUL!AK70="","*",SP_SUL!AK70)</f>
        <v>0</v>
      </c>
      <c r="L71" s="83" t="str">
        <f>IF(SP_SUL!AM70="","*",SP_SUL!AM70)</f>
        <v>-</v>
      </c>
      <c r="M71" s="83">
        <f>IF(SP_SUL!AP70="","*",SP_SUL!AP70)</f>
        <v>0</v>
      </c>
      <c r="N71" s="83" t="str">
        <f>IF(SP_SUL!AM70="","*",SP_SUL!AM70)</f>
        <v>-</v>
      </c>
      <c r="O71" s="110" t="str">
        <f>IF(SP_SUL!BH70="","*",SP_SUL!BH70)</f>
        <v>*</v>
      </c>
      <c r="P71" s="147" t="str">
        <f>IF($A$2=1,IF(SP_SUL!BJ70="","*",SP_SUL!BJ70),IF(SP_SUL!BK70="","*",SP_SUL!BK70))</f>
        <v>*</v>
      </c>
    </row>
    <row r="72" spans="1:16">
      <c r="A72" s="82" t="str">
        <f>IF(SP_SUL!B71="","*",SP_SUL!B71)</f>
        <v>*</v>
      </c>
      <c r="B72" s="83" t="str">
        <f>IF(SP_SUL!X71="","*",SP_SUL!X71)</f>
        <v>*</v>
      </c>
      <c r="C72" s="83" t="str">
        <f>IF(SP_SUL!S71="","*",SP_SUL!S71)</f>
        <v>-</v>
      </c>
      <c r="D72" s="83" t="str">
        <f>IF(SP_SUL!T71="","*",SP_SUL!T71)</f>
        <v>-</v>
      </c>
      <c r="E72" s="83" t="str">
        <f>IF(SP_SUL!D71="","*",SP_SUL!D71)</f>
        <v>*</v>
      </c>
      <c r="F72" s="83" t="str">
        <f>IF(SP_SUL!H71="","*",SP_SUL!H71)</f>
        <v>*</v>
      </c>
      <c r="G72" s="83" t="str">
        <f>IF(SP_SUL!M71="","*",SP_SUL!M71)</f>
        <v>-</v>
      </c>
      <c r="H72" s="116" t="str">
        <f>IF(SP_SUL!K71="","*",SP_SUL!K71)</f>
        <v>*</v>
      </c>
      <c r="I72" s="113" t="str">
        <f>IF(SP_SUL!O71="","*",SP_SUL!O71)</f>
        <v>*</v>
      </c>
      <c r="J72" s="113" t="str">
        <f>IF(SP_SUL!P71="","*",SP_SUL!P71)</f>
        <v>*</v>
      </c>
      <c r="K72" s="83">
        <f>IF(SP_SUL!AK71="","*",SP_SUL!AK71)</f>
        <v>0</v>
      </c>
      <c r="L72" s="83" t="str">
        <f>IF(SP_SUL!AM71="","*",SP_SUL!AM71)</f>
        <v>-</v>
      </c>
      <c r="M72" s="83">
        <f>IF(SP_SUL!AP71="","*",SP_SUL!AP71)</f>
        <v>0</v>
      </c>
      <c r="N72" s="83" t="str">
        <f>IF(SP_SUL!AM71="","*",SP_SUL!AM71)</f>
        <v>-</v>
      </c>
      <c r="O72" s="110" t="str">
        <f>IF(SP_SUL!BH71="","*",SP_SUL!BH71)</f>
        <v>*</v>
      </c>
      <c r="P72" s="147" t="str">
        <f>IF($A$2=1,IF(SP_SUL!BJ71="","*",SP_SUL!BJ71),IF(SP_SUL!BK71="","*",SP_SUL!BK71))</f>
        <v>*</v>
      </c>
    </row>
    <row r="73" spans="1:16">
      <c r="A73" s="82" t="str">
        <f>IF(SP_SUL!B72="","*",SP_SUL!B72)</f>
        <v>*</v>
      </c>
      <c r="B73" s="83" t="str">
        <f>IF(SP_SUL!X72="","*",SP_SUL!X72)</f>
        <v>*</v>
      </c>
      <c r="C73" s="83" t="str">
        <f>IF(SP_SUL!S72="","*",SP_SUL!S72)</f>
        <v>-</v>
      </c>
      <c r="D73" s="83" t="str">
        <f>IF(SP_SUL!T72="","*",SP_SUL!T72)</f>
        <v>-</v>
      </c>
      <c r="E73" s="83" t="str">
        <f>IF(SP_SUL!D72="","*",SP_SUL!D72)</f>
        <v>*</v>
      </c>
      <c r="F73" s="83" t="str">
        <f>IF(SP_SUL!H72="","*",SP_SUL!H72)</f>
        <v>*</v>
      </c>
      <c r="G73" s="83" t="str">
        <f>IF(SP_SUL!M72="","*",SP_SUL!M72)</f>
        <v>-</v>
      </c>
      <c r="H73" s="116" t="str">
        <f>IF(SP_SUL!K72="","*",SP_SUL!K72)</f>
        <v>*</v>
      </c>
      <c r="I73" s="113" t="str">
        <f>IF(SP_SUL!O72="","*",SP_SUL!O72)</f>
        <v>*</v>
      </c>
      <c r="J73" s="113" t="str">
        <f>IF(SP_SUL!P72="","*",SP_SUL!P72)</f>
        <v>*</v>
      </c>
      <c r="K73" s="83">
        <f>IF(SP_SUL!AK72="","*",SP_SUL!AK72)</f>
        <v>0</v>
      </c>
      <c r="L73" s="83" t="str">
        <f>IF(SP_SUL!AM72="","*",SP_SUL!AM72)</f>
        <v>-</v>
      </c>
      <c r="M73" s="83">
        <f>IF(SP_SUL!AP72="","*",SP_SUL!AP72)</f>
        <v>0</v>
      </c>
      <c r="N73" s="83" t="str">
        <f>IF(SP_SUL!AM72="","*",SP_SUL!AM72)</f>
        <v>-</v>
      </c>
      <c r="O73" s="110" t="str">
        <f>IF(SP_SUL!BH72="","*",SP_SUL!BH72)</f>
        <v>*</v>
      </c>
      <c r="P73" s="147" t="str">
        <f>IF($A$2=1,IF(SP_SUL!BJ72="","*",SP_SUL!BJ72),IF(SP_SUL!BK72="","*",SP_SUL!BK72))</f>
        <v>*</v>
      </c>
    </row>
    <row r="74" spans="1:16">
      <c r="A74" s="82" t="str">
        <f>IF(SP_SUL!B73="","*",SP_SUL!B73)</f>
        <v>*</v>
      </c>
      <c r="B74" s="83" t="str">
        <f>IF(SP_SUL!X73="","*",SP_SUL!X73)</f>
        <v>*</v>
      </c>
      <c r="C74" s="83" t="str">
        <f>IF(SP_SUL!S73="","*",SP_SUL!S73)</f>
        <v>-</v>
      </c>
      <c r="D74" s="83" t="str">
        <f>IF(SP_SUL!T73="","*",SP_SUL!T73)</f>
        <v>-</v>
      </c>
      <c r="E74" s="83" t="str">
        <f>IF(SP_SUL!D73="","*",SP_SUL!D73)</f>
        <v>*</v>
      </c>
      <c r="F74" s="83" t="str">
        <f>IF(SP_SUL!H73="","*",SP_SUL!H73)</f>
        <v>*</v>
      </c>
      <c r="G74" s="83" t="str">
        <f>IF(SP_SUL!M73="","*",SP_SUL!M73)</f>
        <v>-</v>
      </c>
      <c r="H74" s="116" t="str">
        <f>IF(SP_SUL!K73="","*",SP_SUL!K73)</f>
        <v>*</v>
      </c>
      <c r="I74" s="113" t="str">
        <f>IF(SP_SUL!O73="","*",SP_SUL!O73)</f>
        <v>*</v>
      </c>
      <c r="J74" s="113" t="str">
        <f>IF(SP_SUL!P73="","*",SP_SUL!P73)</f>
        <v>*</v>
      </c>
      <c r="K74" s="83">
        <f>IF(SP_SUL!AK73="","*",SP_SUL!AK73)</f>
        <v>0</v>
      </c>
      <c r="L74" s="83" t="str">
        <f>IF(SP_SUL!AM73="","*",SP_SUL!AM73)</f>
        <v>-</v>
      </c>
      <c r="M74" s="83">
        <f>IF(SP_SUL!AP73="","*",SP_SUL!AP73)</f>
        <v>0</v>
      </c>
      <c r="N74" s="83" t="str">
        <f>IF(SP_SUL!AM73="","*",SP_SUL!AM73)</f>
        <v>-</v>
      </c>
      <c r="O74" s="110" t="str">
        <f>IF(SP_SUL!BH73="","*",SP_SUL!BH73)</f>
        <v>*</v>
      </c>
      <c r="P74" s="147" t="str">
        <f>IF($A$2=1,IF(SP_SUL!BJ73="","*",SP_SUL!BJ73),IF(SP_SUL!BK73="","*",SP_SUL!BK73))</f>
        <v>*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 t="str">
        <f>IF(SP_SUL!B75="","*",SP_SUL!B75)</f>
        <v>*</v>
      </c>
      <c r="B76" s="83" t="str">
        <f>IF(SP_SUL!X75="","*",SP_SUL!X75)</f>
        <v>*</v>
      </c>
      <c r="C76" s="83" t="str">
        <f>IF(SP_SUL!S75="","*",SP_SUL!S75)</f>
        <v>-</v>
      </c>
      <c r="D76" s="83" t="str">
        <f>IF(SP_SUL!T75="","*",SP_SUL!T75)</f>
        <v>-</v>
      </c>
      <c r="E76" s="83" t="str">
        <f>IF(SP_SUL!D75="","*",SP_SUL!D75)</f>
        <v>*</v>
      </c>
      <c r="F76" s="83" t="str">
        <f>IF(SP_SUL!H75="","*",SP_SUL!H75)</f>
        <v>*</v>
      </c>
      <c r="G76" s="83" t="str">
        <f>IF(SP_SUL!M75="","*",SP_SUL!M75)</f>
        <v>-</v>
      </c>
      <c r="H76" s="116" t="str">
        <f>IF(SP_SUL!K75="","*",SP_SUL!K75)</f>
        <v>*</v>
      </c>
      <c r="I76" s="113" t="str">
        <f>IF(SP_SUL!O75="","*",SP_SUL!O75)</f>
        <v>*</v>
      </c>
      <c r="J76" s="113" t="str">
        <f>IF(SP_SUL!P75="","*",SP_SUL!P75)</f>
        <v>*</v>
      </c>
      <c r="K76" s="83">
        <f>IF(SP_SUL!AK75="","*",SP_SUL!AK75)</f>
        <v>0</v>
      </c>
      <c r="L76" s="83" t="str">
        <f>IF(SP_SUL!AM75="","*",SP_SUL!AM75)</f>
        <v>-</v>
      </c>
      <c r="M76" s="83">
        <f>IF(SP_SUL!AP75="","*",SP_SUL!AP75)</f>
        <v>0</v>
      </c>
      <c r="N76" s="83" t="str">
        <f>IF(SP_SUL!AM75="","*",SP_SUL!AM75)</f>
        <v>-</v>
      </c>
      <c r="O76" s="110" t="str">
        <f>IF(SP_SUL!BH75="","*",SP_SUL!BH75)</f>
        <v>*</v>
      </c>
      <c r="P76" s="147" t="str">
        <f>IF($A$2=1,IF(SP_SUL!BJ75="","*",SP_SUL!BJ75),IF(SP_SUL!BK75="","*",SP_SUL!BK75))</f>
        <v>*</v>
      </c>
    </row>
    <row r="77" spans="1:16">
      <c r="A77" s="82" t="str">
        <f>IF(SP_SUL!B76="","*",SP_SUL!B76)</f>
        <v>*</v>
      </c>
      <c r="B77" s="83" t="str">
        <f>IF(SP_SUL!X76="","*",SP_SUL!X76)</f>
        <v>*</v>
      </c>
      <c r="C77" s="83" t="str">
        <f>IF(SP_SUL!S76="","*",SP_SUL!S76)</f>
        <v>-</v>
      </c>
      <c r="D77" s="83" t="str">
        <f>IF(SP_SUL!T76="","*",SP_SUL!T76)</f>
        <v>-</v>
      </c>
      <c r="E77" s="83" t="str">
        <f>IF(SP_SUL!D76="","*",SP_SUL!D76)</f>
        <v>*</v>
      </c>
      <c r="F77" s="83" t="str">
        <f>IF(SP_SUL!H76="","*",SP_SUL!H76)</f>
        <v>*</v>
      </c>
      <c r="G77" s="83" t="str">
        <f>IF(SP_SUL!M76="","*",SP_SUL!M76)</f>
        <v>-</v>
      </c>
      <c r="H77" s="116" t="str">
        <f>IF(SP_SUL!K76="","*",SP_SUL!K76)</f>
        <v>*</v>
      </c>
      <c r="I77" s="113" t="str">
        <f>IF(SP_SUL!O76="","*",SP_SUL!O76)</f>
        <v>*</v>
      </c>
      <c r="J77" s="113" t="str">
        <f>IF(SP_SUL!P76="","*",SP_SUL!P76)</f>
        <v>*</v>
      </c>
      <c r="K77" s="83">
        <f>IF(SP_SUL!AK76="","*",SP_SUL!AK76)</f>
        <v>0</v>
      </c>
      <c r="L77" s="83" t="str">
        <f>IF(SP_SUL!AM76="","*",SP_SUL!AM76)</f>
        <v>-</v>
      </c>
      <c r="M77" s="83">
        <f>IF(SP_SUL!AP76="","*",SP_SUL!AP76)</f>
        <v>0</v>
      </c>
      <c r="N77" s="83" t="str">
        <f>IF(SP_SUL!AM76="","*",SP_SUL!AM76)</f>
        <v>-</v>
      </c>
      <c r="O77" s="110" t="str">
        <f>IF(SP_SUL!BH76="","*",SP_SUL!BH76)</f>
        <v>*</v>
      </c>
      <c r="P77" s="147" t="str">
        <f>IF($A$2=1,IF(SP_SUL!BJ76="","*",SP_SUL!BJ76),IF(SP_SUL!BK76="","*",SP_SUL!BK76))</f>
        <v>*</v>
      </c>
    </row>
    <row r="78" spans="1:16">
      <c r="A78" s="82" t="str">
        <f>IF(SP_SUL!B77="","*",SP_SUL!B77)</f>
        <v>*</v>
      </c>
      <c r="B78" s="83" t="str">
        <f>IF(SP_SUL!X77="","*",SP_SUL!X77)</f>
        <v>*</v>
      </c>
      <c r="C78" s="83" t="str">
        <f>IF(SP_SUL!S77="","*",SP_SUL!S77)</f>
        <v>-</v>
      </c>
      <c r="D78" s="83" t="str">
        <f>IF(SP_SUL!T77="","*",SP_SUL!T77)</f>
        <v>-</v>
      </c>
      <c r="E78" s="83" t="str">
        <f>IF(SP_SUL!D77="","*",SP_SUL!D77)</f>
        <v>*</v>
      </c>
      <c r="F78" s="83" t="str">
        <f>IF(SP_SUL!H77="","*",SP_SUL!H77)</f>
        <v>*</v>
      </c>
      <c r="G78" s="83" t="str">
        <f>IF(SP_SUL!M77="","*",SP_SUL!M77)</f>
        <v>-</v>
      </c>
      <c r="H78" s="116" t="str">
        <f>IF(SP_SUL!K77="","*",SP_SUL!K77)</f>
        <v>*</v>
      </c>
      <c r="I78" s="113" t="str">
        <f>IF(SP_SUL!O77="","*",SP_SUL!O77)</f>
        <v>*</v>
      </c>
      <c r="J78" s="113" t="str">
        <f>IF(SP_SUL!P77="","*",SP_SUL!P77)</f>
        <v>*</v>
      </c>
      <c r="K78" s="83">
        <f>IF(SP_SUL!AK77="","*",SP_SUL!AK77)</f>
        <v>0</v>
      </c>
      <c r="L78" s="83" t="str">
        <f>IF(SP_SUL!AM77="","*",SP_SUL!AM77)</f>
        <v>-</v>
      </c>
      <c r="M78" s="83">
        <f>IF(SP_SUL!AP77="","*",SP_SUL!AP77)</f>
        <v>0</v>
      </c>
      <c r="N78" s="83" t="str">
        <f>IF(SP_SUL!AM77="","*",SP_SUL!AM77)</f>
        <v>-</v>
      </c>
      <c r="O78" s="110" t="str">
        <f>IF(SP_SUL!BH77="","*",SP_SUL!BH77)</f>
        <v>*</v>
      </c>
      <c r="P78" s="147" t="str">
        <f>IF($A$2=1,IF(SP_SUL!BJ77="","*",SP_SUL!BJ77),IF(SP_SUL!BK77="","*",SP_SUL!BK77))</f>
        <v>*</v>
      </c>
    </row>
    <row r="79" spans="1:16">
      <c r="A79" s="82" t="str">
        <f>IF(SP_SUL!B78="","*",SP_SUL!B78)</f>
        <v>*</v>
      </c>
      <c r="B79" s="83" t="str">
        <f>IF(SP_SUL!X78="","*",SP_SUL!X78)</f>
        <v>*</v>
      </c>
      <c r="C79" s="83" t="str">
        <f>IF(SP_SUL!S78="","*",SP_SUL!S78)</f>
        <v>-</v>
      </c>
      <c r="D79" s="83" t="str">
        <f>IF(SP_SUL!T78="","*",SP_SUL!T78)</f>
        <v>-</v>
      </c>
      <c r="E79" s="83" t="str">
        <f>IF(SP_SUL!D78="","*",SP_SUL!D78)</f>
        <v>*</v>
      </c>
      <c r="F79" s="83" t="str">
        <f>IF(SP_SUL!H78="","*",SP_SUL!H78)</f>
        <v>*</v>
      </c>
      <c r="G79" s="83" t="str">
        <f>IF(SP_SUL!M78="","*",SP_SUL!M78)</f>
        <v>-</v>
      </c>
      <c r="H79" s="116" t="str">
        <f>IF(SP_SUL!K78="","*",SP_SUL!K78)</f>
        <v>*</v>
      </c>
      <c r="I79" s="113" t="str">
        <f>IF(SP_SUL!O78="","*",SP_SUL!O78)</f>
        <v>*</v>
      </c>
      <c r="J79" s="113" t="str">
        <f>IF(SP_SUL!P78="","*",SP_SUL!P78)</f>
        <v>*</v>
      </c>
      <c r="K79" s="83">
        <f>IF(SP_SUL!AK78="","*",SP_SUL!AK78)</f>
        <v>0</v>
      </c>
      <c r="L79" s="83" t="str">
        <f>IF(SP_SUL!AM78="","*",SP_SUL!AM78)</f>
        <v>-</v>
      </c>
      <c r="M79" s="83">
        <f>IF(SP_SUL!AP78="","*",SP_SUL!AP78)</f>
        <v>0</v>
      </c>
      <c r="N79" s="83" t="str">
        <f>IF(SP_SUL!AM78="","*",SP_SUL!AM78)</f>
        <v>-</v>
      </c>
      <c r="O79" s="110" t="str">
        <f>IF(SP_SUL!BH78="","*",SP_SUL!BH78)</f>
        <v>*</v>
      </c>
      <c r="P79" s="147" t="str">
        <f>IF($A$2=1,IF(SP_SUL!BJ78="","*",SP_SUL!BJ78),IF(SP_SUL!BK78="","*",SP_SUL!BK78))</f>
        <v>*</v>
      </c>
    </row>
    <row r="80" spans="1:16">
      <c r="A80" s="82" t="str">
        <f>IF(SP_SUL!B79="","*",SP_SUL!B79)</f>
        <v>*</v>
      </c>
      <c r="B80" s="83" t="str">
        <f>IF(SP_SUL!X79="","*",SP_SUL!X79)</f>
        <v>*</v>
      </c>
      <c r="C80" s="83" t="str">
        <f>IF(SP_SUL!S79="","*",SP_SUL!S79)</f>
        <v>-</v>
      </c>
      <c r="D80" s="83" t="str">
        <f>IF(SP_SUL!T79="","*",SP_SUL!T79)</f>
        <v>-</v>
      </c>
      <c r="E80" s="83" t="str">
        <f>IF(SP_SUL!D79="","*",SP_SUL!D79)</f>
        <v>*</v>
      </c>
      <c r="F80" s="83" t="str">
        <f>IF(SP_SUL!H79="","*",SP_SUL!H79)</f>
        <v>*</v>
      </c>
      <c r="G80" s="83" t="str">
        <f>IF(SP_SUL!M79="","*",SP_SUL!M79)</f>
        <v>-</v>
      </c>
      <c r="H80" s="116" t="str">
        <f>IF(SP_SUL!K79="","*",SP_SUL!K79)</f>
        <v>*</v>
      </c>
      <c r="I80" s="113" t="str">
        <f>IF(SP_SUL!O79="","*",SP_SUL!O79)</f>
        <v>*</v>
      </c>
      <c r="J80" s="113" t="str">
        <f>IF(SP_SUL!P79="","*",SP_SUL!P79)</f>
        <v>*</v>
      </c>
      <c r="K80" s="83">
        <f>IF(SP_SUL!AK79="","*",SP_SUL!AK79)</f>
        <v>0</v>
      </c>
      <c r="L80" s="83" t="str">
        <f>IF(SP_SUL!AM79="","*",SP_SUL!AM79)</f>
        <v>-</v>
      </c>
      <c r="M80" s="83">
        <f>IF(SP_SUL!AP79="","*",SP_SUL!AP79)</f>
        <v>0</v>
      </c>
      <c r="N80" s="83" t="str">
        <f>IF(SP_SUL!AM79="","*",SP_SUL!AM79)</f>
        <v>-</v>
      </c>
      <c r="O80" s="110" t="str">
        <f>IF(SP_SUL!BH79="","*",SP_SUL!BH79)</f>
        <v>*</v>
      </c>
      <c r="P80" s="147" t="str">
        <f>IF($A$2=1,IF(SP_SUL!BJ79="","*",SP_SUL!BJ79),IF(SP_SUL!BK79="","*",SP_SUL!BK79))</f>
        <v>*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 t="str">
        <f>IF(SP_SUL!B81="","*",SP_SUL!B81)</f>
        <v>*</v>
      </c>
      <c r="B82" s="83" t="str">
        <f>IF(SP_SUL!X81="","*",SP_SUL!X81)</f>
        <v>*</v>
      </c>
      <c r="C82" s="83" t="str">
        <f>IF(SP_SUL!S81="","*",SP_SUL!S81)</f>
        <v>-</v>
      </c>
      <c r="D82" s="83" t="str">
        <f>IF(SP_SUL!T81="","*",SP_SUL!T81)</f>
        <v>-</v>
      </c>
      <c r="E82" s="83" t="str">
        <f>IF(SP_SUL!D81="","*",SP_SUL!D81)</f>
        <v>*</v>
      </c>
      <c r="F82" s="83" t="str">
        <f>IF(SP_SUL!H81="","*",SP_SUL!H81)</f>
        <v>*</v>
      </c>
      <c r="G82" s="83" t="str">
        <f>IF(SP_SUL!M81="","*",SP_SUL!M81)</f>
        <v>-</v>
      </c>
      <c r="H82" s="116" t="str">
        <f>IF(SP_SUL!K81="","*",SP_SUL!K81)</f>
        <v>*</v>
      </c>
      <c r="I82" s="113" t="str">
        <f>IF(SP_SUL!O81="","*",SP_SUL!O81)</f>
        <v>*</v>
      </c>
      <c r="J82" s="113" t="str">
        <f>IF(SP_SUL!P81="","*",SP_SUL!P81)</f>
        <v>*</v>
      </c>
      <c r="K82" s="83">
        <f>IF(SP_SUL!AK81="","*",SP_SUL!AK81)</f>
        <v>0</v>
      </c>
      <c r="L82" s="83" t="str">
        <f>IF(SP_SUL!AM81="","*",SP_SUL!AM81)</f>
        <v>-</v>
      </c>
      <c r="M82" s="83">
        <f>IF(SP_SUL!AP81="","*",SP_SUL!AP81)</f>
        <v>0</v>
      </c>
      <c r="N82" s="83" t="str">
        <f>IF(SP_SUL!AM81="","*",SP_SUL!AM81)</f>
        <v>-</v>
      </c>
      <c r="O82" s="110" t="str">
        <f>IF(SP_SUL!BH81="","*",SP_SUL!BH81)</f>
        <v>*</v>
      </c>
      <c r="P82" s="147" t="str">
        <f>IF($A$2=1,IF(SP_SUL!BJ81="","*",SP_SUL!BJ81),IF(SP_SUL!BK81="","*",SP_SUL!BK81))</f>
        <v>*</v>
      </c>
    </row>
    <row r="83" spans="1:16">
      <c r="A83" s="82" t="str">
        <f>IF(SP_SUL!B82="","*",SP_SUL!B82)</f>
        <v>*</v>
      </c>
      <c r="B83" s="83" t="str">
        <f>IF(SP_SUL!X82="","*",SP_SUL!X82)</f>
        <v>*</v>
      </c>
      <c r="C83" s="83" t="str">
        <f>IF(SP_SUL!S82="","*",SP_SUL!S82)</f>
        <v>-</v>
      </c>
      <c r="D83" s="83" t="str">
        <f>IF(SP_SUL!T82="","*",SP_SUL!T82)</f>
        <v>-</v>
      </c>
      <c r="E83" s="83" t="str">
        <f>IF(SP_SUL!D82="","*",SP_SUL!D82)</f>
        <v>*</v>
      </c>
      <c r="F83" s="83" t="str">
        <f>IF(SP_SUL!H82="","*",SP_SUL!H82)</f>
        <v>*</v>
      </c>
      <c r="G83" s="83" t="str">
        <f>IF(SP_SUL!M82="","*",SP_SUL!M82)</f>
        <v>-</v>
      </c>
      <c r="H83" s="116" t="str">
        <f>IF(SP_SUL!K82="","*",SP_SUL!K82)</f>
        <v>*</v>
      </c>
      <c r="I83" s="113" t="str">
        <f>IF(SP_SUL!O82="","*",SP_SUL!O82)</f>
        <v>*</v>
      </c>
      <c r="J83" s="113" t="str">
        <f>IF(SP_SUL!P82="","*",SP_SUL!P82)</f>
        <v>*</v>
      </c>
      <c r="K83" s="83">
        <f>IF(SP_SUL!AK82="","*",SP_SUL!AK82)</f>
        <v>0</v>
      </c>
      <c r="L83" s="83" t="str">
        <f>IF(SP_SUL!AM82="","*",SP_SUL!AM82)</f>
        <v>-</v>
      </c>
      <c r="M83" s="83">
        <f>IF(SP_SUL!AP82="","*",SP_SUL!AP82)</f>
        <v>0</v>
      </c>
      <c r="N83" s="83" t="str">
        <f>IF(SP_SUL!AM82="","*",SP_SUL!AM82)</f>
        <v>-</v>
      </c>
      <c r="O83" s="110" t="str">
        <f>IF(SP_SUL!BH82="","*",SP_SUL!BH82)</f>
        <v>*</v>
      </c>
      <c r="P83" s="147" t="str">
        <f>IF($A$2=1,IF(SP_SUL!BJ82="","*",SP_SUL!BJ82),IF(SP_SUL!BK82="","*",SP_SUL!BK82))</f>
        <v>*</v>
      </c>
    </row>
    <row r="84" spans="1:16">
      <c r="A84" s="82" t="str">
        <f>IF(SP_SUL!B83="","*",SP_SUL!B83)</f>
        <v>*</v>
      </c>
      <c r="B84" s="83" t="str">
        <f>IF(SP_SUL!X83="","*",SP_SUL!X83)</f>
        <v>*</v>
      </c>
      <c r="C84" s="83" t="str">
        <f>IF(SP_SUL!S83="","*",SP_SUL!S83)</f>
        <v>-</v>
      </c>
      <c r="D84" s="83" t="str">
        <f>IF(SP_SUL!T83="","*",SP_SUL!T83)</f>
        <v>-</v>
      </c>
      <c r="E84" s="83" t="str">
        <f>IF(SP_SUL!D83="","*",SP_SUL!D83)</f>
        <v>*</v>
      </c>
      <c r="F84" s="83" t="str">
        <f>IF(SP_SUL!H83="","*",SP_SUL!H83)</f>
        <v>*</v>
      </c>
      <c r="G84" s="83" t="str">
        <f>IF(SP_SUL!M83="","*",SP_SUL!M83)</f>
        <v>-</v>
      </c>
      <c r="H84" s="116" t="str">
        <f>IF(SP_SUL!K83="","*",SP_SUL!K83)</f>
        <v>*</v>
      </c>
      <c r="I84" s="113" t="str">
        <f>IF(SP_SUL!O83="","*",SP_SUL!O83)</f>
        <v>*</v>
      </c>
      <c r="J84" s="113" t="str">
        <f>IF(SP_SUL!P83="","*",SP_SUL!P83)</f>
        <v>*</v>
      </c>
      <c r="K84" s="83">
        <f>IF(SP_SUL!AK83="","*",SP_SUL!AK83)</f>
        <v>0</v>
      </c>
      <c r="L84" s="83" t="str">
        <f>IF(SP_SUL!AM83="","*",SP_SUL!AM83)</f>
        <v>-</v>
      </c>
      <c r="M84" s="83">
        <f>IF(SP_SUL!AP83="","*",SP_SUL!AP83)</f>
        <v>0</v>
      </c>
      <c r="N84" s="83" t="str">
        <f>IF(SP_SUL!AM83="","*",SP_SUL!AM83)</f>
        <v>-</v>
      </c>
      <c r="O84" s="110" t="str">
        <f>IF(SP_SUL!BH83="","*",SP_SUL!BH83)</f>
        <v>*</v>
      </c>
      <c r="P84" s="147" t="str">
        <f>IF($A$2=1,IF(SP_SUL!BJ83="","*",SP_SUL!BJ83),IF(SP_SUL!BK83="","*",SP_SUL!BK83))</f>
        <v>*</v>
      </c>
    </row>
    <row r="85" spans="1:16">
      <c r="A85" s="82" t="str">
        <f>IF(SP_SUL!B84="","*",SP_SUL!B84)</f>
        <v>*</v>
      </c>
      <c r="B85" s="83" t="str">
        <f>IF(SP_SUL!X84="","*",SP_SUL!X84)</f>
        <v>*</v>
      </c>
      <c r="C85" s="83" t="str">
        <f>IF(SP_SUL!S84="","*",SP_SUL!S84)</f>
        <v>-</v>
      </c>
      <c r="D85" s="83" t="str">
        <f>IF(SP_SUL!T84="","*",SP_SUL!T84)</f>
        <v>-</v>
      </c>
      <c r="E85" s="83" t="str">
        <f>IF(SP_SUL!D84="","*",SP_SUL!D84)</f>
        <v>*</v>
      </c>
      <c r="F85" s="83" t="str">
        <f>IF(SP_SUL!H84="","*",SP_SUL!H84)</f>
        <v>*</v>
      </c>
      <c r="G85" s="83" t="str">
        <f>IF(SP_SUL!M84="","*",SP_SUL!M84)</f>
        <v>-</v>
      </c>
      <c r="H85" s="116" t="str">
        <f>IF(SP_SUL!K84="","*",SP_SUL!K84)</f>
        <v>*</v>
      </c>
      <c r="I85" s="113" t="str">
        <f>IF(SP_SUL!O84="","*",SP_SUL!O84)</f>
        <v>*</v>
      </c>
      <c r="J85" s="113" t="str">
        <f>IF(SP_SUL!P84="","*",SP_SUL!P84)</f>
        <v>*</v>
      </c>
      <c r="K85" s="83">
        <f>IF(SP_SUL!AK84="","*",SP_SUL!AK84)</f>
        <v>0</v>
      </c>
      <c r="L85" s="83" t="str">
        <f>IF(SP_SUL!AM84="","*",SP_SUL!AM84)</f>
        <v>-</v>
      </c>
      <c r="M85" s="83">
        <f>IF(SP_SUL!AP84="","*",SP_SUL!AP84)</f>
        <v>0</v>
      </c>
      <c r="N85" s="83" t="str">
        <f>IF(SP_SUL!AM84="","*",SP_SUL!AM84)</f>
        <v>-</v>
      </c>
      <c r="O85" s="110" t="str">
        <f>IF(SP_SUL!BH84="","*",SP_SUL!BH84)</f>
        <v>*</v>
      </c>
      <c r="P85" s="147" t="str">
        <f>IF($A$2=1,IF(SP_SUL!BJ84="","*",SP_SUL!BJ84),IF(SP_SUL!BK84="","*",SP_SUL!BK84))</f>
        <v>*</v>
      </c>
    </row>
    <row r="86" spans="1:16">
      <c r="A86" s="82" t="str">
        <f>IF(SP_SUL!B85="","*",SP_SUL!B85)</f>
        <v>*</v>
      </c>
      <c r="B86" s="83" t="str">
        <f>IF(SP_SUL!X85="","*",SP_SUL!X85)</f>
        <v>*</v>
      </c>
      <c r="C86" s="83" t="str">
        <f>IF(SP_SUL!S85="","*",SP_SUL!S85)</f>
        <v>-</v>
      </c>
      <c r="D86" s="83" t="str">
        <f>IF(SP_SUL!T85="","*",SP_SUL!T85)</f>
        <v>-</v>
      </c>
      <c r="E86" s="83" t="str">
        <f>IF(SP_SUL!D85="","*",SP_SUL!D85)</f>
        <v>*</v>
      </c>
      <c r="F86" s="83" t="str">
        <f>IF(SP_SUL!H85="","*",SP_SUL!H85)</f>
        <v>*</v>
      </c>
      <c r="G86" s="83" t="str">
        <f>IF(SP_SUL!M85="","*",SP_SUL!M85)</f>
        <v>-</v>
      </c>
      <c r="H86" s="116" t="str">
        <f>IF(SP_SUL!K85="","*",SP_SUL!K85)</f>
        <v>*</v>
      </c>
      <c r="I86" s="113" t="str">
        <f>IF(SP_SUL!O85="","*",SP_SUL!O85)</f>
        <v>*</v>
      </c>
      <c r="J86" s="113" t="str">
        <f>IF(SP_SUL!P85="","*",SP_SUL!P85)</f>
        <v>*</v>
      </c>
      <c r="K86" s="83">
        <f>IF(SP_SUL!AK85="","*",SP_SUL!AK85)</f>
        <v>0</v>
      </c>
      <c r="L86" s="83" t="str">
        <f>IF(SP_SUL!AM85="","*",SP_SUL!AM85)</f>
        <v>-</v>
      </c>
      <c r="M86" s="83">
        <f>IF(SP_SUL!AP85="","*",SP_SUL!AP85)</f>
        <v>0</v>
      </c>
      <c r="N86" s="83" t="str">
        <f>IF(SP_SUL!AM85="","*",SP_SUL!AM85)</f>
        <v>-</v>
      </c>
      <c r="O86" s="110" t="str">
        <f>IF(SP_SUL!BH85="","*",SP_SUL!BH85)</f>
        <v>*</v>
      </c>
      <c r="P86" s="147" t="str">
        <f>IF($A$2=1,IF(SP_SUL!BJ85="","*",SP_SUL!BJ85),IF(SP_SUL!BK85="","*",SP_SUL!BK85))</f>
        <v>*</v>
      </c>
    </row>
    <row r="87" spans="1:16">
      <c r="A87" s="82" t="str">
        <f>IF(SP_SUL!B86="","*",SP_SUL!B86)</f>
        <v>*</v>
      </c>
      <c r="B87" s="83" t="str">
        <f>IF(SP_SUL!X86="","*",SP_SUL!X86)</f>
        <v>*</v>
      </c>
      <c r="C87" s="83" t="str">
        <f>IF(SP_SUL!S86="","*",SP_SUL!S86)</f>
        <v>-</v>
      </c>
      <c r="D87" s="83" t="str">
        <f>IF(SP_SUL!T86="","*",SP_SUL!T86)</f>
        <v>-</v>
      </c>
      <c r="E87" s="83" t="str">
        <f>IF(SP_SUL!D86="","*",SP_SUL!D86)</f>
        <v>*</v>
      </c>
      <c r="F87" s="83" t="str">
        <f>IF(SP_SUL!H86="","*",SP_SUL!H86)</f>
        <v>*</v>
      </c>
      <c r="G87" s="83" t="str">
        <f>IF(SP_SUL!M86="","*",SP_SUL!M86)</f>
        <v>-</v>
      </c>
      <c r="H87" s="116" t="str">
        <f>IF(SP_SUL!K86="","*",SP_SUL!K86)</f>
        <v>*</v>
      </c>
      <c r="I87" s="113" t="str">
        <f>IF(SP_SUL!O86="","*",SP_SUL!O86)</f>
        <v>*</v>
      </c>
      <c r="J87" s="113" t="str">
        <f>IF(SP_SUL!P86="","*",SP_SUL!P86)</f>
        <v>*</v>
      </c>
      <c r="K87" s="83">
        <f>IF(SP_SUL!AK86="","*",SP_SUL!AK86)</f>
        <v>0</v>
      </c>
      <c r="L87" s="83" t="str">
        <f>IF(SP_SUL!AM86="","*",SP_SUL!AM86)</f>
        <v>-</v>
      </c>
      <c r="M87" s="83">
        <f>IF(SP_SUL!AP86="","*",SP_SUL!AP86)</f>
        <v>0</v>
      </c>
      <c r="N87" s="83" t="str">
        <f>IF(SP_SUL!AM86="","*",SP_SUL!AM86)</f>
        <v>-</v>
      </c>
      <c r="O87" s="110" t="str">
        <f>IF(SP_SUL!BH86="","*",SP_SUL!BH86)</f>
        <v>*</v>
      </c>
      <c r="P87" s="147" t="str">
        <f>IF($A$2=1,IF(SP_SUL!BJ86="","*",SP_SUL!BJ86),IF(SP_SUL!BK86="","*",SP_SUL!BK86))</f>
        <v>*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 t="str">
        <f>IF(SP_SUL!B88="","*",SP_SUL!B88)</f>
        <v>*</v>
      </c>
      <c r="B89" s="83" t="str">
        <f>IF(SP_SUL!X88="","*",SP_SUL!X88)</f>
        <v>*</v>
      </c>
      <c r="C89" s="83" t="str">
        <f>IF(SP_SUL!S88="","*",SP_SUL!S88)</f>
        <v>-</v>
      </c>
      <c r="D89" s="83" t="str">
        <f>IF(SP_SUL!T88="","*",SP_SUL!T88)</f>
        <v>-</v>
      </c>
      <c r="E89" s="83" t="str">
        <f>IF(SP_SUL!D88="","*",SP_SUL!D88)</f>
        <v>*</v>
      </c>
      <c r="F89" s="83" t="str">
        <f>IF(SP_SUL!H88="","*",SP_SUL!H88)</f>
        <v>*</v>
      </c>
      <c r="G89" s="83" t="str">
        <f>IF(SP_SUL!M88="","*",SP_SUL!M88)</f>
        <v>-</v>
      </c>
      <c r="H89" s="116" t="str">
        <f>IF(SP_SUL!K88="","*",SP_SUL!K88)</f>
        <v>*</v>
      </c>
      <c r="I89" s="113" t="str">
        <f>IF(SP_SUL!O88="","*",SP_SUL!O88)</f>
        <v>*</v>
      </c>
      <c r="J89" s="113" t="str">
        <f>IF(SP_SUL!P88="","*",SP_SUL!P88)</f>
        <v>*</v>
      </c>
      <c r="K89" s="83">
        <f>IF(SP_SUL!AK88="","*",SP_SUL!AK88)</f>
        <v>0</v>
      </c>
      <c r="L89" s="83" t="str">
        <f>IF(SP_SUL!AM88="","*",SP_SUL!AM88)</f>
        <v>-</v>
      </c>
      <c r="M89" s="83">
        <f>IF(SP_SUL!AP88="","*",SP_SUL!AP88)</f>
        <v>0</v>
      </c>
      <c r="N89" s="83" t="str">
        <f>IF(SP_SUL!AM88="","*",SP_SUL!AM88)</f>
        <v>-</v>
      </c>
      <c r="O89" s="110" t="str">
        <f>IF(SP_SUL!BH88="","*",SP_SUL!BH88)</f>
        <v>*</v>
      </c>
      <c r="P89" s="147" t="str">
        <f>IF($A$2=1,IF(SP_SUL!BJ88="","*",SP_SUL!BJ88),IF(SP_SUL!BK88="","*",SP_SUL!BK88))</f>
        <v>*</v>
      </c>
    </row>
    <row r="90" spans="1:16">
      <c r="A90" s="82" t="str">
        <f>IF(SP_SUL!B89="","*",SP_SUL!B89)</f>
        <v>*</v>
      </c>
      <c r="B90" s="83" t="str">
        <f>IF(SP_SUL!X89="","*",SP_SUL!X89)</f>
        <v>*</v>
      </c>
      <c r="C90" s="83" t="str">
        <f>IF(SP_SUL!S89="","*",SP_SUL!S89)</f>
        <v>-</v>
      </c>
      <c r="D90" s="83" t="str">
        <f>IF(SP_SUL!T89="","*",SP_SUL!T89)</f>
        <v>-</v>
      </c>
      <c r="E90" s="83" t="str">
        <f>IF(SP_SUL!D89="","*",SP_SUL!D89)</f>
        <v>*</v>
      </c>
      <c r="F90" s="83" t="str">
        <f>IF(SP_SUL!H89="","*",SP_SUL!H89)</f>
        <v>*</v>
      </c>
      <c r="G90" s="83" t="str">
        <f>IF(SP_SUL!M89="","*",SP_SUL!M89)</f>
        <v>-</v>
      </c>
      <c r="H90" s="116" t="str">
        <f>IF(SP_SUL!K89="","*",SP_SUL!K89)</f>
        <v>*</v>
      </c>
      <c r="I90" s="113" t="str">
        <f>IF(SP_SUL!O89="","*",SP_SUL!O89)</f>
        <v>*</v>
      </c>
      <c r="J90" s="113" t="str">
        <f>IF(SP_SUL!P89="","*",SP_SUL!P89)</f>
        <v>*</v>
      </c>
      <c r="K90" s="83">
        <f>IF(SP_SUL!AK89="","*",SP_SUL!AK89)</f>
        <v>0</v>
      </c>
      <c r="L90" s="83" t="str">
        <f>IF(SP_SUL!AM89="","*",SP_SUL!AM89)</f>
        <v>-</v>
      </c>
      <c r="M90" s="83">
        <f>IF(SP_SUL!AP89="","*",SP_SUL!AP89)</f>
        <v>0</v>
      </c>
      <c r="N90" s="83" t="str">
        <f>IF(SP_SUL!AM89="","*",SP_SUL!AM89)</f>
        <v>-</v>
      </c>
      <c r="O90" s="110" t="str">
        <f>IF(SP_SUL!BH89="","*",SP_SUL!BH89)</f>
        <v>*</v>
      </c>
      <c r="P90" s="147" t="str">
        <f>IF($A$2=1,IF(SP_SUL!BJ89="","*",SP_SUL!BJ89),IF(SP_SUL!BK89="","*",SP_SUL!BK89))</f>
        <v>*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 t="str">
        <f>IF(SP_SUL!B91="","*",SP_SUL!B91)</f>
        <v>*</v>
      </c>
      <c r="B92" s="83" t="str">
        <f>IF(SP_SUL!X91="","*",SP_SUL!X91)</f>
        <v>*</v>
      </c>
      <c r="C92" s="83" t="str">
        <f>IF(SP_SUL!S91="","*",SP_SUL!S91)</f>
        <v>-</v>
      </c>
      <c r="D92" s="83" t="str">
        <f>IF(SP_SUL!T91="","*",SP_SUL!T91)</f>
        <v>-</v>
      </c>
      <c r="E92" s="83" t="str">
        <f>IF(SP_SUL!D91="","*",SP_SUL!D91)</f>
        <v>*</v>
      </c>
      <c r="F92" s="83" t="str">
        <f>IF(SP_SUL!H91="","*",SP_SUL!H91)</f>
        <v>*</v>
      </c>
      <c r="G92" s="83" t="str">
        <f>IF(SP_SUL!M91="","*",SP_SUL!M91)</f>
        <v>-</v>
      </c>
      <c r="H92" s="116" t="str">
        <f>IF(SP_SUL!K91="","*",SP_SUL!K91)</f>
        <v>*</v>
      </c>
      <c r="I92" s="113" t="str">
        <f>IF(SP_SUL!O91="","*",SP_SUL!O91)</f>
        <v>*</v>
      </c>
      <c r="J92" s="113" t="str">
        <f>IF(SP_SUL!P91="","*",SP_SUL!P91)</f>
        <v>*</v>
      </c>
      <c r="K92" s="83">
        <f>IF(SP_SUL!AK91="","*",SP_SUL!AK91)</f>
        <v>0</v>
      </c>
      <c r="L92" s="83" t="str">
        <f>IF(SP_SUL!AM91="","*",SP_SUL!AM91)</f>
        <v>-</v>
      </c>
      <c r="M92" s="83">
        <f>IF(SP_SUL!AP91="","*",SP_SUL!AP91)</f>
        <v>0</v>
      </c>
      <c r="N92" s="83" t="str">
        <f>IF(SP_SUL!AM91="","*",SP_SUL!AM91)</f>
        <v>-</v>
      </c>
      <c r="O92" s="110" t="str">
        <f>IF(SP_SUL!BH91="","*",SP_SUL!BH91)</f>
        <v>*</v>
      </c>
      <c r="P92" s="147" t="str">
        <f>IF($A$2=1,IF(SP_SUL!BJ91="","*",SP_SUL!BJ91),IF(SP_SUL!BK91="","*",SP_SUL!BK91))</f>
        <v>*</v>
      </c>
    </row>
    <row r="93" spans="1:16">
      <c r="A93" s="82" t="str">
        <f>IF(SP_SUL!B92="","*",SP_SUL!B92)</f>
        <v>*</v>
      </c>
      <c r="B93" s="83" t="str">
        <f>IF(SP_SUL!X92="","*",SP_SUL!X92)</f>
        <v>*</v>
      </c>
      <c r="C93" s="83" t="str">
        <f>IF(SP_SUL!S92="","*",SP_SUL!S92)</f>
        <v>-</v>
      </c>
      <c r="D93" s="83" t="str">
        <f>IF(SP_SUL!T92="","*",SP_SUL!T92)</f>
        <v>-</v>
      </c>
      <c r="E93" s="83" t="str">
        <f>IF(SP_SUL!D92="","*",SP_SUL!D92)</f>
        <v>*</v>
      </c>
      <c r="F93" s="83" t="str">
        <f>IF(SP_SUL!H92="","*",SP_SUL!H92)</f>
        <v>*</v>
      </c>
      <c r="G93" s="83" t="str">
        <f>IF(SP_SUL!M92="","*",SP_SUL!M92)</f>
        <v>-</v>
      </c>
      <c r="H93" s="116" t="str">
        <f>IF(SP_SUL!K92="","*",SP_SUL!K92)</f>
        <v>*</v>
      </c>
      <c r="I93" s="113" t="str">
        <f>IF(SP_SUL!O92="","*",SP_SUL!O92)</f>
        <v>*</v>
      </c>
      <c r="J93" s="113" t="str">
        <f>IF(SP_SUL!P92="","*",SP_SUL!P92)</f>
        <v>*</v>
      </c>
      <c r="K93" s="83">
        <f>IF(SP_SUL!AK92="","*",SP_SUL!AK92)</f>
        <v>0</v>
      </c>
      <c r="L93" s="83" t="str">
        <f>IF(SP_SUL!AM92="","*",SP_SUL!AM92)</f>
        <v>-</v>
      </c>
      <c r="M93" s="83">
        <f>IF(SP_SUL!AP92="","*",SP_SUL!AP92)</f>
        <v>0</v>
      </c>
      <c r="N93" s="83" t="str">
        <f>IF(SP_SUL!AM92="","*",SP_SUL!AM92)</f>
        <v>-</v>
      </c>
      <c r="O93" s="110" t="str">
        <f>IF(SP_SUL!BH92="","*",SP_SUL!BH92)</f>
        <v>*</v>
      </c>
      <c r="P93" s="147" t="str">
        <f>IF($A$2=1,IF(SP_SUL!BJ92="","*",SP_SUL!BJ92),IF(SP_SUL!BK92="","*",SP_SUL!BK92))</f>
        <v>*</v>
      </c>
    </row>
    <row r="94" spans="1:16">
      <c r="A94" s="82" t="str">
        <f>IF(SP_SUL!B93="","*",SP_SUL!B93)</f>
        <v>*</v>
      </c>
      <c r="B94" s="83" t="str">
        <f>IF(SP_SUL!X93="","*",SP_SUL!X93)</f>
        <v>*</v>
      </c>
      <c r="C94" s="83" t="str">
        <f>IF(SP_SUL!S93="","*",SP_SUL!S93)</f>
        <v>-</v>
      </c>
      <c r="D94" s="83" t="str">
        <f>IF(SP_SUL!T93="","*",SP_SUL!T93)</f>
        <v>-</v>
      </c>
      <c r="E94" s="83" t="str">
        <f>IF(SP_SUL!D93="","*",SP_SUL!D93)</f>
        <v>*</v>
      </c>
      <c r="F94" s="83" t="str">
        <f>IF(SP_SUL!H93="","*",SP_SUL!H93)</f>
        <v>*</v>
      </c>
      <c r="G94" s="83" t="str">
        <f>IF(SP_SUL!M93="","*",SP_SUL!M93)</f>
        <v>-</v>
      </c>
      <c r="H94" s="116" t="str">
        <f>IF(SP_SUL!K93="","*",SP_SUL!K93)</f>
        <v>*</v>
      </c>
      <c r="I94" s="113" t="str">
        <f>IF(SP_SUL!O93="","*",SP_SUL!O93)</f>
        <v>*</v>
      </c>
      <c r="J94" s="113" t="str">
        <f>IF(SP_SUL!P93="","*",SP_SUL!P93)</f>
        <v>*</v>
      </c>
      <c r="K94" s="83">
        <f>IF(SP_SUL!AK93="","*",SP_SUL!AK93)</f>
        <v>0</v>
      </c>
      <c r="L94" s="83" t="str">
        <f>IF(SP_SUL!AM93="","*",SP_SUL!AM93)</f>
        <v>-</v>
      </c>
      <c r="M94" s="83">
        <f>IF(SP_SUL!AP93="","*",SP_SUL!AP93)</f>
        <v>0</v>
      </c>
      <c r="N94" s="83" t="str">
        <f>IF(SP_SUL!AM93="","*",SP_SUL!AM93)</f>
        <v>-</v>
      </c>
      <c r="O94" s="110" t="str">
        <f>IF(SP_SUL!BH93="","*",SP_SUL!BH93)</f>
        <v>*</v>
      </c>
      <c r="P94" s="147" t="str">
        <f>IF($A$2=1,IF(SP_SUL!BJ93="","*",SP_SUL!BJ93),IF(SP_SUL!BK93="","*",SP_SUL!BK93))</f>
        <v>*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 t="str">
        <f>IF(SP_SUL!B95="","*",SP_SUL!B95)</f>
        <v>*</v>
      </c>
      <c r="B96" s="83" t="str">
        <f>IF(SP_SUL!X95="","*",SP_SUL!X95)</f>
        <v>*</v>
      </c>
      <c r="C96" s="83" t="str">
        <f>IF(SP_SUL!S95="","*",SP_SUL!S95)</f>
        <v>-</v>
      </c>
      <c r="D96" s="83" t="str">
        <f>IF(SP_SUL!T95="","*",SP_SUL!T95)</f>
        <v>-</v>
      </c>
      <c r="E96" s="83" t="str">
        <f>IF(SP_SUL!D95="","*",SP_SUL!D95)</f>
        <v>*</v>
      </c>
      <c r="F96" s="83" t="str">
        <f>IF(SP_SUL!H95="","*",SP_SUL!H95)</f>
        <v>*</v>
      </c>
      <c r="G96" s="83" t="str">
        <f>IF(SP_SUL!M95="","*",SP_SUL!M95)</f>
        <v>-</v>
      </c>
      <c r="H96" s="116" t="str">
        <f>IF(SP_SUL!K95="","*",SP_SUL!K95)</f>
        <v>*</v>
      </c>
      <c r="I96" s="113" t="str">
        <f>IF(SP_SUL!O95="","*",SP_SUL!O95)</f>
        <v>*</v>
      </c>
      <c r="J96" s="113" t="str">
        <f>IF(SP_SUL!P95="","*",SP_SUL!P95)</f>
        <v>*</v>
      </c>
      <c r="K96" s="83">
        <f>IF(SP_SUL!AK95="","*",SP_SUL!AK95)</f>
        <v>0</v>
      </c>
      <c r="L96" s="83" t="str">
        <f>IF(SP_SUL!AM95="","*",SP_SUL!AM95)</f>
        <v>-</v>
      </c>
      <c r="M96" s="83">
        <f>IF(SP_SUL!AP95="","*",SP_SUL!AP95)</f>
        <v>0</v>
      </c>
      <c r="N96" s="83" t="str">
        <f>IF(SP_SUL!AM95="","*",SP_SUL!AM95)</f>
        <v>-</v>
      </c>
      <c r="O96" s="110" t="str">
        <f>IF(SP_SUL!BH95="","*",SP_SUL!BH95)</f>
        <v>*</v>
      </c>
      <c r="P96" s="147" t="str">
        <f>IF($A$2=1,IF(SP_SUL!BJ95="","*",SP_SUL!BJ95),IF(SP_SUL!BK95="","*",SP_SUL!BK95))</f>
        <v>*</v>
      </c>
    </row>
    <row r="97" spans="1:16">
      <c r="A97" s="82" t="str">
        <f>IF(SP_SUL!B96="","*",SP_SUL!B96)</f>
        <v>*</v>
      </c>
      <c r="B97" s="83" t="str">
        <f>IF(SP_SUL!X96="","*",SP_SUL!X96)</f>
        <v>*</v>
      </c>
      <c r="C97" s="83" t="str">
        <f>IF(SP_SUL!S96="","*",SP_SUL!S96)</f>
        <v>-</v>
      </c>
      <c r="D97" s="83" t="str">
        <f>IF(SP_SUL!T96="","*",SP_SUL!T96)</f>
        <v>-</v>
      </c>
      <c r="E97" s="83" t="str">
        <f>IF(SP_SUL!D96="","*",SP_SUL!D96)</f>
        <v>*</v>
      </c>
      <c r="F97" s="83" t="str">
        <f>IF(SP_SUL!H96="","*",SP_SUL!H96)</f>
        <v>*</v>
      </c>
      <c r="G97" s="83" t="str">
        <f>IF(SP_SUL!M96="","*",SP_SUL!M96)</f>
        <v>-</v>
      </c>
      <c r="H97" s="116" t="str">
        <f>IF(SP_SUL!K96="","*",SP_SUL!K96)</f>
        <v>*</v>
      </c>
      <c r="I97" s="113" t="str">
        <f>IF(SP_SUL!O96="","*",SP_SUL!O96)</f>
        <v>*</v>
      </c>
      <c r="J97" s="113" t="str">
        <f>IF(SP_SUL!P96="","*",SP_SUL!P96)</f>
        <v>*</v>
      </c>
      <c r="K97" s="83">
        <f>IF(SP_SUL!AK96="","*",SP_SUL!AK96)</f>
        <v>0</v>
      </c>
      <c r="L97" s="83" t="str">
        <f>IF(SP_SUL!AM96="","*",SP_SUL!AM96)</f>
        <v>-</v>
      </c>
      <c r="M97" s="83">
        <f>IF(SP_SUL!AP96="","*",SP_SUL!AP96)</f>
        <v>0</v>
      </c>
      <c r="N97" s="83" t="str">
        <f>IF(SP_SUL!AM96="","*",SP_SUL!AM96)</f>
        <v>-</v>
      </c>
      <c r="O97" s="110" t="str">
        <f>IF(SP_SUL!BH96="","*",SP_SUL!BH96)</f>
        <v>*</v>
      </c>
      <c r="P97" s="147" t="str">
        <f>IF($A$2=1,IF(SP_SUL!BJ96="","*",SP_SUL!BJ96),IF(SP_SUL!BK96="","*",SP_SUL!BK96))</f>
        <v>*</v>
      </c>
    </row>
    <row r="98" spans="1:16">
      <c r="A98" s="82" t="str">
        <f>IF(SP_SUL!B97="","*",SP_SUL!B97)</f>
        <v>*</v>
      </c>
      <c r="B98" s="83" t="str">
        <f>IF(SP_SUL!X97="","*",SP_SUL!X97)</f>
        <v>*</v>
      </c>
      <c r="C98" s="83" t="str">
        <f>IF(SP_SUL!S97="","*",SP_SUL!S97)</f>
        <v>-</v>
      </c>
      <c r="D98" s="83" t="str">
        <f>IF(SP_SUL!T97="","*",SP_SUL!T97)</f>
        <v>-</v>
      </c>
      <c r="E98" s="83" t="str">
        <f>IF(SP_SUL!D97="","*",SP_SUL!D97)</f>
        <v>*</v>
      </c>
      <c r="F98" s="83" t="str">
        <f>IF(SP_SUL!H97="","*",SP_SUL!H97)</f>
        <v>*</v>
      </c>
      <c r="G98" s="83" t="str">
        <f>IF(SP_SUL!M97="","*",SP_SUL!M97)</f>
        <v>-</v>
      </c>
      <c r="H98" s="116" t="str">
        <f>IF(SP_SUL!K97="","*",SP_SUL!K97)</f>
        <v>*</v>
      </c>
      <c r="I98" s="113" t="str">
        <f>IF(SP_SUL!O97="","*",SP_SUL!O97)</f>
        <v>*</v>
      </c>
      <c r="J98" s="113" t="str">
        <f>IF(SP_SUL!P97="","*",SP_SUL!P97)</f>
        <v>*</v>
      </c>
      <c r="K98" s="83">
        <f>IF(SP_SUL!AK97="","*",SP_SUL!AK97)</f>
        <v>0</v>
      </c>
      <c r="L98" s="83" t="str">
        <f>IF(SP_SUL!AM97="","*",SP_SUL!AM97)</f>
        <v>-</v>
      </c>
      <c r="M98" s="83">
        <f>IF(SP_SUL!AP97="","*",SP_SUL!AP97)</f>
        <v>0</v>
      </c>
      <c r="N98" s="83" t="str">
        <f>IF(SP_SUL!AM97="","*",SP_SUL!AM97)</f>
        <v>-</v>
      </c>
      <c r="O98" s="110" t="str">
        <f>IF(SP_SUL!BH97="","*",SP_SUL!BH97)</f>
        <v>*</v>
      </c>
      <c r="P98" s="147" t="str">
        <f>IF($A$2=1,IF(SP_SUL!BJ97="","*",SP_SUL!BJ97),IF(SP_SUL!BK97="","*",SP_SUL!BK97))</f>
        <v>*</v>
      </c>
    </row>
    <row r="99" spans="1:16">
      <c r="A99" s="82" t="str">
        <f>IF(SP_SUL!B98="","*",SP_SUL!B98)</f>
        <v>*</v>
      </c>
      <c r="B99" s="83" t="str">
        <f>IF(SP_SUL!X98="","*",SP_SUL!X98)</f>
        <v>*</v>
      </c>
      <c r="C99" s="83" t="str">
        <f>IF(SP_SUL!S98="","*",SP_SUL!S98)</f>
        <v>-</v>
      </c>
      <c r="D99" s="83" t="str">
        <f>IF(SP_SUL!T98="","*",SP_SUL!T98)</f>
        <v>-</v>
      </c>
      <c r="E99" s="83" t="str">
        <f>IF(SP_SUL!D98="","*",SP_SUL!D98)</f>
        <v>*</v>
      </c>
      <c r="F99" s="83" t="str">
        <f>IF(SP_SUL!H98="","*",SP_SUL!H98)</f>
        <v>*</v>
      </c>
      <c r="G99" s="83" t="str">
        <f>IF(SP_SUL!M98="","*",SP_SUL!M98)</f>
        <v>-</v>
      </c>
      <c r="H99" s="116" t="str">
        <f>IF(SP_SUL!K98="","*",SP_SUL!K98)</f>
        <v>*</v>
      </c>
      <c r="I99" s="113" t="str">
        <f>IF(SP_SUL!O98="","*",SP_SUL!O98)</f>
        <v>*</v>
      </c>
      <c r="J99" s="113" t="str">
        <f>IF(SP_SUL!P98="","*",SP_SUL!P98)</f>
        <v>*</v>
      </c>
      <c r="K99" s="83">
        <f>IF(SP_SUL!AK98="","*",SP_SUL!AK98)</f>
        <v>0</v>
      </c>
      <c r="L99" s="83" t="str">
        <f>IF(SP_SUL!AM98="","*",SP_SUL!AM98)</f>
        <v>-</v>
      </c>
      <c r="M99" s="83">
        <f>IF(SP_SUL!AP98="","*",SP_SUL!AP98)</f>
        <v>0</v>
      </c>
      <c r="N99" s="83" t="str">
        <f>IF(SP_SUL!AM98="","*",SP_SUL!AM98)</f>
        <v>-</v>
      </c>
      <c r="O99" s="110" t="str">
        <f>IF(SP_SUL!BH98="","*",SP_SUL!BH98)</f>
        <v>*</v>
      </c>
      <c r="P99" s="147" t="str">
        <f>IF($A$2=1,IF(SP_SUL!BJ98="","*",SP_SUL!BJ98),IF(SP_SUL!BK98="","*",SP_SUL!BK98))</f>
        <v>*</v>
      </c>
    </row>
    <row r="100" spans="1:16">
      <c r="A100" s="82" t="str">
        <f>IF(SP_SUL!B99="","*",SP_SUL!B99)</f>
        <v>*</v>
      </c>
      <c r="B100" s="83" t="str">
        <f>IF(SP_SUL!X99="","*",SP_SUL!X99)</f>
        <v>*</v>
      </c>
      <c r="C100" s="83" t="str">
        <f>IF(SP_SUL!S99="","*",SP_SUL!S99)</f>
        <v>-</v>
      </c>
      <c r="D100" s="83" t="str">
        <f>IF(SP_SUL!T99="","*",SP_SUL!T99)</f>
        <v>-</v>
      </c>
      <c r="E100" s="83" t="str">
        <f>IF(SP_SUL!D99="","*",SP_SUL!D99)</f>
        <v>*</v>
      </c>
      <c r="F100" s="83" t="str">
        <f>IF(SP_SUL!H99="","*",SP_SUL!H99)</f>
        <v>*</v>
      </c>
      <c r="G100" s="83" t="str">
        <f>IF(SP_SUL!M99="","*",SP_SUL!M99)</f>
        <v>-</v>
      </c>
      <c r="H100" s="116" t="str">
        <f>IF(SP_SUL!K99="","*",SP_SUL!K99)</f>
        <v>*</v>
      </c>
      <c r="I100" s="113" t="str">
        <f>IF(SP_SUL!O99="","*",SP_SUL!O99)</f>
        <v>*</v>
      </c>
      <c r="J100" s="113" t="str">
        <f>IF(SP_SUL!P99="","*",SP_SUL!P99)</f>
        <v>*</v>
      </c>
      <c r="K100" s="83">
        <f>IF(SP_SUL!AK99="","*",SP_SUL!AK99)</f>
        <v>0</v>
      </c>
      <c r="L100" s="83" t="str">
        <f>IF(SP_SUL!AM99="","*",SP_SUL!AM99)</f>
        <v>-</v>
      </c>
      <c r="M100" s="83">
        <f>IF(SP_SUL!AP99="","*",SP_SUL!AP99)</f>
        <v>0</v>
      </c>
      <c r="N100" s="83" t="str">
        <f>IF(SP_SUL!AM99="","*",SP_SUL!AM99)</f>
        <v>-</v>
      </c>
      <c r="O100" s="110" t="str">
        <f>IF(SP_SUL!BH99="","*",SP_SUL!BH99)</f>
        <v>*</v>
      </c>
      <c r="P100" s="147" t="str">
        <f>IF($A$2=1,IF(SP_SUL!BJ99="","*",SP_SUL!BJ99),IF(SP_SUL!BK99="","*",SP_SUL!BK99))</f>
        <v>*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 t="str">
        <f>IF(SP_SUL!B101="","*",SP_SUL!B101)</f>
        <v>*</v>
      </c>
      <c r="B102" s="83" t="str">
        <f>IF(SP_SUL!X101="","*",SP_SUL!X101)</f>
        <v>*</v>
      </c>
      <c r="C102" s="83" t="str">
        <f>IF(SP_SUL!S101="","*",SP_SUL!S101)</f>
        <v>-</v>
      </c>
      <c r="D102" s="83" t="str">
        <f>IF(SP_SUL!T101="","*",SP_SUL!T101)</f>
        <v>-</v>
      </c>
      <c r="E102" s="83" t="str">
        <f>IF(SP_SUL!D101="","*",SP_SUL!D101)</f>
        <v>*</v>
      </c>
      <c r="F102" s="83" t="str">
        <f>IF(SP_SUL!H101="","*",SP_SUL!H101)</f>
        <v>*</v>
      </c>
      <c r="G102" s="83" t="str">
        <f>IF(SP_SUL!M101="","*",SP_SUL!M101)</f>
        <v>-</v>
      </c>
      <c r="H102" s="116" t="str">
        <f>IF(SP_SUL!K101="","*",SP_SUL!K101)</f>
        <v>*</v>
      </c>
      <c r="I102" s="113" t="str">
        <f>IF(SP_SUL!O101="","*",SP_SUL!O101)</f>
        <v>*</v>
      </c>
      <c r="J102" s="113" t="str">
        <f>IF(SP_SUL!P101="","*",SP_SUL!P101)</f>
        <v>*</v>
      </c>
      <c r="K102" s="83">
        <f>IF(SP_SUL!AK101="","*",SP_SUL!AK101)</f>
        <v>0</v>
      </c>
      <c r="L102" s="83" t="str">
        <f>IF(SP_SUL!AM101="","*",SP_SUL!AM101)</f>
        <v>-</v>
      </c>
      <c r="M102" s="83">
        <f>IF(SP_SUL!AP101="","*",SP_SUL!AP101)</f>
        <v>0</v>
      </c>
      <c r="N102" s="83" t="str">
        <f>IF(SP_SUL!AM101="","*",SP_SUL!AM101)</f>
        <v>-</v>
      </c>
      <c r="O102" s="110" t="str">
        <f>IF(SP_SUL!BH101="","*",SP_SUL!BH101)</f>
        <v>*</v>
      </c>
      <c r="P102" s="147" t="str">
        <f>IF($A$2=1,IF(SP_SUL!BJ101="","*",SP_SUL!BJ101),IF(SP_SUL!BK101="","*",SP_SUL!BK101))</f>
        <v>*</v>
      </c>
    </row>
    <row r="103" spans="1:16">
      <c r="A103" s="82" t="str">
        <f>IF(SP_SUL!B102="","*",SP_SUL!B102)</f>
        <v>*</v>
      </c>
      <c r="B103" s="83" t="str">
        <f>IF(SP_SUL!X102="","*",SP_SUL!X102)</f>
        <v>*</v>
      </c>
      <c r="C103" s="83" t="str">
        <f>IF(SP_SUL!S102="","*",SP_SUL!S102)</f>
        <v>-</v>
      </c>
      <c r="D103" s="83" t="str">
        <f>IF(SP_SUL!T102="","*",SP_SUL!T102)</f>
        <v>-</v>
      </c>
      <c r="E103" s="83" t="str">
        <f>IF(SP_SUL!D102="","*",SP_SUL!D102)</f>
        <v>*</v>
      </c>
      <c r="F103" s="83" t="str">
        <f>IF(SP_SUL!H102="","*",SP_SUL!H102)</f>
        <v>*</v>
      </c>
      <c r="G103" s="83" t="str">
        <f>IF(SP_SUL!M102="","*",SP_SUL!M102)</f>
        <v>-</v>
      </c>
      <c r="H103" s="116" t="str">
        <f>IF(SP_SUL!K102="","*",SP_SUL!K102)</f>
        <v>*</v>
      </c>
      <c r="I103" s="113" t="str">
        <f>IF(SP_SUL!O102="","*",SP_SUL!O102)</f>
        <v>*</v>
      </c>
      <c r="J103" s="113" t="str">
        <f>IF(SP_SUL!P102="","*",SP_SUL!P102)</f>
        <v>*</v>
      </c>
      <c r="K103" s="83">
        <f>IF(SP_SUL!AK102="","*",SP_SUL!AK102)</f>
        <v>0</v>
      </c>
      <c r="L103" s="83" t="str">
        <f>IF(SP_SUL!AM102="","*",SP_SUL!AM102)</f>
        <v>-</v>
      </c>
      <c r="M103" s="83">
        <f>IF(SP_SUL!AP102="","*",SP_SUL!AP102)</f>
        <v>0</v>
      </c>
      <c r="N103" s="83" t="str">
        <f>IF(SP_SUL!AM102="","*",SP_SUL!AM102)</f>
        <v>-</v>
      </c>
      <c r="O103" s="110" t="str">
        <f>IF(SP_SUL!BH102="","*",SP_SUL!BH102)</f>
        <v>*</v>
      </c>
      <c r="P103" s="147" t="str">
        <f>IF($A$2=1,IF(SP_SUL!BJ102="","*",SP_SUL!BJ102),IF(SP_SUL!BK102="","*",SP_SUL!BK102))</f>
        <v>*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 t="str">
        <f>IF(SP_SUL!B106="","*",SP_SUL!B106)</f>
        <v>*</v>
      </c>
      <c r="B107" s="83" t="str">
        <f>IF(SP_SUL!X106="","*",SP_SUL!X106)</f>
        <v>*</v>
      </c>
      <c r="C107" s="83" t="str">
        <f>IF(SP_SUL!S106="","*",SP_SUL!S106)</f>
        <v>-</v>
      </c>
      <c r="D107" s="83" t="str">
        <f>IF(SP_SUL!T106="","*",SP_SUL!T106)</f>
        <v>-</v>
      </c>
      <c r="E107" s="83" t="str">
        <f>IF(SP_SUL!D106="","*",SP_SUL!D106)</f>
        <v>*</v>
      </c>
      <c r="F107" s="83" t="str">
        <f>IF(SP_SUL!H106="","*",SP_SUL!H106)</f>
        <v>*</v>
      </c>
      <c r="G107" s="83" t="str">
        <f>IF(SP_SUL!M106="","*",SP_SUL!M106)</f>
        <v>-</v>
      </c>
      <c r="H107" s="116" t="str">
        <f>IF(SP_SUL!K106="","*",SP_SUL!K106)</f>
        <v>*</v>
      </c>
      <c r="I107" s="113" t="str">
        <f>IF(SP_SUL!O106="","*",SP_SUL!O106)</f>
        <v>*</v>
      </c>
      <c r="J107" s="113" t="str">
        <f>IF(SP_SUL!P106="","*",SP_SUL!P106)</f>
        <v>*</v>
      </c>
      <c r="K107" s="83">
        <f>IF(SP_SUL!AK106="","*",SP_SUL!AK106)</f>
        <v>0</v>
      </c>
      <c r="L107" s="83" t="str">
        <f>IF(SP_SUL!AM106="","*",SP_SUL!AM106)</f>
        <v>-</v>
      </c>
      <c r="M107" s="83">
        <f>IF(SP_SUL!AP106="","*",SP_SUL!AP106)</f>
        <v>0</v>
      </c>
      <c r="N107" s="83" t="str">
        <f>IF(SP_SUL!AM106="","*",SP_SUL!AM106)</f>
        <v>-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 t="str">
        <f>IF(SP_SUL!B107="","*",SP_SUL!B107)</f>
        <v>*</v>
      </c>
      <c r="B108" s="83" t="str">
        <f>IF(SP_SUL!X107="","*",SP_SUL!X107)</f>
        <v>*</v>
      </c>
      <c r="C108" s="83" t="str">
        <f>IF(SP_SUL!S107="","*",SP_SUL!S107)</f>
        <v>-</v>
      </c>
      <c r="D108" s="83" t="str">
        <f>IF(SP_SUL!T107="","*",SP_SUL!T107)</f>
        <v>-</v>
      </c>
      <c r="E108" s="83" t="str">
        <f>IF(SP_SUL!D107="","*",SP_SUL!D107)</f>
        <v>*</v>
      </c>
      <c r="F108" s="83" t="str">
        <f>IF(SP_SUL!H107="","*",SP_SUL!H107)</f>
        <v>*</v>
      </c>
      <c r="G108" s="83" t="str">
        <f>IF(SP_SUL!M107="","*",SP_SUL!M107)</f>
        <v>-</v>
      </c>
      <c r="H108" s="116" t="str">
        <f>IF(SP_SUL!K107="","*",SP_SUL!K107)</f>
        <v>*</v>
      </c>
      <c r="I108" s="113" t="str">
        <f>IF(SP_SUL!O107="","*",SP_SUL!O107)</f>
        <v>*</v>
      </c>
      <c r="J108" s="113" t="str">
        <f>IF(SP_SUL!P107="","*",SP_SUL!P107)</f>
        <v>*</v>
      </c>
      <c r="K108" s="83">
        <f>IF(SP_SUL!AK107="","*",SP_SUL!AK107)</f>
        <v>0</v>
      </c>
      <c r="L108" s="83" t="str">
        <f>IF(SP_SUL!AM107="","*",SP_SUL!AM107)</f>
        <v>-</v>
      </c>
      <c r="M108" s="83">
        <f>IF(SP_SUL!AP107="","*",SP_SUL!AP107)</f>
        <v>0</v>
      </c>
      <c r="N108" s="83" t="str">
        <f>IF(SP_SUL!AM107="","*",SP_SUL!AM107)</f>
        <v>-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 t="str">
        <f>IF(SP_SUL!B108="","*",SP_SUL!B108)</f>
        <v>*</v>
      </c>
      <c r="B109" s="83" t="str">
        <f>IF(SP_SUL!X108="","*",SP_SUL!X108)</f>
        <v>*</v>
      </c>
      <c r="C109" s="83" t="str">
        <f>IF(SP_SUL!S108="","*",SP_SUL!S108)</f>
        <v>-</v>
      </c>
      <c r="D109" s="83" t="str">
        <f>IF(SP_SUL!T108="","*",SP_SUL!T108)</f>
        <v>-</v>
      </c>
      <c r="E109" s="83" t="str">
        <f>IF(SP_SUL!D108="","*",SP_SUL!D108)</f>
        <v>*</v>
      </c>
      <c r="F109" s="83" t="str">
        <f>IF(SP_SUL!H108="","*",SP_SUL!H108)</f>
        <v>*</v>
      </c>
      <c r="G109" s="83" t="str">
        <f>IF(SP_SUL!M108="","*",SP_SUL!M108)</f>
        <v>-</v>
      </c>
      <c r="H109" s="116" t="str">
        <f>IF(SP_SUL!K108="","*",SP_SUL!K108)</f>
        <v>*</v>
      </c>
      <c r="I109" s="113" t="str">
        <f>IF(SP_SUL!O108="","*",SP_SUL!O108)</f>
        <v>*</v>
      </c>
      <c r="J109" s="113" t="str">
        <f>IF(SP_SUL!P108="","*",SP_SUL!P108)</f>
        <v>*</v>
      </c>
      <c r="K109" s="83">
        <f>IF(SP_SUL!AK108="","*",SP_SUL!AK108)</f>
        <v>0</v>
      </c>
      <c r="L109" s="83" t="str">
        <f>IF(SP_SUL!AM108="","*",SP_SUL!AM108)</f>
        <v>-</v>
      </c>
      <c r="M109" s="83">
        <f>IF(SP_SUL!AP108="","*",SP_SUL!AP108)</f>
        <v>0</v>
      </c>
      <c r="N109" s="83" t="str">
        <f>IF(SP_SUL!AM108="","*",SP_SUL!AM108)</f>
        <v>-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 t="str">
        <f>IF(SP_SUL!B110="","*",SP_SUL!B110)</f>
        <v>*</v>
      </c>
      <c r="B111" s="83" t="str">
        <f>IF(SP_SUL!X110="","*",SP_SUL!X110)</f>
        <v>*</v>
      </c>
      <c r="C111" s="83" t="str">
        <f>IF(SP_SUL!S110="","*",SP_SUL!S110)</f>
        <v>-</v>
      </c>
      <c r="D111" s="83" t="str">
        <f>IF(SP_SUL!T110="","*",SP_SUL!T110)</f>
        <v>-</v>
      </c>
      <c r="E111" s="83" t="str">
        <f>IF(SP_SUL!D110="","*",SP_SUL!D110)</f>
        <v>*</v>
      </c>
      <c r="F111" s="83" t="str">
        <f>IF(SP_SUL!H110="","*",SP_SUL!H110)</f>
        <v>*</v>
      </c>
      <c r="G111" s="83" t="str">
        <f>IF(SP_SUL!M110="","*",SP_SUL!M110)</f>
        <v>-</v>
      </c>
      <c r="H111" s="116" t="str">
        <f>IF(SP_SUL!K110="","*",SP_SUL!K110)</f>
        <v>*</v>
      </c>
      <c r="I111" s="113" t="str">
        <f>IF(SP_SUL!O110="","*",SP_SUL!O110)</f>
        <v>*</v>
      </c>
      <c r="J111" s="113" t="str">
        <f>IF(SP_SUL!P110="","*",SP_SUL!P110)</f>
        <v>*</v>
      </c>
      <c r="K111" s="83">
        <f>IF(SP_SUL!AK110="","*",SP_SUL!AK110)</f>
        <v>0</v>
      </c>
      <c r="L111" s="83" t="str">
        <f>IF(SP_SUL!AM110="","*",SP_SUL!AM110)</f>
        <v>-</v>
      </c>
      <c r="M111" s="83">
        <f>IF(SP_SUL!AP110="","*",SP_SUL!AP110)</f>
        <v>0</v>
      </c>
      <c r="N111" s="83" t="str">
        <f>IF(SP_SUL!AM110="","*",SP_SUL!AM110)</f>
        <v>-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 t="str">
        <f>IF(SP_SUL!B112="","*",SP_SUL!B112)</f>
        <v>*</v>
      </c>
      <c r="B113" s="83" t="str">
        <f>IF(SP_SUL!X112="","*",SP_SUL!X112)</f>
        <v>*</v>
      </c>
      <c r="C113" s="83" t="str">
        <f>IF(SP_SUL!S112="","*",SP_SUL!S112)</f>
        <v>-</v>
      </c>
      <c r="D113" s="83" t="str">
        <f>IF(SP_SUL!T112="","*",SP_SUL!T112)</f>
        <v>-</v>
      </c>
      <c r="E113" s="83" t="str">
        <f>IF(SP_SUL!D112="","*",SP_SUL!D112)</f>
        <v>*</v>
      </c>
      <c r="F113" s="83" t="str">
        <f>IF(SP_SUL!H112="","*",SP_SUL!H112)</f>
        <v>*</v>
      </c>
      <c r="G113" s="83" t="str">
        <f>IF(SP_SUL!M112="","*",SP_SUL!M112)</f>
        <v>-</v>
      </c>
      <c r="H113" s="116" t="str">
        <f>IF(SP_SUL!K112="","*",SP_SUL!K112)</f>
        <v>*</v>
      </c>
      <c r="I113" s="113" t="str">
        <f>IF(SP_SUL!O112="","*",SP_SUL!O112)</f>
        <v>*</v>
      </c>
      <c r="J113" s="113" t="str">
        <f>IF(SP_SUL!P112="","*",SP_SUL!P112)</f>
        <v>*</v>
      </c>
      <c r="K113" s="83">
        <f>IF(SP_SUL!AK112="","*",SP_SUL!AK112)</f>
        <v>0</v>
      </c>
      <c r="L113" s="83" t="str">
        <f>IF(SP_SUL!AM112="","*",SP_SUL!AM112)</f>
        <v>-</v>
      </c>
      <c r="M113" s="83">
        <f>IF(SP_SUL!AP112="","*",SP_SUL!AP112)</f>
        <v>0</v>
      </c>
      <c r="N113" s="83" t="str">
        <f>IF(SP_SUL!AM112="","*",SP_SUL!AM112)</f>
        <v>-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 t="str">
        <f>IF(SP_SUL!B114="","*",SP_SUL!B114)</f>
        <v>*</v>
      </c>
      <c r="B115" s="83" t="str">
        <f>IF(SP_SUL!X114="","*",SP_SUL!X114)</f>
        <v>*</v>
      </c>
      <c r="C115" s="83" t="str">
        <f>IF(SP_SUL!S114="","*",SP_SUL!S114)</f>
        <v>-</v>
      </c>
      <c r="D115" s="83" t="str">
        <f>IF(SP_SUL!T114="","*",SP_SUL!T114)</f>
        <v>-</v>
      </c>
      <c r="E115" s="83" t="str">
        <f>IF(SP_SUL!D114="","*",SP_SUL!D114)</f>
        <v>*</v>
      </c>
      <c r="F115" s="83" t="str">
        <f>IF(SP_SUL!H114="","*",SP_SUL!H114)</f>
        <v>*</v>
      </c>
      <c r="G115" s="83" t="str">
        <f>IF(SP_SUL!M114="","*",SP_SUL!M114)</f>
        <v>-</v>
      </c>
      <c r="H115" s="116" t="str">
        <f>IF(SP_SUL!K114="","*",SP_SUL!K114)</f>
        <v>*</v>
      </c>
      <c r="I115" s="113" t="str">
        <f>IF(SP_SUL!O114="","*",SP_SUL!O114)</f>
        <v>*</v>
      </c>
      <c r="J115" s="113" t="str">
        <f>IF(SP_SUL!P114="","*",SP_SUL!P114)</f>
        <v>*</v>
      </c>
      <c r="K115" s="83">
        <f>IF(SP_SUL!AK114="","*",SP_SUL!AK114)</f>
        <v>0</v>
      </c>
      <c r="L115" s="83" t="str">
        <f>IF(SP_SUL!AM114="","*",SP_SUL!AM114)</f>
        <v>-</v>
      </c>
      <c r="M115" s="83">
        <f>IF(SP_SUL!AP114="","*",SP_SUL!AP114)</f>
        <v>0</v>
      </c>
      <c r="N115" s="83" t="str">
        <f>IF(SP_SUL!AM114="","*",SP_SUL!AM114)</f>
        <v>-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 t="str">
        <f>IF(SP_SUL!B115="","*",SP_SUL!B115)</f>
        <v>*</v>
      </c>
      <c r="B116" s="83" t="str">
        <f>IF(SP_SUL!X115="","*",SP_SUL!X115)</f>
        <v>*</v>
      </c>
      <c r="C116" s="83" t="str">
        <f>IF(SP_SUL!S115="","*",SP_SUL!S115)</f>
        <v>-</v>
      </c>
      <c r="D116" s="83" t="str">
        <f>IF(SP_SUL!T115="","*",SP_SUL!T115)</f>
        <v>-</v>
      </c>
      <c r="E116" s="83" t="str">
        <f>IF(SP_SUL!D115="","*",SP_SUL!D115)</f>
        <v>*</v>
      </c>
      <c r="F116" s="83" t="str">
        <f>IF(SP_SUL!H115="","*",SP_SUL!H115)</f>
        <v>*</v>
      </c>
      <c r="G116" s="83" t="str">
        <f>IF(SP_SUL!M115="","*",SP_SUL!M115)</f>
        <v>-</v>
      </c>
      <c r="H116" s="116" t="str">
        <f>IF(SP_SUL!K115="","*",SP_SUL!K115)</f>
        <v>*</v>
      </c>
      <c r="I116" s="113" t="str">
        <f>IF(SP_SUL!O115="","*",SP_SUL!O115)</f>
        <v>*</v>
      </c>
      <c r="J116" s="113" t="str">
        <f>IF(SP_SUL!P115="","*",SP_SUL!P115)</f>
        <v>*</v>
      </c>
      <c r="K116" s="83">
        <f>IF(SP_SUL!AK115="","*",SP_SUL!AK115)</f>
        <v>0</v>
      </c>
      <c r="L116" s="83" t="str">
        <f>IF(SP_SUL!AM115="","*",SP_SUL!AM115)</f>
        <v>-</v>
      </c>
      <c r="M116" s="83">
        <f>IF(SP_SUL!AP115="","*",SP_SUL!AP115)</f>
        <v>0</v>
      </c>
      <c r="N116" s="83" t="str">
        <f>IF(SP_SUL!AM115="","*",SP_SUL!AM115)</f>
        <v>-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-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-</v>
      </c>
      <c r="D131" s="83" t="str">
        <f>IF(SP_SUL!T130="","*",SP_SUL!T130)</f>
        <v>-</v>
      </c>
      <c r="E131" s="83" t="str">
        <f>IF(SP_SUL!D130="","*",SP_SUL!D130)</f>
        <v>*</v>
      </c>
      <c r="F131" s="83" t="str">
        <f>IF(SP_SUL!H130="","*",SP_SUL!H130)</f>
        <v>*</v>
      </c>
      <c r="G131" s="83" t="str">
        <f>IF(SP_SUL!M130="","*",SP_SUL!M130)</f>
        <v>-</v>
      </c>
      <c r="H131" s="116" t="str">
        <f>IF(SP_SUL!K130="","*",SP_SUL!K130)</f>
        <v>*</v>
      </c>
      <c r="I131" s="113" t="str">
        <f>IF(SP_SUL!O130="","*",SP_SUL!O130)</f>
        <v>*</v>
      </c>
      <c r="J131" s="113" t="str">
        <f>IF(SP_SUL!P130="","*",SP_SUL!P130)</f>
        <v>*</v>
      </c>
      <c r="K131" s="83">
        <f>IF(SP_SUL!AK130="","*",SP_SUL!AK130)</f>
        <v>0</v>
      </c>
      <c r="L131" s="83" t="str">
        <f>IF(SP_SUL!AM130="","*",SP_SUL!AM130)</f>
        <v>-</v>
      </c>
      <c r="M131" s="83">
        <f>IF(SP_SUL!AP130="","*",SP_SUL!AP130)</f>
        <v>0</v>
      </c>
      <c r="N131" s="83" t="str">
        <f>IF(SP_SUL!AM130="","*",SP_SUL!AM130)</f>
        <v>-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-</v>
      </c>
      <c r="D133" s="83" t="str">
        <f>IF(SP_SUL!T132="","*",SP_SUL!T132)</f>
        <v>-</v>
      </c>
      <c r="E133" s="83" t="str">
        <f>IF(SP_SUL!D132="","*",SP_SUL!D132)</f>
        <v>*</v>
      </c>
      <c r="F133" s="83" t="str">
        <f>IF(SP_SUL!H132="","*",SP_SUL!H132)</f>
        <v>*</v>
      </c>
      <c r="G133" s="83" t="str">
        <f>IF(SP_SUL!M132="","*",SP_SUL!M132)</f>
        <v>-</v>
      </c>
      <c r="H133" s="116" t="str">
        <f>IF(SP_SUL!K132="","*",SP_SUL!K132)</f>
        <v>*</v>
      </c>
      <c r="I133" s="113" t="str">
        <f>IF(SP_SUL!O132="","*",SP_SUL!O132)</f>
        <v>*</v>
      </c>
      <c r="J133" s="113" t="str">
        <f>IF(SP_SUL!P132="","*",SP_SUL!P132)</f>
        <v>*</v>
      </c>
      <c r="K133" s="83">
        <f>IF(SP_SUL!AK132="","*",SP_SUL!AK132)</f>
        <v>0</v>
      </c>
      <c r="L133" s="83" t="str">
        <f>IF(SP_SUL!AM132="","*",SP_SUL!AM132)</f>
        <v>-</v>
      </c>
      <c r="M133" s="83">
        <f>IF(SP_SUL!AP132="","*",SP_SUL!AP132)</f>
        <v>0</v>
      </c>
      <c r="N133" s="83" t="str">
        <f>IF(SP_SUL!AM132="","*",SP_SUL!AM132)</f>
        <v>-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-</v>
      </c>
      <c r="D135" s="83" t="str">
        <f>IF(SP_SUL!T134="","*",SP_SUL!T134)</f>
        <v>-</v>
      </c>
      <c r="E135" s="83" t="str">
        <f>IF(SP_SUL!D134="","*",SP_SUL!D134)</f>
        <v>*</v>
      </c>
      <c r="F135" s="83" t="str">
        <f>IF(SP_SUL!H134="","*",SP_SUL!H134)</f>
        <v>*</v>
      </c>
      <c r="G135" s="83" t="str">
        <f>IF(SP_SUL!M134="","*",SP_SUL!M134)</f>
        <v>-</v>
      </c>
      <c r="H135" s="116" t="str">
        <f>IF(SP_SUL!K134="","*",SP_SUL!K134)</f>
        <v>*</v>
      </c>
      <c r="I135" s="113" t="str">
        <f>IF(SP_SUL!O134="","*",SP_SUL!O134)</f>
        <v>*</v>
      </c>
      <c r="J135" s="113" t="str">
        <f>IF(SP_SUL!P134="","*",SP_SUL!P134)</f>
        <v>*</v>
      </c>
      <c r="K135" s="83">
        <f>IF(SP_SUL!AK134="","*",SP_SUL!AK134)</f>
        <v>0</v>
      </c>
      <c r="L135" s="83" t="str">
        <f>IF(SP_SUL!AM134="","*",SP_SUL!AM134)</f>
        <v>-</v>
      </c>
      <c r="M135" s="83">
        <f>IF(SP_SUL!AP134="","*",SP_SUL!AP134)</f>
        <v>0</v>
      </c>
      <c r="N135" s="83" t="str">
        <f>IF(SP_SUL!AM134="","*",SP_SUL!AM134)</f>
        <v>-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-</v>
      </c>
      <c r="D139" s="83" t="str">
        <f>IF(SP_SUL!T138="","*",SP_SUL!T138)</f>
        <v>-</v>
      </c>
      <c r="E139" s="83" t="str">
        <f>IF(SP_SUL!D138="","*",SP_SUL!D138)</f>
        <v>*</v>
      </c>
      <c r="F139" s="83" t="str">
        <f>IF(SP_SUL!H138="","*",SP_SUL!H138)</f>
        <v>*</v>
      </c>
      <c r="G139" s="83" t="str">
        <f>IF(SP_SUL!M138="","*",SP_SUL!M138)</f>
        <v>-</v>
      </c>
      <c r="H139" s="116" t="str">
        <f>IF(SP_SUL!K138="","*",SP_SUL!K138)</f>
        <v>*</v>
      </c>
      <c r="I139" s="113" t="str">
        <f>IF(SP_SUL!O138="","*",SP_SUL!O138)</f>
        <v>*</v>
      </c>
      <c r="J139" s="113" t="str">
        <f>IF(SP_SUL!P138="","*",SP_SUL!P138)</f>
        <v>*</v>
      </c>
      <c r="K139" s="83">
        <f>IF(SP_SUL!AK138="","*",SP_SUL!AK138)</f>
        <v>0</v>
      </c>
      <c r="L139" s="83" t="str">
        <f>IF(SP_SUL!AM138="","*",SP_SUL!AM138)</f>
        <v>-</v>
      </c>
      <c r="M139" s="83">
        <f>IF(SP_SUL!AP138="","*",SP_SUL!AP138)</f>
        <v>0</v>
      </c>
      <c r="N139" s="83" t="str">
        <f>IF(SP_SUL!AM138="","*",SP_SUL!AM138)</f>
        <v>-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*</v>
      </c>
      <c r="F142" s="83" t="str">
        <f>IF(SP_SUL!H141="","*",SP_SUL!H141)</f>
        <v>*</v>
      </c>
      <c r="G142" s="83" t="str">
        <f>IF(SP_SUL!M141="","*",SP_SUL!M141)</f>
        <v>-</v>
      </c>
      <c r="H142" s="116" t="str">
        <f>IF(SP_SUL!K141="","*",SP_SUL!K141)</f>
        <v>*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0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*</v>
      </c>
      <c r="C310" s="83" t="str">
        <f>IF(SP_SUL!S309="","*",SP_SUL!S309)</f>
        <v>-</v>
      </c>
      <c r="D310" s="83" t="str">
        <f>IF(SP_SUL!T309="","*",SP_SUL!T309)</f>
        <v>-</v>
      </c>
      <c r="E310" s="83" t="str">
        <f>IF(SP_SUL!D309="","*",SP_SUL!D309)</f>
        <v>*</v>
      </c>
      <c r="F310" s="83" t="str">
        <f>IF(SP_SUL!H309="","*",SP_SUL!H309)</f>
        <v>*</v>
      </c>
      <c r="G310" s="83" t="str">
        <f>IF(SP_SUL!M309="","*",SP_SUL!M309)</f>
        <v>-</v>
      </c>
      <c r="H310" s="116" t="str">
        <f>IF(SP_SUL!K309="","*",SP_SUL!K309)</f>
        <v>*</v>
      </c>
      <c r="I310" s="113" t="str">
        <f>IF(SP_SUL!O309="","*",SP_SUL!O309)</f>
        <v>*</v>
      </c>
      <c r="J310" s="113" t="str">
        <f>IF(SP_SUL!P309="","*",SP_SUL!P309)</f>
        <v>*</v>
      </c>
      <c r="K310" s="83">
        <f>IF(SP_SUL!AK309="","*",SP_SUL!AK309)</f>
        <v>0</v>
      </c>
      <c r="L310" s="83" t="str">
        <f>IF(SP_SUL!AM309="","*",SP_SUL!AM309)</f>
        <v>-</v>
      </c>
      <c r="M310" s="83">
        <f>IF(SP_SUL!AP309="","*",SP_SUL!AP309)</f>
        <v>0</v>
      </c>
      <c r="N310" s="83" t="str">
        <f>IF(SP_SUL!AM309="","*",SP_SUL!AM309)</f>
        <v>-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-</v>
      </c>
      <c r="D537" s="83" t="str">
        <f>IF(SP_SUL!T536="","*",SP_SUL!T536)</f>
        <v>-</v>
      </c>
      <c r="E537" s="83" t="str">
        <f>IF(SP_SUL!D536="","*",SP_SUL!D536)</f>
        <v>*</v>
      </c>
      <c r="F537" s="83" t="str">
        <f>IF(SP_SUL!H536="","*",SP_SUL!H536)</f>
        <v>*</v>
      </c>
      <c r="G537" s="83" t="str">
        <f>IF(SP_SUL!M536="","*",SP_SUL!M536)</f>
        <v>-</v>
      </c>
      <c r="H537" s="116" t="str">
        <f>IF(SP_SUL!K536="","*",SP_SUL!K536)</f>
        <v>*</v>
      </c>
      <c r="I537" s="113" t="str">
        <f>IF(SP_SUL!O536="","*",SP_SUL!O536)</f>
        <v>*</v>
      </c>
      <c r="J537" s="113" t="str">
        <f>IF(SP_SUL!P536="","*",SP_SUL!P536)</f>
        <v>*</v>
      </c>
      <c r="K537" s="83">
        <f>IF(SP_SUL!AK536="","*",SP_SUL!AK536)</f>
        <v>0</v>
      </c>
      <c r="L537" s="83" t="str">
        <f>IF(SP_SUL!AM536="","*",SP_SUL!AM536)</f>
        <v>-</v>
      </c>
      <c r="M537" s="83">
        <f>IF(SP_SUL!AP536="","*",SP_SUL!AP536)</f>
        <v>0</v>
      </c>
      <c r="N537" s="83" t="str">
        <f>IF(SP_SUL!AM536="","*",SP_SUL!AM536)</f>
        <v>-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-</v>
      </c>
      <c r="D772" s="83" t="str">
        <f>IF(SP_SUL!T771="","*",SP_SUL!T771)</f>
        <v>-</v>
      </c>
      <c r="E772" s="83" t="str">
        <f>IF(SP_SUL!D771="","*",SP_SUL!D771)</f>
        <v>*</v>
      </c>
      <c r="F772" s="83" t="str">
        <f>IF(SP_SUL!H771="","*",SP_SUL!H771)</f>
        <v>*</v>
      </c>
      <c r="G772" s="83" t="str">
        <f>IF(SP_SUL!M771="","*",SP_SUL!M771)</f>
        <v>-</v>
      </c>
      <c r="H772" s="116" t="str">
        <f>IF(SP_SUL!K771="","*",SP_SUL!K771)</f>
        <v>*</v>
      </c>
      <c r="I772" s="113" t="str">
        <f>IF(SP_SUL!O771="","*",SP_SUL!O771)</f>
        <v>*</v>
      </c>
      <c r="J772" s="113" t="str">
        <f>IF(SP_SUL!P771="","*",SP_SUL!P771)</f>
        <v>*</v>
      </c>
      <c r="K772" s="83">
        <f>IF(SP_SUL!AK771="","*",SP_SUL!AK771)</f>
        <v>0</v>
      </c>
      <c r="L772" s="83" t="str">
        <f>IF(SP_SUL!AM771="","*",SP_SUL!AM771)</f>
        <v>-</v>
      </c>
      <c r="M772" s="83">
        <f>IF(SP_SUL!AP771="","*",SP_SUL!AP771)</f>
        <v>0</v>
      </c>
      <c r="N772" s="83" t="str">
        <f>IF(SP_SUL!AM771="","*",SP_SUL!AM771)</f>
        <v>-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*</v>
      </c>
      <c r="C1001" s="83" t="str">
        <f>IF(SP_SUL!S1000="","*",SP_SUL!S1000)</f>
        <v>-</v>
      </c>
      <c r="D1001" s="83" t="str">
        <f>IF(SP_SUL!T1000="","*",SP_SUL!T1000)</f>
        <v>-</v>
      </c>
      <c r="E1001" s="83" t="str">
        <f>IF(SP_SUL!D1000="","*",SP_SUL!D1000)</f>
        <v>*</v>
      </c>
      <c r="F1001" s="83" t="str">
        <f>IF(SP_SUL!H1000="","*",SP_SUL!H1000)</f>
        <v>*</v>
      </c>
      <c r="G1001" s="83" t="str">
        <f>IF(SP_SUL!M1000="","*",SP_SUL!M1000)</f>
        <v>-</v>
      </c>
      <c r="H1001" s="116" t="str">
        <f>IF(SP_SUL!K1000="","*",SP_SUL!K1000)</f>
        <v>*</v>
      </c>
      <c r="I1001" s="113" t="str">
        <f>IF(SP_SUL!O1000="","*",SP_SUL!O1000)</f>
        <v>*</v>
      </c>
      <c r="J1001" s="113" t="str">
        <f>IF(SP_SUL!P1000="","*",SP_SUL!P1000)</f>
        <v>*</v>
      </c>
      <c r="K1001" s="83">
        <f>IF(SP_SUL!AK1000="","*",SP_SUL!AK1000)</f>
        <v>0</v>
      </c>
      <c r="L1001" s="83" t="str">
        <f>IF(SP_SUL!AM1000="","*",SP_SUL!AM1000)</f>
        <v>-</v>
      </c>
      <c r="M1001" s="83">
        <f>IF(SP_SUL!AP1000="","*",SP_SUL!AP1000)</f>
        <v>0</v>
      </c>
      <c r="N1001" s="83" t="str">
        <f>IF(SP_SUL!AM1000="","*",SP_SUL!AM1000)</f>
        <v>-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1147</v>
      </c>
      <c r="C2" s="121" t="s">
        <v>942</v>
      </c>
      <c r="D2" s="76" t="s">
        <v>944</v>
      </c>
      <c r="E2" s="76" t="s">
        <v>1148</v>
      </c>
      <c r="F2" s="99" t="s">
        <v>1149</v>
      </c>
      <c r="G2" s="76" t="s">
        <v>1150</v>
      </c>
      <c r="H2" s="76" t="s">
        <v>1151</v>
      </c>
      <c r="I2" s="76" t="s">
        <v>1152</v>
      </c>
      <c r="J2" s="76" t="s">
        <v>1153</v>
      </c>
      <c r="K2" s="78" t="s">
        <v>1154</v>
      </c>
    </row>
    <row r="3" spans="2:11" s="98" customFormat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E17</v>
      </c>
      <c r="E3" s="94" t="str">
        <f>IF(SP_SUL!H6="","*",SP_SUL!H6)</f>
        <v>102ZKW2</v>
      </c>
      <c r="F3" s="100" t="str">
        <f>IF(SP_SUL!M6="","*",SP_SUL!M6)</f>
        <v>ZKW</v>
      </c>
      <c r="G3" s="95" t="str">
        <f>IF(SP_SUL!I6="","*",SP_SUL!I6)</f>
        <v>102ZKW2</v>
      </c>
      <c r="H3" s="95" t="str">
        <f>IF(SP_SUL!AB6="","*",SP_SUL!AB6)</f>
        <v>FIXO</v>
      </c>
      <c r="I3" s="95" t="str">
        <f>IF(SP_SUL!AC6="","*",SP_SUL!AC6)</f>
        <v>*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V85</v>
      </c>
      <c r="E5" s="94" t="str">
        <f>IF(SP_SUL!H8="","*",SP_SUL!H8)</f>
        <v>ZPT1051</v>
      </c>
      <c r="F5" s="100" t="str">
        <f>IF(SP_SUL!M8="","*",SP_SUL!M8)</f>
        <v>ZGP</v>
      </c>
      <c r="G5" s="95" t="str">
        <f>IF(SP_SUL!I8="","*",SP_SUL!I8)</f>
        <v>ZPT</v>
      </c>
      <c r="H5" s="95" t="str">
        <f>IF(SP_SUL!AB8="","*",SP_SUL!AB8)</f>
        <v>FIXO</v>
      </c>
      <c r="I5" s="95" t="str">
        <f>IF(SP_SUL!AC8="","*",SP_SUL!AC8)</f>
        <v>ACIONAMENTO</v>
      </c>
      <c r="J5" s="96">
        <f>IF(SP_SUL!AA8="","*",SP_SUL!AA8)</f>
        <v>1</v>
      </c>
      <c r="K5" s="97">
        <f>IF(SP_SUL!AD8="","*",SP_SUL!AD8)</f>
        <v>0.29166666666666669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*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V92</v>
      </c>
      <c r="E7" s="94" t="str">
        <f>IF(SP_SUL!H10="","*",SP_SUL!H10)</f>
        <v>ZAC-2</v>
      </c>
      <c r="F7" s="100" t="str">
        <f>IF(SP_SUL!M10="","*",SP_SUL!M10)</f>
        <v>ZTT</v>
      </c>
      <c r="G7" s="95" t="str">
        <f>IF(SP_SUL!I10="","*",SP_SUL!I10)</f>
        <v>ZAC-2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(fixo Lucas)</v>
      </c>
      <c r="K7" s="97">
        <f>IF(SP_SUL!AD10="","*",SP_SUL!AD10)</f>
        <v>0.33333333333333331</v>
      </c>
    </row>
    <row r="8" spans="2:1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 t="str">
        <f>IF(SP_SUL!B12="","*",SP_SUL!B12)</f>
        <v>*</v>
      </c>
      <c r="D9" s="94" t="str">
        <f>IF(SP_SUL!D12="","*",SP_SUL!D12)</f>
        <v>*</v>
      </c>
      <c r="E9" s="94" t="str">
        <f>IF(SP_SUL!H12="","*",SP_SUL!H12)</f>
        <v>*</v>
      </c>
      <c r="F9" s="100" t="str">
        <f>IF(SP_SUL!M12="","*",SP_SUL!M12)</f>
        <v>-</v>
      </c>
      <c r="G9" s="95" t="str">
        <f>IF(SP_SUL!I12="","*",SP_SUL!I12)</f>
        <v>*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DANIEL (TP-647)</v>
      </c>
      <c r="E10" s="94" t="str">
        <f>IF(SP_SUL!H13="","*",SP_SUL!H13)</f>
        <v>-</v>
      </c>
      <c r="F10" s="100" t="str">
        <f>IF(SP_SUL!M13="","*",SP_SUL!M13)</f>
        <v>ZST</v>
      </c>
      <c r="G10" s="95" t="str">
        <f>IF(SP_SUL!I13="","*",SP_SUL!I13)</f>
        <v>-</v>
      </c>
      <c r="H10" s="95" t="str">
        <f>IF(SP_SUL!AB13="","*",SP_SUL!AB13)</f>
        <v>*</v>
      </c>
      <c r="I10" s="95" t="str">
        <f>IF(SP_SUL!AC13="","*",SP_SUL!AC13)</f>
        <v>*</v>
      </c>
      <c r="J10" s="96" t="str">
        <f>IF(SP_SUL!AA13="","*",SP_SUL!AA13)</f>
        <v>-</v>
      </c>
      <c r="K10" s="97" t="str">
        <f>IF(SP_SUL!AD13="","*",SP_SUL!AD13)</f>
        <v>*</v>
      </c>
    </row>
    <row r="11" spans="2:1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V93</v>
      </c>
      <c r="E11" s="94" t="str">
        <f>IF(SP_SUL!H14="","*",SP_SUL!H14)</f>
        <v>ZYU1</v>
      </c>
      <c r="F11" s="100" t="str">
        <f>IF(SP_SUL!M14="","*",SP_SUL!M14)</f>
        <v>ZYU-ZST</v>
      </c>
      <c r="G11" s="95" t="str">
        <f>IF(SP_SUL!I14="","*",SP_SUL!I14)</f>
        <v>ZYU1</v>
      </c>
      <c r="H11" s="95" t="str">
        <f>IF(SP_SUL!AB14="","*",SP_SUL!AB14)</f>
        <v>FIXO</v>
      </c>
      <c r="I11" s="95" t="str">
        <f>IF(SP_SUL!AC14="","*",SP_SUL!AC14)</f>
        <v>ACIONAMENTO</v>
      </c>
      <c r="J11" s="96" t="str">
        <f>IF(SP_SUL!AA14="","*",SP_SUL!AA14)</f>
        <v>1 (Palazzi)</v>
      </c>
      <c r="K11" s="97">
        <f>IF(SP_SUL!AD14="","*",SP_SUL!AD14)</f>
        <v>0.33333333333333331</v>
      </c>
    </row>
    <row r="12" spans="2:1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ROGÉRIO (TP-730)</v>
      </c>
      <c r="E12" s="94" t="str">
        <f>IF(SP_SUL!H15="","*",SP_SUL!H15)</f>
        <v>-</v>
      </c>
      <c r="F12" s="100" t="str">
        <f>IF(SP_SUL!M15="","*",SP_SUL!M15)</f>
        <v>ZYU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W59</v>
      </c>
      <c r="E13" s="94" t="str">
        <f>IF(SP_SUL!H16="","*",SP_SUL!H16)</f>
        <v>ZYU1</v>
      </c>
      <c r="F13" s="100" t="str">
        <f>IF(SP_SUL!M16="","*",SP_SUL!M16)</f>
        <v>ZXP-ZFY</v>
      </c>
      <c r="G13" s="95" t="str">
        <f>IF(SP_SUL!I16="","*",SP_SUL!I16)</f>
        <v>ZYU1</v>
      </c>
      <c r="H13" s="95" t="str">
        <f>IF(SP_SUL!AB16="","*",SP_SUL!AB16)</f>
        <v>ESCALA</v>
      </c>
      <c r="I13" s="95" t="str">
        <f>IF(SP_SUL!AC16="","*",SP_SUL!AC16)</f>
        <v>AGD ACIONAMENTO PCM</v>
      </c>
      <c r="J13" s="96" t="str">
        <f>IF(SP_SUL!AA16="","*",SP_SUL!AA16)</f>
        <v>1 (Escala + Auxiliar fixo)</v>
      </c>
      <c r="K13" s="97">
        <f>IF(SP_SUL!AD16="","*",SP_SUL!AD16)</f>
        <v>0.35416666666666669</v>
      </c>
    </row>
    <row r="14" spans="2:11">
      <c r="B14" s="94" t="str">
        <f>IF(SP_SUL!Y17="","*",SP_SUL!Y17)</f>
        <v>*</v>
      </c>
      <c r="C14" s="95" t="str">
        <f>IF(SP_SUL!B17="","*",SP_SUL!B17)</f>
        <v>*</v>
      </c>
      <c r="D14" s="94" t="str">
        <f>IF(SP_SUL!D17="","*",SP_SUL!D17)</f>
        <v>ROBSON (TF-701)</v>
      </c>
      <c r="E14" s="94" t="str">
        <f>IF(SP_SUL!H17="","*",SP_SUL!H17)</f>
        <v>-</v>
      </c>
      <c r="F14" s="100" t="str">
        <f>IF(SP_SUL!M17="","*",SP_SUL!M17)</f>
        <v>ZDY-ZFY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JACIANO (TF-674)</v>
      </c>
      <c r="E15" s="94" t="str">
        <f>IF(SP_SUL!H18="","*",SP_SUL!H18)</f>
        <v>-</v>
      </c>
      <c r="F15" s="100" t="str">
        <f>IF(SP_SUL!M18="","*",SP_SUL!M18)</f>
        <v>ZDY-ZFY</v>
      </c>
      <c r="G15" s="95" t="str">
        <f>IF(SP_SUL!I18="","*",SP_SUL!I18)</f>
        <v>-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-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CLEBISON (TP-728)</v>
      </c>
      <c r="E16" s="94" t="str">
        <f>IF(SP_SUL!H19="","*",SP_SUL!H19)</f>
        <v>-</v>
      </c>
      <c r="F16" s="100" t="str">
        <f>IF(SP_SUL!M19="","*",SP_SUL!M19)</f>
        <v>ZWW-ZKW</v>
      </c>
      <c r="G16" s="95" t="str">
        <f>IF(SP_SUL!I19="","*",SP_SUL!I19)</f>
        <v>-</v>
      </c>
      <c r="H16" s="95" t="str">
        <f>IF(SP_SUL!AB19="","*",SP_SUL!AB19)</f>
        <v>*</v>
      </c>
      <c r="I16" s="95" t="str">
        <f>IF(SP_SUL!AC19="","*",SP_SUL!AC19)</f>
        <v>*</v>
      </c>
      <c r="J16" s="96" t="str">
        <f>IF(SP_SUL!AA19="","*",SP_SUL!AA19)</f>
        <v>-</v>
      </c>
      <c r="K16" s="97" t="str">
        <f>IF(SP_SUL!AD19="","*",SP_SUL!AD19)</f>
        <v>*</v>
      </c>
    </row>
    <row r="17" spans="2:1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ISMAEL(TP-726)</v>
      </c>
      <c r="E17" s="94" t="str">
        <f>IF(SP_SUL!H20="","*",SP_SUL!H20)</f>
        <v>-</v>
      </c>
      <c r="F17" s="100" t="str">
        <f>IF(SP_SUL!M20="","*",SP_SUL!M20)</f>
        <v>ZWW-ZKW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E17</v>
      </c>
      <c r="E18" s="94" t="str">
        <f>IF(SP_SUL!H21="","*",SP_SUL!H21)</f>
        <v>102ZKW2</v>
      </c>
      <c r="F18" s="100" t="str">
        <f>IF(SP_SUL!M21="","*",SP_SUL!M21)</f>
        <v>ZKW</v>
      </c>
      <c r="G18" s="95" t="str">
        <f>IF(SP_SUL!I21="","*",SP_SUL!I21)</f>
        <v>102ZKW2</v>
      </c>
      <c r="H18" s="95" t="str">
        <f>IF(SP_SUL!AB21="","*",SP_SUL!AB21)</f>
        <v>FIXO</v>
      </c>
      <c r="I18" s="95" t="str">
        <f>IF(SP_SUL!AC21="","*",SP_SUL!AC21)</f>
        <v>*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DIEGO (TP-681)</v>
      </c>
      <c r="E19" s="94" t="str">
        <f>IF(SP_SUL!H22="","*",SP_SUL!H22)</f>
        <v>-</v>
      </c>
      <c r="F19" s="100" t="str">
        <f>IF(SP_SUL!M22="","*",SP_SUL!M22)</f>
        <v>ZYQ-ZEM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W60</v>
      </c>
      <c r="E20" s="94" t="str">
        <f>IF(SP_SUL!H23="","*",SP_SUL!H23)</f>
        <v>ZEM130-2</v>
      </c>
      <c r="F20" s="100" t="str">
        <f>IF(SP_SUL!M23="","*",SP_SUL!M23)</f>
        <v>ZEM-ZEJ</v>
      </c>
      <c r="G20" s="95" t="str">
        <f>IF(SP_SUL!I23="","*",SP_SUL!I23)</f>
        <v>ZEM130-2</v>
      </c>
      <c r="H20" s="95" t="str">
        <f>IF(SP_SUL!AB23="","*",SP_SUL!AB23)</f>
        <v>FIXO</v>
      </c>
      <c r="I20" s="95" t="str">
        <f>IF(SP_SUL!AC23="","*",SP_SUL!AC23)</f>
        <v>ACIONAMENTO</v>
      </c>
      <c r="J20" s="96">
        <f>IF(SP_SUL!AA23="","*",SP_SUL!AA23)</f>
        <v>1</v>
      </c>
      <c r="K20" s="97">
        <f>IF(SP_SUL!AD23="","*",SP_SUL!AD23)</f>
        <v>0.29166666666666669</v>
      </c>
    </row>
    <row r="21" spans="2:1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V89</v>
      </c>
      <c r="E21" s="94" t="str">
        <f>IF(SP_SUL!H24="","*",SP_SUL!H24)</f>
        <v>ZEM2</v>
      </c>
      <c r="F21" s="100" t="str">
        <f>IF(SP_SUL!M24="","*",SP_SUL!M24)</f>
        <v>ZYQ-ZEM</v>
      </c>
      <c r="G21" s="95" t="str">
        <f>IF(SP_SUL!I24="","*",SP_SUL!I24)</f>
        <v>ZEM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MATEUS (TP-809)</v>
      </c>
      <c r="E22" s="94" t="str">
        <f>IF(SP_SUL!H25="","*",SP_SUL!H25)</f>
        <v>-</v>
      </c>
      <c r="F22" s="100" t="str">
        <f>IF(SP_SUL!M25="","*",SP_SUL!M25)</f>
        <v>ZEJ-ZEV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-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WALTER (TP-810)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-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ADENISON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CAIQUE (TMA-677)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A84</v>
      </c>
      <c r="E26" s="94" t="str">
        <f>IF(SP_SUL!H29="","*",SP_SUL!H29)</f>
        <v>ZKW</v>
      </c>
      <c r="F26" s="100" t="str">
        <f>IF(SP_SUL!M29="","*",SP_SUL!M29)</f>
        <v>ZKW-ZEV</v>
      </c>
      <c r="G26" s="95" t="str">
        <f>IF(SP_SUL!I29="","*",SP_SUL!I29)</f>
        <v>ZEV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*</v>
      </c>
      <c r="K26" s="97" t="str">
        <f>IF(SP_SUL!AD29="","*",SP_SUL!AD29)</f>
        <v>*</v>
      </c>
    </row>
    <row r="27" spans="2:11">
      <c r="B27" s="94" t="str">
        <f>IF(SP_SUL!Y30="","*",SP_SUL!Y30)</f>
        <v>*</v>
      </c>
      <c r="C27" s="95" t="str">
        <f>IF(SP_SUL!B30="","*",SP_SUL!B30)</f>
        <v>*</v>
      </c>
      <c r="D27" s="94" t="str">
        <f>IF(SP_SUL!D30="","*",SP_SUL!D30)</f>
        <v>*</v>
      </c>
      <c r="E27" s="94" t="str">
        <f>IF(SP_SUL!H30="","*",SP_SUL!H30)</f>
        <v>*</v>
      </c>
      <c r="F27" s="100" t="str">
        <f>IF(SP_SUL!M30="","*",SP_SUL!M30)</f>
        <v>-</v>
      </c>
      <c r="G27" s="95" t="str">
        <f>IF(SP_SUL!I30="","*",SP_SUL!I30)</f>
        <v>*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W61</v>
      </c>
      <c r="E29" s="94" t="str">
        <f>IF(SP_SUL!H32="","*",SP_SUL!H32)</f>
        <v>K67ZEV2</v>
      </c>
      <c r="F29" s="100" t="str">
        <f>IF(SP_SUL!M32="","*",SP_SUL!M32)</f>
        <v>ZXW</v>
      </c>
      <c r="G29" s="95" t="str">
        <f>IF(SP_SUL!I32="","*",SP_SUL!I32)</f>
        <v>K67ZEV2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0.3125</v>
      </c>
    </row>
    <row r="30" spans="2:1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W62</v>
      </c>
      <c r="E30" s="94" t="str">
        <f>IF(SP_SUL!H33="","*",SP_SUL!H33)</f>
        <v>ZPT1051</v>
      </c>
      <c r="F30" s="100" t="str">
        <f>IF(SP_SUL!M33="","*",SP_SUL!M33)</f>
        <v>ZXW</v>
      </c>
      <c r="G30" s="95" t="str">
        <f>IF(SP_SUL!I33="","*",SP_SUL!I33)</f>
        <v>ZPTZDR</v>
      </c>
      <c r="H30" s="95" t="str">
        <f>IF(SP_SUL!AB33="","*",SP_SUL!AB33)</f>
        <v>FIXO</v>
      </c>
      <c r="I30" s="95" t="str">
        <f>IF(SP_SUL!AC33="","*",SP_SUL!AC33)</f>
        <v>ACIONAMENTO</v>
      </c>
      <c r="J30" s="96">
        <f>IF(SP_SUL!AA33="","*",SP_SUL!AA33)</f>
        <v>1</v>
      </c>
      <c r="K30" s="97">
        <f>IF(SP_SUL!AD33="","*",SP_SUL!AD33)</f>
        <v>0.29166666666666669</v>
      </c>
    </row>
    <row r="31" spans="2:1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A85</v>
      </c>
      <c r="E31" s="94" t="str">
        <f>IF(SP_SUL!H34="","*",SP_SUL!H34)</f>
        <v>ZXW-2</v>
      </c>
      <c r="F31" s="100" t="str">
        <f>IF(SP_SUL!M34="","*",SP_SUL!M34)</f>
        <v>ZXW-ZEV</v>
      </c>
      <c r="G31" s="95" t="str">
        <f>IF(SP_SUL!I34="","*",SP_SUL!I34)</f>
        <v>ZEV-2</v>
      </c>
      <c r="H31" s="95" t="str">
        <f>IF(SP_SUL!AB34="","*",SP_SUL!AB34)</f>
        <v>FIXO</v>
      </c>
      <c r="I31" s="95" t="str">
        <f>IF(SP_SUL!AC34="","*",SP_SUL!AC34)</f>
        <v>ACIONAMENTO</v>
      </c>
      <c r="J31" s="96">
        <f>IF(SP_SUL!AA34="","*",SP_SUL!AA34)</f>
        <v>1</v>
      </c>
      <c r="K31" s="97">
        <f>IF(SP_SUL!AD34="","*",SP_SUL!AD34)</f>
        <v>0.33333333333333331</v>
      </c>
    </row>
    <row r="32" spans="2:11">
      <c r="B32" s="94" t="str">
        <f>IF(SP_SUL!Y35="","*",SP_SUL!Y35)</f>
        <v>*</v>
      </c>
      <c r="C32" s="95">
        <f>IF(SP_SUL!B35="","*",SP_SUL!B35)</f>
        <v>46083</v>
      </c>
      <c r="D32" s="94" t="str">
        <f>IF(SP_SUL!D35="","*",SP_SUL!D35)</f>
        <v>THIAGO (TF-685)</v>
      </c>
      <c r="E32" s="94" t="str">
        <f>IF(SP_SUL!H35="","*",SP_SUL!H35)</f>
        <v>-</v>
      </c>
      <c r="F32" s="100" t="str">
        <f>IF(SP_SUL!M35="","*",SP_SUL!M35)</f>
        <v>ZDC-ZXW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*</v>
      </c>
    </row>
    <row r="33" spans="2:11">
      <c r="B33" s="94" t="str">
        <f>IF(SP_SUL!Y36="","*",SP_SUL!Y36)</f>
        <v>*</v>
      </c>
      <c r="C33" s="95">
        <f>IF(SP_SUL!B36="","*",SP_SUL!B36)</f>
        <v>46083</v>
      </c>
      <c r="D33" s="94" t="str">
        <f>IF(SP_SUL!D36="","*",SP_SUL!D36)</f>
        <v>HUELTON (TP-725)</v>
      </c>
      <c r="E33" s="94" t="str">
        <f>IF(SP_SUL!H36="","*",SP_SUL!H36)</f>
        <v>-</v>
      </c>
      <c r="F33" s="100" t="str">
        <f>IF(SP_SUL!M36="","*",SP_SUL!M36)</f>
        <v>ZPT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*</v>
      </c>
    </row>
    <row r="34" spans="2:11">
      <c r="B34" s="94" t="str">
        <f>IF(SP_SUL!Y37="","*",SP_SUL!Y37)</f>
        <v>*</v>
      </c>
      <c r="C34" s="95">
        <f>IF(SP_SUL!B37="","*",SP_SUL!B37)</f>
        <v>46083</v>
      </c>
      <c r="D34" s="94" t="str">
        <f>IF(SP_SUL!D37="","*",SP_SUL!D37)</f>
        <v>V85</v>
      </c>
      <c r="E34" s="94" t="str">
        <f>IF(SP_SUL!H37="","*",SP_SUL!H37)</f>
        <v>ZPT1051</v>
      </c>
      <c r="F34" s="100" t="str">
        <f>IF(SP_SUL!M37="","*",SP_SUL!M37)</f>
        <v>ZGP</v>
      </c>
      <c r="G34" s="95" t="str">
        <f>IF(SP_SUL!I37="","*",SP_SUL!I37)</f>
        <v>ZPT</v>
      </c>
      <c r="H34" s="95" t="str">
        <f>IF(SP_SUL!AB37="","*",SP_SUL!AB37)</f>
        <v>FIXO</v>
      </c>
      <c r="I34" s="95" t="str">
        <f>IF(SP_SUL!AC37="","*",SP_SUL!AC37)</f>
        <v>ACIONAMENTO</v>
      </c>
      <c r="J34" s="96">
        <f>IF(SP_SUL!AA37="","*",SP_SUL!AA37)</f>
        <v>1</v>
      </c>
      <c r="K34" s="97">
        <f>IF(SP_SUL!AD37="","*",SP_SUL!AD37)</f>
        <v>0.29166666666666669</v>
      </c>
    </row>
    <row r="35" spans="2:11">
      <c r="B35" s="94" t="str">
        <f>IF(SP_SUL!Y38="","*",SP_SUL!Y38)</f>
        <v>*</v>
      </c>
      <c r="C35" s="95">
        <f>IF(SP_SUL!B38="","*",SP_SUL!B38)</f>
        <v>46083</v>
      </c>
      <c r="D35" s="94" t="str">
        <f>IF(SP_SUL!D38="","*",SP_SUL!D38)</f>
        <v>EXPANSÃO TURMA 1</v>
      </c>
      <c r="E35" s="94" t="str">
        <f>IF(SP_SUL!H38="","*",SP_SUL!H38)</f>
        <v>-</v>
      </c>
      <c r="F35" s="100" t="str">
        <f>IF(SP_SUL!M38="","*",SP_SUL!M38)</f>
        <v>ZGM-109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*</v>
      </c>
    </row>
    <row r="36" spans="2:11">
      <c r="B36" s="94" t="str">
        <f>IF(SP_SUL!Y39="","*",SP_SUL!Y39)</f>
        <v>*</v>
      </c>
      <c r="C36" s="95">
        <f>IF(SP_SUL!B39="","*",SP_SUL!B39)</f>
        <v>46083</v>
      </c>
      <c r="D36" s="94" t="str">
        <f>IF(SP_SUL!D39="","*",SP_SUL!D39)</f>
        <v>LEANDRO (TP-727)</v>
      </c>
      <c r="E36" s="94" t="str">
        <f>IF(SP_SUL!H39="","*",SP_SUL!H39)</f>
        <v>-</v>
      </c>
      <c r="F36" s="100" t="str">
        <f>IF(SP_SUL!M39="","*",SP_SUL!M39)</f>
        <v>ZGM-109</v>
      </c>
      <c r="G36" s="95" t="str">
        <f>IF(SP_SUL!I39="","*",SP_SUL!I39)</f>
        <v>-</v>
      </c>
      <c r="H36" s="95" t="str">
        <f>IF(SP_SUL!AB39="","*",SP_SUL!AB39)</f>
        <v>*</v>
      </c>
      <c r="I36" s="95" t="str">
        <f>IF(SP_SUL!AC39="","*",SP_SUL!AC39)</f>
        <v>*</v>
      </c>
      <c r="J36" s="96" t="str">
        <f>IF(SP_SUL!AA39="","*",SP_SUL!AA39)</f>
        <v>-</v>
      </c>
      <c r="K36" s="97" t="str">
        <f>IF(SP_SUL!AD39="","*",SP_SUL!AD39)</f>
        <v>*</v>
      </c>
    </row>
    <row r="37" spans="2:11">
      <c r="B37" s="94" t="str">
        <f>IF(SP_SUL!Y40="","*",SP_SUL!Y40)</f>
        <v>*</v>
      </c>
      <c r="C37" s="95" t="str">
        <f>IF(SP_SUL!B40="","*",SP_SUL!B40)</f>
        <v>*</v>
      </c>
      <c r="D37" s="94" t="str">
        <f>IF(SP_SUL!D40="","*",SP_SUL!D40)</f>
        <v>*</v>
      </c>
      <c r="E37" s="94" t="str">
        <f>IF(SP_SUL!H40="","*",SP_SUL!H40)</f>
        <v>*</v>
      </c>
      <c r="F37" s="100" t="str">
        <f>IF(SP_SUL!M40="","*",SP_SUL!M40)</f>
        <v>-</v>
      </c>
      <c r="G37" s="95" t="str">
        <f>IF(SP_SUL!I40="","*",SP_SUL!I40)</f>
        <v>*</v>
      </c>
      <c r="H37" s="95" t="str">
        <f>IF(SP_SUL!AB40="","*",SP_SUL!AB40)</f>
        <v>*</v>
      </c>
      <c r="I37" s="95" t="str">
        <f>IF(SP_SUL!AC40="","*",SP_SUL!AC40)</f>
        <v>*</v>
      </c>
      <c r="J37" s="96" t="str">
        <f>IF(SP_SUL!AA40="","*",SP_SUL!AA40)</f>
        <v>*</v>
      </c>
      <c r="K37" s="97" t="str">
        <f>IF(SP_SUL!AD40="","*",SP_SUL!AD40)</f>
        <v>*</v>
      </c>
    </row>
    <row r="38" spans="2:11">
      <c r="B38" s="94" t="str">
        <f>IF(SP_SUL!Y41="","*",SP_SUL!Y41)</f>
        <v>*</v>
      </c>
      <c r="C38" s="95">
        <f>IF(SP_SUL!B41="","*",SP_SUL!B41)</f>
        <v>46084</v>
      </c>
      <c r="D38" s="94" t="str">
        <f>IF(SP_SUL!D41="","*",SP_SUL!D41)</f>
        <v>V92</v>
      </c>
      <c r="E38" s="94" t="str">
        <f>IF(SP_SUL!H41="","*",SP_SUL!H41)</f>
        <v>ZAC-2</v>
      </c>
      <c r="F38" s="100" t="str">
        <f>IF(SP_SUL!M41="","*",SP_SUL!M41)</f>
        <v>ZTT-ZLI</v>
      </c>
      <c r="G38" s="95" t="str">
        <f>IF(SP_SUL!I41="","*",SP_SUL!I41)</f>
        <v>ZAC-2</v>
      </c>
      <c r="H38" s="95" t="str">
        <f>IF(SP_SUL!AB41="","*",SP_SUL!AB41)</f>
        <v>*</v>
      </c>
      <c r="I38" s="95" t="str">
        <f>IF(SP_SUL!AC41="","*",SP_SUL!AC41)</f>
        <v>*</v>
      </c>
      <c r="J38" s="96" t="str">
        <f>IF(SP_SUL!AA41="","*",SP_SUL!AA41)</f>
        <v>*</v>
      </c>
      <c r="K38" s="97" t="str">
        <f>IF(SP_SUL!AD41="","*",SP_SUL!AD41)</f>
        <v>*</v>
      </c>
    </row>
    <row r="39" spans="2:11">
      <c r="B39" s="94" t="str">
        <f>IF(SP_SUL!Y42="","*",SP_SUL!Y42)</f>
        <v>*</v>
      </c>
      <c r="C39" s="95">
        <f>IF(SP_SUL!B42="","*",SP_SUL!B42)</f>
        <v>46084</v>
      </c>
      <c r="D39" s="94" t="str">
        <f>IF(SP_SUL!D42="","*",SP_SUL!D42)</f>
        <v>EXPANSÃO TURMA 1</v>
      </c>
      <c r="E39" s="94" t="str">
        <f>IF(SP_SUL!H42="","*",SP_SUL!H42)</f>
        <v>-</v>
      </c>
      <c r="F39" s="100" t="str">
        <f>IF(SP_SUL!M42="","*",SP_SUL!M42)</f>
        <v>ZSU-ZNO</v>
      </c>
      <c r="G39" s="95" t="str">
        <f>IF(SP_SUL!I42="","*",SP_SUL!I42)</f>
        <v>-</v>
      </c>
      <c r="H39" s="95" t="str">
        <f>IF(SP_SUL!AB42="","*",SP_SUL!AB42)</f>
        <v>*</v>
      </c>
      <c r="I39" s="95" t="str">
        <f>IF(SP_SUL!AC42="","*",SP_SUL!AC42)</f>
        <v>*</v>
      </c>
      <c r="J39" s="96" t="str">
        <f>IF(SP_SUL!AA42="","*",SP_SUL!AA42)</f>
        <v>*</v>
      </c>
      <c r="K39" s="97" t="str">
        <f>IF(SP_SUL!AD42="","*",SP_SUL!AD42)</f>
        <v>*</v>
      </c>
    </row>
    <row r="40" spans="2:11">
      <c r="B40" s="94" t="str">
        <f>IF(SP_SUL!Y43="","*",SP_SUL!Y43)</f>
        <v>*</v>
      </c>
      <c r="C40" s="95" t="str">
        <f>IF(SP_SUL!B43="","*",SP_SUL!B43)</f>
        <v>*</v>
      </c>
      <c r="D40" s="94" t="str">
        <f>IF(SP_SUL!D43="","*",SP_SUL!D43)</f>
        <v>*</v>
      </c>
      <c r="E40" s="94" t="str">
        <f>IF(SP_SUL!H43="","*",SP_SUL!H43)</f>
        <v>*</v>
      </c>
      <c r="F40" s="100" t="str">
        <f>IF(SP_SUL!M43="","*",SP_SUL!M43)</f>
        <v>-</v>
      </c>
      <c r="G40" s="95" t="str">
        <f>IF(SP_SUL!I43="","*",SP_SUL!I43)</f>
        <v>*</v>
      </c>
      <c r="H40" s="95" t="str">
        <f>IF(SP_SUL!AB43="","*",SP_SUL!AB43)</f>
        <v>*</v>
      </c>
      <c r="I40" s="95" t="str">
        <f>IF(SP_SUL!AC43="","*",SP_SUL!AC43)</f>
        <v>*</v>
      </c>
      <c r="J40" s="96" t="str">
        <f>IF(SP_SUL!AA43="","*",SP_SUL!AA43)</f>
        <v>*</v>
      </c>
      <c r="K40" s="97" t="str">
        <f>IF(SP_SUL!AD43="","*",SP_SUL!AD43)</f>
        <v>*</v>
      </c>
    </row>
    <row r="41" spans="2:11">
      <c r="B41" s="94" t="str">
        <f>IF(SP_SUL!Y44="","*",SP_SUL!Y44)</f>
        <v>*</v>
      </c>
      <c r="C41" s="95">
        <f>IF(SP_SUL!B44="","*",SP_SUL!B44)</f>
        <v>46084</v>
      </c>
      <c r="D41" s="94" t="str">
        <f>IF(SP_SUL!D44="","*",SP_SUL!D44)</f>
        <v>E42</v>
      </c>
      <c r="E41" s="94" t="str">
        <f>IF(SP_SUL!H44="","*",SP_SUL!H44)</f>
        <v>ZBV-3</v>
      </c>
      <c r="F41" s="100" t="str">
        <f>IF(SP_SUL!M44="","*",SP_SUL!M44)</f>
        <v>ZSU</v>
      </c>
      <c r="G41" s="95" t="str">
        <f>IF(SP_SUL!I44="","*",SP_SUL!I44)</f>
        <v>ZBV-3</v>
      </c>
      <c r="H41" s="95" t="str">
        <f>IF(SP_SUL!AB44="","*",SP_SUL!AB44)</f>
        <v>FIXO + ESCALA</v>
      </c>
      <c r="I41" s="95" t="str">
        <f>IF(SP_SUL!AC44="","*",SP_SUL!AC44)</f>
        <v>ACIONAMENTO</v>
      </c>
      <c r="J41" s="96" t="str">
        <f>IF(SP_SUL!AA44="","*",SP_SUL!AA44)</f>
        <v>3 (Lucas + Francisco + Escala)</v>
      </c>
      <c r="K41" s="97">
        <f>IF(SP_SUL!AD44="","*",SP_SUL!AD44)</f>
        <v>0.33333333333333331</v>
      </c>
    </row>
    <row r="42" spans="2:11">
      <c r="B42" s="94" t="str">
        <f>IF(SP_SUL!Y45="","*",SP_SUL!Y45)</f>
        <v>*</v>
      </c>
      <c r="C42" s="95" t="str">
        <f>IF(SP_SUL!B45="","*",SP_SUL!B45)</f>
        <v>*</v>
      </c>
      <c r="D42" s="94" t="str">
        <f>IF(SP_SUL!D45="","*",SP_SUL!D45)</f>
        <v>*</v>
      </c>
      <c r="E42" s="94" t="str">
        <f>IF(SP_SUL!H45="","*",SP_SUL!H45)</f>
        <v>*</v>
      </c>
      <c r="F42" s="100" t="str">
        <f>IF(SP_SUL!M45="","*",SP_SUL!M45)</f>
        <v>-</v>
      </c>
      <c r="G42" s="95" t="str">
        <f>IF(SP_SUL!I45="","*",SP_SUL!I45)</f>
        <v>*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*</v>
      </c>
    </row>
    <row r="43" spans="2:11">
      <c r="B43" s="94" t="str">
        <f>IF(SP_SUL!Y46="","*",SP_SUL!Y46)</f>
        <v>*</v>
      </c>
      <c r="C43" s="95">
        <f>IF(SP_SUL!B46="","*",SP_SUL!B46)</f>
        <v>46084</v>
      </c>
      <c r="D43" s="94" t="str">
        <f>IF(SP_SUL!D46="","*",SP_SUL!D46)</f>
        <v>EDSON/NIVALDO (TP-819)</v>
      </c>
      <c r="E43" s="94" t="str">
        <f>IF(SP_SUL!H46="","*",SP_SUL!H46)</f>
        <v>-</v>
      </c>
      <c r="F43" s="100" t="str">
        <f>IF(SP_SUL!M46="","*",SP_SUL!M46)</f>
        <v>ZXI-ZVK</v>
      </c>
      <c r="G43" s="95" t="str">
        <f>IF(SP_SUL!I46="","*",SP_SUL!I46)</f>
        <v>-</v>
      </c>
      <c r="H43" s="95" t="str">
        <f>IF(SP_SUL!AB46="","*",SP_SUL!AB46)</f>
        <v>*</v>
      </c>
      <c r="I43" s="95" t="str">
        <f>IF(SP_SUL!AC46="","*",SP_SUL!AC46)</f>
        <v>*</v>
      </c>
      <c r="J43" s="96" t="str">
        <f>IF(SP_SUL!AA46="","*",SP_SUL!AA46)</f>
        <v>-</v>
      </c>
      <c r="K43" s="97" t="str">
        <f>IF(SP_SUL!AD46="","*",SP_SUL!AD46)</f>
        <v>-</v>
      </c>
    </row>
    <row r="44" spans="2:11">
      <c r="B44" s="94" t="str">
        <f>IF(SP_SUL!Y47="","*",SP_SUL!Y47)</f>
        <v>*</v>
      </c>
      <c r="C44" s="95" t="str">
        <f>IF(SP_SUL!B47="","*",SP_SUL!B47)</f>
        <v>*</v>
      </c>
      <c r="D44" s="94" t="str">
        <f>IF(SP_SUL!D47="","*",SP_SUL!D47)</f>
        <v>*</v>
      </c>
      <c r="E44" s="94" t="str">
        <f>IF(SP_SUL!H47="","*",SP_SUL!H47)</f>
        <v>*</v>
      </c>
      <c r="F44" s="100" t="str">
        <f>IF(SP_SUL!M47="","*",SP_SUL!M47)</f>
        <v>-</v>
      </c>
      <c r="G44" s="95" t="str">
        <f>IF(SP_SUL!I47="","*",SP_SUL!I47)</f>
        <v>*</v>
      </c>
      <c r="H44" s="95" t="str">
        <f>IF(SP_SUL!AB47="","*",SP_SUL!AB47)</f>
        <v>*</v>
      </c>
      <c r="I44" s="95" t="str">
        <f>IF(SP_SUL!AC47="","*",SP_SUL!AC47)</f>
        <v>*</v>
      </c>
      <c r="J44" s="96" t="str">
        <f>IF(SP_SUL!AA47="","*",SP_SUL!AA47)</f>
        <v>*</v>
      </c>
      <c r="K44" s="97" t="str">
        <f>IF(SP_SUL!AD47="","*",SP_SUL!AD47)</f>
        <v>*</v>
      </c>
    </row>
    <row r="45" spans="2:11">
      <c r="B45" s="94" t="str">
        <f>IF(SP_SUL!Y48="","*",SP_SUL!Y48)</f>
        <v>*</v>
      </c>
      <c r="C45" s="95">
        <f>IF(SP_SUL!B48="","*",SP_SUL!B48)</f>
        <v>46084</v>
      </c>
      <c r="D45" s="94" t="str">
        <f>IF(SP_SUL!D48="","*",SP_SUL!D48)</f>
        <v>DANIEL (TP-647)</v>
      </c>
      <c r="E45" s="94" t="str">
        <f>IF(SP_SUL!H48="","*",SP_SUL!H48)</f>
        <v>-</v>
      </c>
      <c r="F45" s="100" t="str">
        <f>IF(SP_SUL!M48="","*",SP_SUL!M48)</f>
        <v>ZST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*</v>
      </c>
    </row>
    <row r="46" spans="2:11">
      <c r="B46" s="94" t="str">
        <f>IF(SP_SUL!Y49="","*",SP_SUL!Y49)</f>
        <v>*</v>
      </c>
      <c r="C46" s="95">
        <f>IF(SP_SUL!B49="","*",SP_SUL!B49)</f>
        <v>46084</v>
      </c>
      <c r="D46" s="94" t="str">
        <f>IF(SP_SUL!D49="","*",SP_SUL!D49)</f>
        <v>V93</v>
      </c>
      <c r="E46" s="94" t="str">
        <f>IF(SP_SUL!H49="","*",SP_SUL!H49)</f>
        <v>ZYU1</v>
      </c>
      <c r="F46" s="100" t="str">
        <f>IF(SP_SUL!M49="","*",SP_SUL!M49)</f>
        <v>ZYU-ZST</v>
      </c>
      <c r="G46" s="95" t="str">
        <f>IF(SP_SUL!I49="","*",SP_SUL!I49)</f>
        <v>ZYU1</v>
      </c>
      <c r="H46" s="95" t="str">
        <f>IF(SP_SUL!AB49="","*",SP_SUL!AB49)</f>
        <v>FIXO</v>
      </c>
      <c r="I46" s="95" t="str">
        <f>IF(SP_SUL!AC49="","*",SP_SUL!AC49)</f>
        <v>ACIONAMENTO</v>
      </c>
      <c r="J46" s="96" t="str">
        <f>IF(SP_SUL!AA49="","*",SP_SUL!AA49)</f>
        <v>1 (Palazzi)</v>
      </c>
      <c r="K46" s="97">
        <f>IF(SP_SUL!AD49="","*",SP_SUL!AD49)</f>
        <v>0.33333333333333331</v>
      </c>
    </row>
    <row r="47" spans="2:11">
      <c r="B47" s="94" t="str">
        <f>IF(SP_SUL!Y50="","*",SP_SUL!Y50)</f>
        <v>*</v>
      </c>
      <c r="C47" s="95">
        <f>IF(SP_SUL!B50="","*",SP_SUL!B50)</f>
        <v>46084</v>
      </c>
      <c r="D47" s="94" t="str">
        <f>IF(SP_SUL!D50="","*",SP_SUL!D50)</f>
        <v>ROGÉRIO (TP-730)</v>
      </c>
      <c r="E47" s="94" t="str">
        <f>IF(SP_SUL!H50="","*",SP_SUL!H50)</f>
        <v>-</v>
      </c>
      <c r="F47" s="100" t="str">
        <f>IF(SP_SUL!M50="","*",SP_SUL!M50)</f>
        <v>ZYU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>
      <c r="B48" s="94" t="str">
        <f>IF(SP_SUL!Y51="","*",SP_SUL!Y51)</f>
        <v>*</v>
      </c>
      <c r="C48" s="95">
        <f>IF(SP_SUL!B51="","*",SP_SUL!B51)</f>
        <v>46084</v>
      </c>
      <c r="D48" s="94" t="str">
        <f>IF(SP_SUL!D51="","*",SP_SUL!D51)</f>
        <v>W59</v>
      </c>
      <c r="E48" s="94" t="str">
        <f>IF(SP_SUL!H51="","*",SP_SUL!H51)</f>
        <v>ZYU1</v>
      </c>
      <c r="F48" s="100" t="str">
        <f>IF(SP_SUL!M51="","*",SP_SUL!M51)</f>
        <v>ZXP-ZFY</v>
      </c>
      <c r="G48" s="95" t="str">
        <f>IF(SP_SUL!I51="","*",SP_SUL!I51)</f>
        <v>ZYU1</v>
      </c>
      <c r="H48" s="95" t="str">
        <f>IF(SP_SUL!AB51="","*",SP_SUL!AB51)</f>
        <v>ESCALA</v>
      </c>
      <c r="I48" s="95" t="str">
        <f>IF(SP_SUL!AC51="","*",SP_SUL!AC51)</f>
        <v>AGD ACIONAMENTO PCM</v>
      </c>
      <c r="J48" s="96" t="str">
        <f>IF(SP_SUL!AA51="","*",SP_SUL!AA51)</f>
        <v>1 (Escala + Auxiliar fixo)</v>
      </c>
      <c r="K48" s="97">
        <f>IF(SP_SUL!AD51="","*",SP_SUL!AD51)</f>
        <v>0.35416666666666669</v>
      </c>
    </row>
    <row r="49" spans="2:11">
      <c r="B49" s="94" t="str">
        <f>IF(SP_SUL!Y52="","*",SP_SUL!Y52)</f>
        <v>*</v>
      </c>
      <c r="C49" s="95">
        <f>IF(SP_SUL!B52="","*",SP_SUL!B52)</f>
        <v>46084</v>
      </c>
      <c r="D49" s="94" t="str">
        <f>IF(SP_SUL!D52="","*",SP_SUL!D52)</f>
        <v>ROBSON (TF-701)</v>
      </c>
      <c r="E49" s="94" t="str">
        <f>IF(SP_SUL!H52="","*",SP_SUL!H52)</f>
        <v>-</v>
      </c>
      <c r="F49" s="100" t="str">
        <f>IF(SP_SUL!M52="","*",SP_SUL!M52)</f>
        <v>ZDY-ZFY</v>
      </c>
      <c r="G49" s="95" t="str">
        <f>IF(SP_SUL!I52="","*",SP_SUL!I52)</f>
        <v>-</v>
      </c>
      <c r="H49" s="95" t="str">
        <f>IF(SP_SUL!AB52="","*",SP_SUL!AB52)</f>
        <v>*</v>
      </c>
      <c r="I49" s="95" t="str">
        <f>IF(SP_SUL!AC52="","*",SP_SUL!AC52)</f>
        <v>*</v>
      </c>
      <c r="J49" s="96" t="str">
        <f>IF(SP_SUL!AA52="","*",SP_SUL!AA52)</f>
        <v>-</v>
      </c>
      <c r="K49" s="97" t="str">
        <f>IF(SP_SUL!AD52="","*",SP_SUL!AD52)</f>
        <v>*</v>
      </c>
    </row>
    <row r="50" spans="2:11">
      <c r="B50" s="94" t="str">
        <f>IF(SP_SUL!Y53="","*",SP_SUL!Y53)</f>
        <v>*</v>
      </c>
      <c r="C50" s="95" t="str">
        <f>IF(SP_SUL!B53="","*",SP_SUL!B53)</f>
        <v>*</v>
      </c>
      <c r="D50" s="94" t="str">
        <f>IF(SP_SUL!D53="","*",SP_SUL!D53)</f>
        <v>*</v>
      </c>
      <c r="E50" s="94" t="str">
        <f>IF(SP_SUL!H53="","*",SP_SUL!H53)</f>
        <v>*</v>
      </c>
      <c r="F50" s="100" t="str">
        <f>IF(SP_SUL!M53="","*",SP_SUL!M53)</f>
        <v>-</v>
      </c>
      <c r="G50" s="95" t="str">
        <f>IF(SP_SUL!I53="","*",SP_SUL!I53)</f>
        <v>*</v>
      </c>
      <c r="H50" s="95" t="str">
        <f>IF(SP_SUL!AB53="","*",SP_SUL!AB53)</f>
        <v>*</v>
      </c>
      <c r="I50" s="95" t="str">
        <f>IF(SP_SUL!AC53="","*",SP_SUL!AC53)</f>
        <v>*</v>
      </c>
      <c r="J50" s="96" t="str">
        <f>IF(SP_SUL!AA53="","*",SP_SUL!AA53)</f>
        <v>*</v>
      </c>
      <c r="K50" s="97" t="str">
        <f>IF(SP_SUL!AD53="","*",SP_SUL!AD53)</f>
        <v>*</v>
      </c>
    </row>
    <row r="51" spans="2:11">
      <c r="B51" s="94" t="str">
        <f>IF(SP_SUL!Y54="","*",SP_SUL!Y54)</f>
        <v>*</v>
      </c>
      <c r="C51" s="95">
        <f>IF(SP_SUL!B54="","*",SP_SUL!B54)</f>
        <v>46084</v>
      </c>
      <c r="D51" s="94" t="str">
        <f>IF(SP_SUL!D54="","*",SP_SUL!D54)</f>
        <v>EDSON (TP-719)</v>
      </c>
      <c r="E51" s="94" t="str">
        <f>IF(SP_SUL!H54="","*",SP_SUL!H54)</f>
        <v>-</v>
      </c>
      <c r="F51" s="100" t="str">
        <f>IF(SP_SUL!M54="","*",SP_SUL!M54)</f>
        <v>ZKW-ZLU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>
      <c r="B52" s="94" t="str">
        <f>IF(SP_SUL!Y55="","*",SP_SUL!Y55)</f>
        <v>*</v>
      </c>
      <c r="C52" s="95">
        <f>IF(SP_SUL!B55="","*",SP_SUL!B55)</f>
        <v>46084</v>
      </c>
      <c r="D52" s="94" t="str">
        <f>IF(SP_SUL!D55="","*",SP_SUL!D55)</f>
        <v>E17</v>
      </c>
      <c r="E52" s="94" t="str">
        <f>IF(SP_SUL!H55="","*",SP_SUL!H55)</f>
        <v>102ZKW2</v>
      </c>
      <c r="F52" s="100" t="str">
        <f>IF(SP_SUL!M55="","*",SP_SUL!M55)</f>
        <v>ZLU</v>
      </c>
      <c r="G52" s="95" t="str">
        <f>IF(SP_SUL!I55="","*",SP_SUL!I55)</f>
        <v>102ZKW2</v>
      </c>
      <c r="H52" s="95" t="str">
        <f>IF(SP_SUL!AB55="","*",SP_SUL!AB55)</f>
        <v>FIXO</v>
      </c>
      <c r="I52" s="95" t="str">
        <f>IF(SP_SUL!AC55="","*",SP_SUL!AC55)</f>
        <v>*</v>
      </c>
      <c r="J52" s="96">
        <f>IF(SP_SUL!AA55="","*",SP_SUL!AA55)</f>
        <v>1</v>
      </c>
      <c r="K52" s="97">
        <f>IF(SP_SUL!AD55="","*",SP_SUL!AD55)</f>
        <v>0.29166666666666669</v>
      </c>
    </row>
    <row r="53" spans="2:11">
      <c r="B53" s="94" t="str">
        <f>IF(SP_SUL!Y56="","*",SP_SUL!Y56)</f>
        <v>*</v>
      </c>
      <c r="C53" s="95" t="str">
        <f>IF(SP_SUL!B56="","*",SP_SUL!B56)</f>
        <v>*</v>
      </c>
      <c r="D53" s="94" t="str">
        <f>IF(SP_SUL!D56="","*",SP_SUL!D56)</f>
        <v>*</v>
      </c>
      <c r="E53" s="94" t="str">
        <f>IF(SP_SUL!H56="","*",SP_SUL!H56)</f>
        <v>*</v>
      </c>
      <c r="F53" s="100" t="str">
        <f>IF(SP_SUL!M56="","*",SP_SUL!M56)</f>
        <v>-</v>
      </c>
      <c r="G53" s="95" t="str">
        <f>IF(SP_SUL!I56="","*",SP_SUL!I56)</f>
        <v>*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*</v>
      </c>
      <c r="K53" s="97" t="str">
        <f>IF(SP_SUL!AD56="","*",SP_SUL!AD56)</f>
        <v>*</v>
      </c>
    </row>
    <row r="54" spans="2:11">
      <c r="B54" s="94" t="str">
        <f>IF(SP_SUL!Y57="","*",SP_SUL!Y57)</f>
        <v>*</v>
      </c>
      <c r="C54" s="95">
        <f>IF(SP_SUL!B57="","*",SP_SUL!B57)</f>
        <v>46084</v>
      </c>
      <c r="D54" s="94" t="str">
        <f>IF(SP_SUL!D57="","*",SP_SUL!D57)</f>
        <v>CLEBISON (TP-728)</v>
      </c>
      <c r="E54" s="94" t="str">
        <f>IF(SP_SUL!H57="","*",SP_SUL!H57)</f>
        <v>-</v>
      </c>
      <c r="F54" s="100" t="str">
        <f>IF(SP_SUL!M57="","*",SP_SUL!M57)</f>
        <v>ZYQ-ZEM</v>
      </c>
      <c r="G54" s="95" t="str">
        <f>IF(SP_SUL!I57="","*",SP_SUL!I57)</f>
        <v>-</v>
      </c>
      <c r="H54" s="95" t="str">
        <f>IF(SP_SUL!AB57="","*",SP_SUL!AB57)</f>
        <v>*</v>
      </c>
      <c r="I54" s="95" t="str">
        <f>IF(SP_SUL!AC57="","*",SP_SUL!AC57)</f>
        <v>*</v>
      </c>
      <c r="J54" s="96" t="str">
        <f>IF(SP_SUL!AA57="","*",SP_SUL!AA57)</f>
        <v>-</v>
      </c>
      <c r="K54" s="97" t="str">
        <f>IF(SP_SUL!AD57="","*",SP_SUL!AD57)</f>
        <v>-</v>
      </c>
    </row>
    <row r="55" spans="2:11">
      <c r="B55" s="94" t="str">
        <f>IF(SP_SUL!Y58="","*",SP_SUL!Y58)</f>
        <v>*</v>
      </c>
      <c r="C55" s="95">
        <f>IF(SP_SUL!B58="","*",SP_SUL!B58)</f>
        <v>46084</v>
      </c>
      <c r="D55" s="94" t="str">
        <f>IF(SP_SUL!D58="","*",SP_SUL!D58)</f>
        <v>ISMAEL(TP-726)</v>
      </c>
      <c r="E55" s="94" t="str">
        <f>IF(SP_SUL!H58="","*",SP_SUL!H58)</f>
        <v>-</v>
      </c>
      <c r="F55" s="100" t="str">
        <f>IF(SP_SUL!M58="","*",SP_SUL!M58)</f>
        <v>ZYQ-ZEM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-</v>
      </c>
    </row>
    <row r="56" spans="2:11">
      <c r="B56" s="94" t="str">
        <f>IF(SP_SUL!Y59="","*",SP_SUL!Y59)</f>
        <v>*</v>
      </c>
      <c r="C56" s="95" t="str">
        <f>IF(SP_SUL!B59="","*",SP_SUL!B59)</f>
        <v>*</v>
      </c>
      <c r="D56" s="94" t="str">
        <f>IF(SP_SUL!D59="","*",SP_SUL!D59)</f>
        <v>*</v>
      </c>
      <c r="E56" s="94" t="str">
        <f>IF(SP_SUL!H59="","*",SP_SUL!H59)</f>
        <v>*</v>
      </c>
      <c r="F56" s="100" t="str">
        <f>IF(SP_SUL!M59="","*",SP_SUL!M59)</f>
        <v>-</v>
      </c>
      <c r="G56" s="95" t="str">
        <f>IF(SP_SUL!I59="","*",SP_SUL!I59)</f>
        <v>*</v>
      </c>
      <c r="H56" s="95" t="str">
        <f>IF(SP_SUL!AB59="","*",SP_SUL!AB59)</f>
        <v>*</v>
      </c>
      <c r="I56" s="95" t="str">
        <f>IF(SP_SUL!AC59="","*",SP_SUL!AC59)</f>
        <v>*</v>
      </c>
      <c r="J56" s="96" t="str">
        <f>IF(SP_SUL!AA59="","*",SP_SUL!AA59)</f>
        <v>*</v>
      </c>
      <c r="K56" s="97" t="str">
        <f>IF(SP_SUL!AD59="","*",SP_SUL!AD59)</f>
        <v>*</v>
      </c>
    </row>
    <row r="57" spans="2:11">
      <c r="B57" s="94" t="str">
        <f>IF(SP_SUL!Y60="","*",SP_SUL!Y60)</f>
        <v>*</v>
      </c>
      <c r="C57" s="95" t="str">
        <f>IF(SP_SUL!B60="","*",SP_SUL!B60)</f>
        <v>*</v>
      </c>
      <c r="D57" s="94" t="str">
        <f>IF(SP_SUL!D60="","*",SP_SUL!D60)</f>
        <v>*</v>
      </c>
      <c r="E57" s="94" t="str">
        <f>IF(SP_SUL!H60="","*",SP_SUL!H60)</f>
        <v>*</v>
      </c>
      <c r="F57" s="100" t="str">
        <f>IF(SP_SUL!M60="","*",SP_SUL!M60)</f>
        <v>-</v>
      </c>
      <c r="G57" s="95" t="str">
        <f>IF(SP_SUL!I60="","*",SP_SUL!I60)</f>
        <v>*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*</v>
      </c>
      <c r="K57" s="97" t="str">
        <f>IF(SP_SUL!AD60="","*",SP_SUL!AD60)</f>
        <v>*</v>
      </c>
    </row>
    <row r="58" spans="2:11">
      <c r="B58" s="94" t="str">
        <f>IF(SP_SUL!Y61="","*",SP_SUL!Y61)</f>
        <v>*</v>
      </c>
      <c r="C58" s="95">
        <f>IF(SP_SUL!B61="","*",SP_SUL!B61)</f>
        <v>46084</v>
      </c>
      <c r="D58" s="94" t="str">
        <f>IF(SP_SUL!D61="","*",SP_SUL!D61)</f>
        <v>W96</v>
      </c>
      <c r="E58" s="94" t="str">
        <f>IF(SP_SUL!H61="","*",SP_SUL!H61)</f>
        <v>*</v>
      </c>
      <c r="F58" s="100" t="str">
        <f>IF(SP_SUL!M61="","*",SP_SUL!M61)</f>
        <v>-</v>
      </c>
      <c r="G58" s="95" t="str">
        <f>IF(SP_SUL!I61="","*",SP_SUL!I61)</f>
        <v>*</v>
      </c>
      <c r="H58" s="95" t="str">
        <f>IF(SP_SUL!AB61="","*",SP_SUL!AB61)</f>
        <v>*</v>
      </c>
      <c r="I58" s="95" t="str">
        <f>IF(SP_SUL!AC61="","*",SP_SUL!AC61)</f>
        <v>*</v>
      </c>
      <c r="J58" s="96" t="str">
        <f>IF(SP_SUL!AA61="","*",SP_SUL!AA61)</f>
        <v>*</v>
      </c>
      <c r="K58" s="97" t="str">
        <f>IF(SP_SUL!AD61="","*",SP_SUL!AD61)</f>
        <v>*</v>
      </c>
    </row>
    <row r="59" spans="2:11">
      <c r="B59" s="94" t="str">
        <f>IF(SP_SUL!Y62="","*",SP_SUL!Y62)</f>
        <v>*</v>
      </c>
      <c r="C59" s="95">
        <f>IF(SP_SUL!B62="","*",SP_SUL!B62)</f>
        <v>46084</v>
      </c>
      <c r="D59" s="94" t="str">
        <f>IF(SP_SUL!D62="","*",SP_SUL!D62)</f>
        <v>*</v>
      </c>
      <c r="E59" s="94" t="str">
        <f>IF(SP_SUL!H62="","*",SP_SUL!H62)</f>
        <v>*</v>
      </c>
      <c r="F59" s="100" t="str">
        <f>IF(SP_SUL!M62="","*",SP_SUL!M62)</f>
        <v>-</v>
      </c>
      <c r="G59" s="95" t="str">
        <f>IF(SP_SUL!I62="","*",SP_SUL!I62)</f>
        <v>*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*</v>
      </c>
      <c r="K59" s="97" t="str">
        <f>IF(SP_SUL!AD62="","*",SP_SUL!AD62)</f>
        <v>*</v>
      </c>
    </row>
    <row r="60" spans="2:11">
      <c r="B60" s="94" t="str">
        <f>IF(SP_SUL!Y63="","*",SP_SUL!Y63)</f>
        <v>*</v>
      </c>
      <c r="C60" s="95">
        <f>IF(SP_SUL!B63="","*",SP_SUL!B63)</f>
        <v>46084</v>
      </c>
      <c r="D60" s="94" t="str">
        <f>IF(SP_SUL!D63="","*",SP_SUL!D63)</f>
        <v>*</v>
      </c>
      <c r="E60" s="94" t="str">
        <f>IF(SP_SUL!H63="","*",SP_SUL!H63)</f>
        <v>*</v>
      </c>
      <c r="F60" s="100" t="str">
        <f>IF(SP_SUL!M63="","*",SP_SUL!M63)</f>
        <v>-</v>
      </c>
      <c r="G60" s="95" t="str">
        <f>IF(SP_SUL!I63="","*",SP_SUL!I63)</f>
        <v>*</v>
      </c>
      <c r="H60" s="95" t="str">
        <f>IF(SP_SUL!AB63="","*",SP_SUL!AB63)</f>
        <v>*</v>
      </c>
      <c r="I60" s="95" t="str">
        <f>IF(SP_SUL!AC63="","*",SP_SUL!AC63)</f>
        <v>*</v>
      </c>
      <c r="J60" s="96" t="str">
        <f>IF(SP_SUL!AA63="","*",SP_SUL!AA63)</f>
        <v>*</v>
      </c>
      <c r="K60" s="97" t="str">
        <f>IF(SP_SUL!AD63="","*",SP_SUL!AD63)</f>
        <v>*</v>
      </c>
    </row>
    <row r="61" spans="2:11">
      <c r="B61" s="94" t="str">
        <f>IF(SP_SUL!Y64="","*",SP_SUL!Y64)</f>
        <v>*</v>
      </c>
      <c r="C61" s="95">
        <f>IF(SP_SUL!B64="","*",SP_SUL!B64)</f>
        <v>46084</v>
      </c>
      <c r="D61" s="94" t="str">
        <f>IF(SP_SUL!D64="","*",SP_SUL!D64)</f>
        <v>*</v>
      </c>
      <c r="E61" s="94" t="str">
        <f>IF(SP_SUL!H64="","*",SP_SUL!H64)</f>
        <v>*</v>
      </c>
      <c r="F61" s="100" t="str">
        <f>IF(SP_SUL!M64="","*",SP_SUL!M64)</f>
        <v>-</v>
      </c>
      <c r="G61" s="95" t="str">
        <f>IF(SP_SUL!I64="","*",SP_SUL!I64)</f>
        <v>*</v>
      </c>
      <c r="H61" s="95" t="str">
        <f>IF(SP_SUL!AB64="","*",SP_SUL!AB64)</f>
        <v>*</v>
      </c>
      <c r="I61" s="95" t="str">
        <f>IF(SP_SUL!AC64="","*",SP_SUL!AC64)</f>
        <v>*</v>
      </c>
      <c r="J61" s="96" t="str">
        <f>IF(SP_SUL!AA64="","*",SP_SUL!AA64)</f>
        <v>*</v>
      </c>
      <c r="K61" s="97" t="str">
        <f>IF(SP_SUL!AD64="","*",SP_SUL!AD64)</f>
        <v>*</v>
      </c>
    </row>
    <row r="62" spans="2:11">
      <c r="B62" s="94" t="str">
        <f>IF(SP_SUL!Y65="","*",SP_SUL!Y65)</f>
        <v>*</v>
      </c>
      <c r="C62" s="95">
        <f>IF(SP_SUL!B65="","*",SP_SUL!B65)</f>
        <v>46084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>
      <c r="B63" s="94" t="str">
        <f>IF(SP_SUL!Y66="","*",SP_SUL!Y66)</f>
        <v>*</v>
      </c>
      <c r="C63" s="95">
        <f>IF(SP_SUL!B66="","*",SP_SUL!B66)</f>
        <v>46084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>
      <c r="B64" s="94" t="str">
        <f>IF(SP_SUL!Y67="","*",SP_SUL!Y67)</f>
        <v>*</v>
      </c>
      <c r="C64" s="95">
        <f>IF(SP_SUL!B67="","*",SP_SUL!B67)</f>
        <v>46084</v>
      </c>
      <c r="D64" s="94" t="str">
        <f>IF(SP_SUL!D67="","*",SP_SUL!D67)</f>
        <v>*</v>
      </c>
      <c r="E64" s="94" t="str">
        <f>IF(SP_SUL!H67="","*",SP_SUL!H67)</f>
        <v>*</v>
      </c>
      <c r="F64" s="100" t="str">
        <f>IF(SP_SUL!M67="","*",SP_SUL!M67)</f>
        <v>-</v>
      </c>
      <c r="G64" s="95" t="str">
        <f>IF(SP_SUL!I67="","*",SP_SUL!I67)</f>
        <v>*</v>
      </c>
      <c r="H64" s="95" t="str">
        <f>IF(SP_SUL!AB67="","*",SP_SUL!AB67)</f>
        <v>*</v>
      </c>
      <c r="I64" s="95" t="str">
        <f>IF(SP_SUL!AC67="","*",SP_SUL!AC67)</f>
        <v>*</v>
      </c>
      <c r="J64" s="96" t="str">
        <f>IF(SP_SUL!AA67="","*",SP_SUL!AA67)</f>
        <v>*</v>
      </c>
      <c r="K64" s="97" t="str">
        <f>IF(SP_SUL!AD67="","*",SP_SUL!AD67)</f>
        <v>*</v>
      </c>
    </row>
    <row r="65" spans="2:11">
      <c r="B65" s="94" t="str">
        <f>IF(SP_SUL!Y68="","*",SP_SUL!Y68)</f>
        <v>*</v>
      </c>
      <c r="C65" s="95">
        <f>IF(SP_SUL!B68="","*",SP_SUL!B68)</f>
        <v>46084</v>
      </c>
      <c r="D65" s="94" t="str">
        <f>IF(SP_SUL!D68="","*",SP_SUL!D68)</f>
        <v>*</v>
      </c>
      <c r="E65" s="94" t="str">
        <f>IF(SP_SUL!H68="","*",SP_SUL!H68)</f>
        <v>*</v>
      </c>
      <c r="F65" s="100" t="str">
        <f>IF(SP_SUL!M68="","*",SP_SUL!M68)</f>
        <v>-</v>
      </c>
      <c r="G65" s="95" t="str">
        <f>IF(SP_SUL!I68="","*",SP_SUL!I68)</f>
        <v>*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*</v>
      </c>
      <c r="K65" s="97" t="str">
        <f>IF(SP_SUL!AD68="","*",SP_SUL!AD68)</f>
        <v>*</v>
      </c>
    </row>
    <row r="66" spans="2:11">
      <c r="B66" s="94" t="str">
        <f>IF(SP_SUL!Y69="","*",SP_SUL!Y69)</f>
        <v>*</v>
      </c>
      <c r="C66" s="95">
        <f>IF(SP_SUL!B69="","*",SP_SUL!B69)</f>
        <v>46084</v>
      </c>
      <c r="D66" s="94" t="str">
        <f>IF(SP_SUL!D69="","*",SP_SUL!D69)</f>
        <v>*</v>
      </c>
      <c r="E66" s="94" t="str">
        <f>IF(SP_SUL!H69="","*",SP_SUL!H69)</f>
        <v>*</v>
      </c>
      <c r="F66" s="100" t="str">
        <f>IF(SP_SUL!M69="","*",SP_SUL!M69)</f>
        <v>-</v>
      </c>
      <c r="G66" s="95" t="str">
        <f>IF(SP_SUL!I69="","*",SP_SUL!I69)</f>
        <v>*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*</v>
      </c>
      <c r="K66" s="97" t="str">
        <f>IF(SP_SUL!AD69="","*",SP_SUL!AD69)</f>
        <v>*</v>
      </c>
    </row>
    <row r="67" spans="2:11">
      <c r="B67" s="94" t="str">
        <f>IF(SP_SUL!Y70="","*",SP_SUL!Y70)</f>
        <v>*</v>
      </c>
      <c r="C67" s="95" t="str">
        <f>IF(SP_SUL!B70="","*",SP_SUL!B70)</f>
        <v>*</v>
      </c>
      <c r="D67" s="94" t="str">
        <f>IF(SP_SUL!D70="","*",SP_SUL!D70)</f>
        <v>*</v>
      </c>
      <c r="E67" s="94" t="str">
        <f>IF(SP_SUL!H70="","*",SP_SUL!H70)</f>
        <v>*</v>
      </c>
      <c r="F67" s="100" t="str">
        <f>IF(SP_SUL!M70="","*",SP_SUL!M70)</f>
        <v>-</v>
      </c>
      <c r="G67" s="95" t="str">
        <f>IF(SP_SUL!I70="","*",SP_SUL!I70)</f>
        <v>*</v>
      </c>
      <c r="H67" s="95" t="str">
        <f>IF(SP_SUL!AB70="","*",SP_SUL!AB70)</f>
        <v>*</v>
      </c>
      <c r="I67" s="95" t="str">
        <f>IF(SP_SUL!AC70="","*",SP_SUL!AC70)</f>
        <v>*</v>
      </c>
      <c r="J67" s="96" t="str">
        <f>IF(SP_SUL!AA70="","*",SP_SUL!AA70)</f>
        <v>*</v>
      </c>
      <c r="K67" s="97" t="str">
        <f>IF(SP_SUL!AD70="","*",SP_SUL!AD70)</f>
        <v>*</v>
      </c>
    </row>
    <row r="68" spans="2:11">
      <c r="B68" s="94" t="str">
        <f>IF(SP_SUL!Y71="","*",SP_SUL!Y71)</f>
        <v>*</v>
      </c>
      <c r="C68" s="95" t="str">
        <f>IF(SP_SUL!B71="","*",SP_SUL!B71)</f>
        <v>*</v>
      </c>
      <c r="D68" s="94" t="str">
        <f>IF(SP_SUL!D71="","*",SP_SUL!D71)</f>
        <v>*</v>
      </c>
      <c r="E68" s="94" t="str">
        <f>IF(SP_SUL!H71="","*",SP_SUL!H71)</f>
        <v>*</v>
      </c>
      <c r="F68" s="100" t="str">
        <f>IF(SP_SUL!M71="","*",SP_SUL!M71)</f>
        <v>-</v>
      </c>
      <c r="G68" s="95" t="str">
        <f>IF(SP_SUL!I71="","*",SP_SUL!I71)</f>
        <v>*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*</v>
      </c>
      <c r="K68" s="97" t="str">
        <f>IF(SP_SUL!AD71="","*",SP_SUL!AD71)</f>
        <v>*</v>
      </c>
    </row>
    <row r="69" spans="2:11">
      <c r="B69" s="94" t="str">
        <f>IF(SP_SUL!Y72="","*",SP_SUL!Y72)</f>
        <v>*</v>
      </c>
      <c r="C69" s="95" t="str">
        <f>IF(SP_SUL!B72="","*",SP_SUL!B72)</f>
        <v>*</v>
      </c>
      <c r="D69" s="94" t="str">
        <f>IF(SP_SUL!D72="","*",SP_SUL!D72)</f>
        <v>*</v>
      </c>
      <c r="E69" s="94" t="str">
        <f>IF(SP_SUL!H72="","*",SP_SUL!H72)</f>
        <v>*</v>
      </c>
      <c r="F69" s="100" t="str">
        <f>IF(SP_SUL!M72="","*",SP_SUL!M72)</f>
        <v>-</v>
      </c>
      <c r="G69" s="95" t="str">
        <f>IF(SP_SUL!I72="","*",SP_SUL!I72)</f>
        <v>*</v>
      </c>
      <c r="H69" s="95" t="str">
        <f>IF(SP_SUL!AB72="","*",SP_SUL!AB72)</f>
        <v>*</v>
      </c>
      <c r="I69" s="95" t="str">
        <f>IF(SP_SUL!AC72="","*",SP_SUL!AC72)</f>
        <v>*</v>
      </c>
      <c r="J69" s="96" t="str">
        <f>IF(SP_SUL!AA72="","*",SP_SUL!AA72)</f>
        <v>*</v>
      </c>
      <c r="K69" s="97" t="str">
        <f>IF(SP_SUL!AD72="","*",SP_SUL!AD72)</f>
        <v>*</v>
      </c>
    </row>
    <row r="70" spans="2:11">
      <c r="B70" s="94" t="str">
        <f>IF(SP_SUL!Y73="","*",SP_SUL!Y73)</f>
        <v>*</v>
      </c>
      <c r="C70" s="95" t="str">
        <f>IF(SP_SUL!B73="","*",SP_SUL!B73)</f>
        <v>*</v>
      </c>
      <c r="D70" s="94" t="str">
        <f>IF(SP_SUL!D73="","*",SP_SUL!D73)</f>
        <v>*</v>
      </c>
      <c r="E70" s="94" t="str">
        <f>IF(SP_SUL!H73="","*",SP_SUL!H73)</f>
        <v>*</v>
      </c>
      <c r="F70" s="100" t="str">
        <f>IF(SP_SUL!M73="","*",SP_SUL!M73)</f>
        <v>-</v>
      </c>
      <c r="G70" s="95" t="str">
        <f>IF(SP_SUL!I73="","*",SP_SUL!I73)</f>
        <v>*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*</v>
      </c>
      <c r="K70" s="97" t="str">
        <f>IF(SP_SUL!AD73="","*",SP_SUL!AD73)</f>
        <v>*</v>
      </c>
    </row>
    <row r="71" spans="2:1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>
      <c r="B72" s="94" t="str">
        <f>IF(SP_SUL!Y75="","*",SP_SUL!Y75)</f>
        <v>*</v>
      </c>
      <c r="C72" s="95" t="str">
        <f>IF(SP_SUL!B75="","*",SP_SUL!B75)</f>
        <v>*</v>
      </c>
      <c r="D72" s="94" t="str">
        <f>IF(SP_SUL!D75="","*",SP_SUL!D75)</f>
        <v>*</v>
      </c>
      <c r="E72" s="94" t="str">
        <f>IF(SP_SUL!H75="","*",SP_SUL!H75)</f>
        <v>*</v>
      </c>
      <c r="F72" s="100" t="str">
        <f>IF(SP_SUL!M75="","*",SP_SUL!M75)</f>
        <v>-</v>
      </c>
      <c r="G72" s="95" t="str">
        <f>IF(SP_SUL!I75="","*",SP_SUL!I75)</f>
        <v>*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*</v>
      </c>
      <c r="K72" s="97" t="str">
        <f>IF(SP_SUL!AD75="","*",SP_SUL!AD75)</f>
        <v>*</v>
      </c>
    </row>
    <row r="73" spans="2:11">
      <c r="B73" s="94" t="str">
        <f>IF(SP_SUL!Y76="","*",SP_SUL!Y76)</f>
        <v>*</v>
      </c>
      <c r="C73" s="95" t="str">
        <f>IF(SP_SUL!B76="","*",SP_SUL!B76)</f>
        <v>*</v>
      </c>
      <c r="D73" s="94" t="str">
        <f>IF(SP_SUL!D76="","*",SP_SUL!D76)</f>
        <v>*</v>
      </c>
      <c r="E73" s="94" t="str">
        <f>IF(SP_SUL!H76="","*",SP_SUL!H76)</f>
        <v>*</v>
      </c>
      <c r="F73" s="100" t="str">
        <f>IF(SP_SUL!M76="","*",SP_SUL!M76)</f>
        <v>-</v>
      </c>
      <c r="G73" s="95" t="str">
        <f>IF(SP_SUL!I76="","*",SP_SUL!I76)</f>
        <v>*</v>
      </c>
      <c r="H73" s="95" t="str">
        <f>IF(SP_SUL!AB76="","*",SP_SUL!AB76)</f>
        <v>*</v>
      </c>
      <c r="I73" s="95" t="str">
        <f>IF(SP_SUL!AC76="","*",SP_SUL!AC76)</f>
        <v>*</v>
      </c>
      <c r="J73" s="96" t="str">
        <f>IF(SP_SUL!AA76="","*",SP_SUL!AA76)</f>
        <v>*</v>
      </c>
      <c r="K73" s="97" t="str">
        <f>IF(SP_SUL!AD76="","*",SP_SUL!AD76)</f>
        <v>*</v>
      </c>
    </row>
    <row r="74" spans="2:11">
      <c r="B74" s="94" t="str">
        <f>IF(SP_SUL!Y77="","*",SP_SUL!Y77)</f>
        <v>*</v>
      </c>
      <c r="C74" s="95" t="str">
        <f>IF(SP_SUL!B77="","*",SP_SUL!B77)</f>
        <v>*</v>
      </c>
      <c r="D74" s="94" t="str">
        <f>IF(SP_SUL!D77="","*",SP_SUL!D77)</f>
        <v>*</v>
      </c>
      <c r="E74" s="94" t="str">
        <f>IF(SP_SUL!H77="","*",SP_SUL!H77)</f>
        <v>*</v>
      </c>
      <c r="F74" s="100" t="str">
        <f>IF(SP_SUL!M77="","*",SP_SUL!M77)</f>
        <v>-</v>
      </c>
      <c r="G74" s="95" t="str">
        <f>IF(SP_SUL!I77="","*",SP_SUL!I77)</f>
        <v>*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*</v>
      </c>
      <c r="K74" s="97" t="str">
        <f>IF(SP_SUL!AD77="","*",SP_SUL!AD77)</f>
        <v>*</v>
      </c>
    </row>
    <row r="75" spans="2:11">
      <c r="B75" s="94" t="str">
        <f>IF(SP_SUL!Y78="","*",SP_SUL!Y78)</f>
        <v>*</v>
      </c>
      <c r="C75" s="95" t="str">
        <f>IF(SP_SUL!B78="","*",SP_SUL!B78)</f>
        <v>*</v>
      </c>
      <c r="D75" s="94" t="str">
        <f>IF(SP_SUL!D78="","*",SP_SUL!D78)</f>
        <v>*</v>
      </c>
      <c r="E75" s="94" t="str">
        <f>IF(SP_SUL!H78="","*",SP_SUL!H78)</f>
        <v>*</v>
      </c>
      <c r="F75" s="100" t="str">
        <f>IF(SP_SUL!M78="","*",SP_SUL!M78)</f>
        <v>-</v>
      </c>
      <c r="G75" s="95" t="str">
        <f>IF(SP_SUL!I78="","*",SP_SUL!I78)</f>
        <v>*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*</v>
      </c>
      <c r="K75" s="97" t="str">
        <f>IF(SP_SUL!AD78="","*",SP_SUL!AD78)</f>
        <v>*</v>
      </c>
    </row>
    <row r="76" spans="2:11">
      <c r="B76" s="94" t="str">
        <f>IF(SP_SUL!Y79="","*",SP_SUL!Y79)</f>
        <v>*</v>
      </c>
      <c r="C76" s="95" t="str">
        <f>IF(SP_SUL!B79="","*",SP_SUL!B79)</f>
        <v>*</v>
      </c>
      <c r="D76" s="94" t="str">
        <f>IF(SP_SUL!D79="","*",SP_SUL!D79)</f>
        <v>*</v>
      </c>
      <c r="E76" s="94" t="str">
        <f>IF(SP_SUL!H79="","*",SP_SUL!H79)</f>
        <v>*</v>
      </c>
      <c r="F76" s="100" t="str">
        <f>IF(SP_SUL!M79="","*",SP_SUL!M79)</f>
        <v>-</v>
      </c>
      <c r="G76" s="95" t="str">
        <f>IF(SP_SUL!I79="","*",SP_SUL!I79)</f>
        <v>*</v>
      </c>
      <c r="H76" s="95" t="str">
        <f>IF(SP_SUL!AB79="","*",SP_SUL!AB79)</f>
        <v>*</v>
      </c>
      <c r="I76" s="95" t="str">
        <f>IF(SP_SUL!AC79="","*",SP_SUL!AC79)</f>
        <v>*</v>
      </c>
      <c r="J76" s="96" t="str">
        <f>IF(SP_SUL!AA79="","*",SP_SUL!AA79)</f>
        <v>*</v>
      </c>
      <c r="K76" s="97" t="str">
        <f>IF(SP_SUL!AD79="","*",SP_SUL!AD79)</f>
        <v>*</v>
      </c>
    </row>
    <row r="77" spans="2:1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>
      <c r="B78" s="94" t="str">
        <f>IF(SP_SUL!Y81="","*",SP_SUL!Y81)</f>
        <v>*</v>
      </c>
      <c r="C78" s="95" t="str">
        <f>IF(SP_SUL!B81="","*",SP_SUL!B81)</f>
        <v>*</v>
      </c>
      <c r="D78" s="94" t="str">
        <f>IF(SP_SUL!D81="","*",SP_SUL!D81)</f>
        <v>*</v>
      </c>
      <c r="E78" s="94" t="str">
        <f>IF(SP_SUL!H81="","*",SP_SUL!H81)</f>
        <v>*</v>
      </c>
      <c r="F78" s="100" t="str">
        <f>IF(SP_SUL!M81="","*",SP_SUL!M81)</f>
        <v>-</v>
      </c>
      <c r="G78" s="95" t="str">
        <f>IF(SP_SUL!I81="","*",SP_SUL!I81)</f>
        <v>*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*</v>
      </c>
      <c r="K78" s="97" t="str">
        <f>IF(SP_SUL!AD81="","*",SP_SUL!AD81)</f>
        <v>*</v>
      </c>
    </row>
    <row r="79" spans="2:11">
      <c r="B79" s="94" t="str">
        <f>IF(SP_SUL!Y82="","*",SP_SUL!Y82)</f>
        <v>*</v>
      </c>
      <c r="C79" s="95" t="str">
        <f>IF(SP_SUL!B82="","*",SP_SUL!B82)</f>
        <v>*</v>
      </c>
      <c r="D79" s="94" t="str">
        <f>IF(SP_SUL!D82="","*",SP_SUL!D82)</f>
        <v>*</v>
      </c>
      <c r="E79" s="94" t="str">
        <f>IF(SP_SUL!H82="","*",SP_SUL!H82)</f>
        <v>*</v>
      </c>
      <c r="F79" s="100" t="str">
        <f>IF(SP_SUL!M82="","*",SP_SUL!M82)</f>
        <v>-</v>
      </c>
      <c r="G79" s="95" t="str">
        <f>IF(SP_SUL!I82="","*",SP_SUL!I82)</f>
        <v>*</v>
      </c>
      <c r="H79" s="95" t="str">
        <f>IF(SP_SUL!AB82="","*",SP_SUL!AB82)</f>
        <v>*</v>
      </c>
      <c r="I79" s="95" t="str">
        <f>IF(SP_SUL!AC82="","*",SP_SUL!AC82)</f>
        <v>*</v>
      </c>
      <c r="J79" s="96" t="str">
        <f>IF(SP_SUL!AA82="","*",SP_SUL!AA82)</f>
        <v>*</v>
      </c>
      <c r="K79" s="97" t="str">
        <f>IF(SP_SUL!AD82="","*",SP_SUL!AD82)</f>
        <v>*</v>
      </c>
    </row>
    <row r="80" spans="2:11">
      <c r="B80" s="94" t="str">
        <f>IF(SP_SUL!Y83="","*",SP_SUL!Y83)</f>
        <v>*</v>
      </c>
      <c r="C80" s="95" t="str">
        <f>IF(SP_SUL!B83="","*",SP_SUL!B83)</f>
        <v>*</v>
      </c>
      <c r="D80" s="94" t="str">
        <f>IF(SP_SUL!D83="","*",SP_SUL!D83)</f>
        <v>*</v>
      </c>
      <c r="E80" s="94" t="str">
        <f>IF(SP_SUL!H83="","*",SP_SUL!H83)</f>
        <v>*</v>
      </c>
      <c r="F80" s="100" t="str">
        <f>IF(SP_SUL!M83="","*",SP_SUL!M83)</f>
        <v>-</v>
      </c>
      <c r="G80" s="95" t="str">
        <f>IF(SP_SUL!I83="","*",SP_SUL!I83)</f>
        <v>*</v>
      </c>
      <c r="H80" s="95" t="str">
        <f>IF(SP_SUL!AB83="","*",SP_SUL!AB83)</f>
        <v>*</v>
      </c>
      <c r="I80" s="95" t="str">
        <f>IF(SP_SUL!AC83="","*",SP_SUL!AC83)</f>
        <v>*</v>
      </c>
      <c r="J80" s="96" t="str">
        <f>IF(SP_SUL!AA83="","*",SP_SUL!AA83)</f>
        <v>*</v>
      </c>
      <c r="K80" s="97" t="str">
        <f>IF(SP_SUL!AD83="","*",SP_SUL!AD83)</f>
        <v>*</v>
      </c>
    </row>
    <row r="81" spans="2:11">
      <c r="B81" s="94" t="str">
        <f>IF(SP_SUL!Y84="","*",SP_SUL!Y84)</f>
        <v>*</v>
      </c>
      <c r="C81" s="95" t="str">
        <f>IF(SP_SUL!B84="","*",SP_SUL!B84)</f>
        <v>*</v>
      </c>
      <c r="D81" s="94" t="str">
        <f>IF(SP_SUL!D84="","*",SP_SUL!D84)</f>
        <v>*</v>
      </c>
      <c r="E81" s="94" t="str">
        <f>IF(SP_SUL!H84="","*",SP_SUL!H84)</f>
        <v>*</v>
      </c>
      <c r="F81" s="100" t="str">
        <f>IF(SP_SUL!M84="","*",SP_SUL!M84)</f>
        <v>-</v>
      </c>
      <c r="G81" s="95" t="str">
        <f>IF(SP_SUL!I84="","*",SP_SUL!I84)</f>
        <v>*</v>
      </c>
      <c r="H81" s="95" t="str">
        <f>IF(SP_SUL!AB84="","*",SP_SUL!AB84)</f>
        <v>*</v>
      </c>
      <c r="I81" s="95" t="str">
        <f>IF(SP_SUL!AC84="","*",SP_SUL!AC84)</f>
        <v>*</v>
      </c>
      <c r="J81" s="96" t="str">
        <f>IF(SP_SUL!AA84="","*",SP_SUL!AA84)</f>
        <v>*</v>
      </c>
      <c r="K81" s="97" t="str">
        <f>IF(SP_SUL!AD84="","*",SP_SUL!AD84)</f>
        <v>*</v>
      </c>
    </row>
    <row r="82" spans="2:11">
      <c r="B82" s="94" t="str">
        <f>IF(SP_SUL!Y85="","*",SP_SUL!Y85)</f>
        <v>*</v>
      </c>
      <c r="C82" s="95" t="str">
        <f>IF(SP_SUL!B85="","*",SP_SUL!B85)</f>
        <v>*</v>
      </c>
      <c r="D82" s="94" t="str">
        <f>IF(SP_SUL!D85="","*",SP_SUL!D85)</f>
        <v>*</v>
      </c>
      <c r="E82" s="94" t="str">
        <f>IF(SP_SUL!H85="","*",SP_SUL!H85)</f>
        <v>*</v>
      </c>
      <c r="F82" s="100" t="str">
        <f>IF(SP_SUL!M85="","*",SP_SUL!M85)</f>
        <v>-</v>
      </c>
      <c r="G82" s="95" t="str">
        <f>IF(SP_SUL!I85="","*",SP_SUL!I85)</f>
        <v>*</v>
      </c>
      <c r="H82" s="95" t="str">
        <f>IF(SP_SUL!AB85="","*",SP_SUL!AB85)</f>
        <v>*</v>
      </c>
      <c r="I82" s="95" t="str">
        <f>IF(SP_SUL!AC85="","*",SP_SUL!AC85)</f>
        <v>*</v>
      </c>
      <c r="J82" s="96" t="str">
        <f>IF(SP_SUL!AA85="","*",SP_SUL!AA85)</f>
        <v>*</v>
      </c>
      <c r="K82" s="97" t="str">
        <f>IF(SP_SUL!AD85="","*",SP_SUL!AD85)</f>
        <v>*</v>
      </c>
    </row>
    <row r="83" spans="2:11">
      <c r="B83" s="94" t="str">
        <f>IF(SP_SUL!Y86="","*",SP_SUL!Y86)</f>
        <v>*</v>
      </c>
      <c r="C83" s="95" t="str">
        <f>IF(SP_SUL!B86="","*",SP_SUL!B86)</f>
        <v>*</v>
      </c>
      <c r="D83" s="94" t="str">
        <f>IF(SP_SUL!D86="","*",SP_SUL!D86)</f>
        <v>*</v>
      </c>
      <c r="E83" s="94" t="str">
        <f>IF(SP_SUL!H86="","*",SP_SUL!H86)</f>
        <v>*</v>
      </c>
      <c r="F83" s="100" t="str">
        <f>IF(SP_SUL!M86="","*",SP_SUL!M86)</f>
        <v>-</v>
      </c>
      <c r="G83" s="95" t="str">
        <f>IF(SP_SUL!I86="","*",SP_SUL!I86)</f>
        <v>*</v>
      </c>
      <c r="H83" s="95" t="str">
        <f>IF(SP_SUL!AB86="","*",SP_SUL!AB86)</f>
        <v>*</v>
      </c>
      <c r="I83" s="95" t="str">
        <f>IF(SP_SUL!AC86="","*",SP_SUL!AC86)</f>
        <v>*</v>
      </c>
      <c r="J83" s="96" t="str">
        <f>IF(SP_SUL!AA86="","*",SP_SUL!AA86)</f>
        <v>*</v>
      </c>
      <c r="K83" s="97" t="str">
        <f>IF(SP_SUL!AD86="","*",SP_SUL!AD86)</f>
        <v>*</v>
      </c>
    </row>
    <row r="84" spans="2:1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>
      <c r="B85" s="94" t="str">
        <f>IF(SP_SUL!Y88="","*",SP_SUL!Y88)</f>
        <v>*</v>
      </c>
      <c r="C85" s="95" t="str">
        <f>IF(SP_SUL!B88="","*",SP_SUL!B88)</f>
        <v>*</v>
      </c>
      <c r="D85" s="94" t="str">
        <f>IF(SP_SUL!D88="","*",SP_SUL!D88)</f>
        <v>*</v>
      </c>
      <c r="E85" s="94" t="str">
        <f>IF(SP_SUL!H88="","*",SP_SUL!H88)</f>
        <v>*</v>
      </c>
      <c r="F85" s="100" t="str">
        <f>IF(SP_SUL!M88="","*",SP_SUL!M88)</f>
        <v>-</v>
      </c>
      <c r="G85" s="95" t="str">
        <f>IF(SP_SUL!I88="","*",SP_SUL!I88)</f>
        <v>*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*</v>
      </c>
    </row>
    <row r="86" spans="2:11">
      <c r="B86" s="94" t="str">
        <f>IF(SP_SUL!Y89="","*",SP_SUL!Y89)</f>
        <v>*</v>
      </c>
      <c r="C86" s="95" t="str">
        <f>IF(SP_SUL!B89="","*",SP_SUL!B89)</f>
        <v>*</v>
      </c>
      <c r="D86" s="94" t="str">
        <f>IF(SP_SUL!D89="","*",SP_SUL!D89)</f>
        <v>*</v>
      </c>
      <c r="E86" s="94" t="str">
        <f>IF(SP_SUL!H89="","*",SP_SUL!H89)</f>
        <v>*</v>
      </c>
      <c r="F86" s="100" t="str">
        <f>IF(SP_SUL!M89="","*",SP_SUL!M89)</f>
        <v>-</v>
      </c>
      <c r="G86" s="95" t="str">
        <f>IF(SP_SUL!I89="","*",SP_SUL!I89)</f>
        <v>*</v>
      </c>
      <c r="H86" s="95" t="str">
        <f>IF(SP_SUL!AB89="","*",SP_SUL!AB89)</f>
        <v>*</v>
      </c>
      <c r="I86" s="95" t="str">
        <f>IF(SP_SUL!AC89="","*",SP_SUL!AC89)</f>
        <v>*</v>
      </c>
      <c r="J86" s="96" t="str">
        <f>IF(SP_SUL!AA89="","*",SP_SUL!AA89)</f>
        <v>*</v>
      </c>
      <c r="K86" s="97" t="str">
        <f>IF(SP_SUL!AD89="","*",SP_SUL!AD89)</f>
        <v>*</v>
      </c>
    </row>
    <row r="87" spans="2:1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>
      <c r="B88" s="94" t="str">
        <f>IF(SP_SUL!Y91="","*",SP_SUL!Y91)</f>
        <v>*</v>
      </c>
      <c r="C88" s="95" t="str">
        <f>IF(SP_SUL!B91="","*",SP_SUL!B91)</f>
        <v>*</v>
      </c>
      <c r="D88" s="94" t="str">
        <f>IF(SP_SUL!D91="","*",SP_SUL!D91)</f>
        <v>*</v>
      </c>
      <c r="E88" s="94" t="str">
        <f>IF(SP_SUL!H91="","*",SP_SUL!H91)</f>
        <v>*</v>
      </c>
      <c r="F88" s="100" t="str">
        <f>IF(SP_SUL!M91="","*",SP_SUL!M91)</f>
        <v>-</v>
      </c>
      <c r="G88" s="95" t="str">
        <f>IF(SP_SUL!I91="","*",SP_SUL!I91)</f>
        <v>*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*</v>
      </c>
      <c r="K88" s="97" t="str">
        <f>IF(SP_SUL!AD91="","*",SP_SUL!AD91)</f>
        <v>*</v>
      </c>
    </row>
    <row r="89" spans="2:11">
      <c r="B89" s="94" t="str">
        <f>IF(SP_SUL!Y92="","*",SP_SUL!Y92)</f>
        <v>*</v>
      </c>
      <c r="C89" s="95" t="str">
        <f>IF(SP_SUL!B92="","*",SP_SUL!B92)</f>
        <v>*</v>
      </c>
      <c r="D89" s="94" t="str">
        <f>IF(SP_SUL!D92="","*",SP_SUL!D92)</f>
        <v>*</v>
      </c>
      <c r="E89" s="94" t="str">
        <f>IF(SP_SUL!H92="","*",SP_SUL!H92)</f>
        <v>*</v>
      </c>
      <c r="F89" s="100" t="str">
        <f>IF(SP_SUL!M92="","*",SP_SUL!M92)</f>
        <v>-</v>
      </c>
      <c r="G89" s="95" t="str">
        <f>IF(SP_SUL!I92="","*",SP_SUL!I92)</f>
        <v>*</v>
      </c>
      <c r="H89" s="95" t="str">
        <f>IF(SP_SUL!AB92="","*",SP_SUL!AB92)</f>
        <v>*</v>
      </c>
      <c r="I89" s="95" t="str">
        <f>IF(SP_SUL!AC92="","*",SP_SUL!AC92)</f>
        <v>*</v>
      </c>
      <c r="J89" s="96" t="str">
        <f>IF(SP_SUL!AA92="","*",SP_SUL!AA92)</f>
        <v>*</v>
      </c>
      <c r="K89" s="97" t="str">
        <f>IF(SP_SUL!AD92="","*",SP_SUL!AD92)</f>
        <v>*</v>
      </c>
    </row>
    <row r="90" spans="2:11">
      <c r="B90" s="94" t="str">
        <f>IF(SP_SUL!Y93="","*",SP_SUL!Y93)</f>
        <v>*</v>
      </c>
      <c r="C90" s="95" t="str">
        <f>IF(SP_SUL!B93="","*",SP_SUL!B93)</f>
        <v>*</v>
      </c>
      <c r="D90" s="94" t="str">
        <f>IF(SP_SUL!D93="","*",SP_SUL!D93)</f>
        <v>*</v>
      </c>
      <c r="E90" s="94" t="str">
        <f>IF(SP_SUL!H93="","*",SP_SUL!H93)</f>
        <v>*</v>
      </c>
      <c r="F90" s="100" t="str">
        <f>IF(SP_SUL!M93="","*",SP_SUL!M93)</f>
        <v>-</v>
      </c>
      <c r="G90" s="95" t="str">
        <f>IF(SP_SUL!I93="","*",SP_SUL!I93)</f>
        <v>*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*</v>
      </c>
      <c r="K90" s="97" t="str">
        <f>IF(SP_SUL!AD93="","*",SP_SUL!AD93)</f>
        <v>*</v>
      </c>
    </row>
    <row r="91" spans="2:1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>
      <c r="B92" s="94" t="str">
        <f>IF(SP_SUL!Y95="","*",SP_SUL!Y95)</f>
        <v>*</v>
      </c>
      <c r="C92" s="95" t="str">
        <f>IF(SP_SUL!B95="","*",SP_SUL!B95)</f>
        <v>*</v>
      </c>
      <c r="D92" s="94" t="str">
        <f>IF(SP_SUL!D95="","*",SP_SUL!D95)</f>
        <v>*</v>
      </c>
      <c r="E92" s="94" t="str">
        <f>IF(SP_SUL!H95="","*",SP_SUL!H95)</f>
        <v>*</v>
      </c>
      <c r="F92" s="100" t="str">
        <f>IF(SP_SUL!M95="","*",SP_SUL!M95)</f>
        <v>-</v>
      </c>
      <c r="G92" s="95" t="str">
        <f>IF(SP_SUL!I95="","*",SP_SUL!I95)</f>
        <v>*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*</v>
      </c>
      <c r="K92" s="97" t="str">
        <f>IF(SP_SUL!AD95="","*",SP_SUL!AD95)</f>
        <v>*</v>
      </c>
    </row>
    <row r="93" spans="2:11">
      <c r="B93" s="94" t="str">
        <f>IF(SP_SUL!Y96="","*",SP_SUL!Y96)</f>
        <v>*</v>
      </c>
      <c r="C93" s="95" t="str">
        <f>IF(SP_SUL!B96="","*",SP_SUL!B96)</f>
        <v>*</v>
      </c>
      <c r="D93" s="94" t="str">
        <f>IF(SP_SUL!D96="","*",SP_SUL!D96)</f>
        <v>*</v>
      </c>
      <c r="E93" s="94" t="str">
        <f>IF(SP_SUL!H96="","*",SP_SUL!H96)</f>
        <v>*</v>
      </c>
      <c r="F93" s="100" t="str">
        <f>IF(SP_SUL!M96="","*",SP_SUL!M96)</f>
        <v>-</v>
      </c>
      <c r="G93" s="95" t="str">
        <f>IF(SP_SUL!I96="","*",SP_SUL!I96)</f>
        <v>*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*</v>
      </c>
      <c r="K93" s="97" t="str">
        <f>IF(SP_SUL!AD96="","*",SP_SUL!AD96)</f>
        <v>*</v>
      </c>
    </row>
    <row r="94" spans="2:11">
      <c r="B94" s="94" t="str">
        <f>IF(SP_SUL!Y97="","*",SP_SUL!Y97)</f>
        <v>*</v>
      </c>
      <c r="C94" s="95" t="str">
        <f>IF(SP_SUL!B97="","*",SP_SUL!B97)</f>
        <v>*</v>
      </c>
      <c r="D94" s="94" t="str">
        <f>IF(SP_SUL!D97="","*",SP_SUL!D97)</f>
        <v>*</v>
      </c>
      <c r="E94" s="94" t="str">
        <f>IF(SP_SUL!H97="","*",SP_SUL!H97)</f>
        <v>*</v>
      </c>
      <c r="F94" s="100" t="str">
        <f>IF(SP_SUL!M97="","*",SP_SUL!M97)</f>
        <v>-</v>
      </c>
      <c r="G94" s="95" t="str">
        <f>IF(SP_SUL!I97="","*",SP_SUL!I97)</f>
        <v>*</v>
      </c>
      <c r="H94" s="95" t="str">
        <f>IF(SP_SUL!AB97="","*",SP_SUL!AB97)</f>
        <v>*</v>
      </c>
      <c r="I94" s="95" t="str">
        <f>IF(SP_SUL!AC97="","*",SP_SUL!AC97)</f>
        <v>*</v>
      </c>
      <c r="J94" s="96" t="str">
        <f>IF(SP_SUL!AA97="","*",SP_SUL!AA97)</f>
        <v>*</v>
      </c>
      <c r="K94" s="97" t="str">
        <f>IF(SP_SUL!AD97="","*",SP_SUL!AD97)</f>
        <v>*</v>
      </c>
    </row>
    <row r="95" spans="2:11">
      <c r="B95" s="94" t="str">
        <f>IF(SP_SUL!Y98="","*",SP_SUL!Y98)</f>
        <v>*</v>
      </c>
      <c r="C95" s="95" t="str">
        <f>IF(SP_SUL!B98="","*",SP_SUL!B98)</f>
        <v>*</v>
      </c>
      <c r="D95" s="94" t="str">
        <f>IF(SP_SUL!D98="","*",SP_SUL!D98)</f>
        <v>*</v>
      </c>
      <c r="E95" s="94" t="str">
        <f>IF(SP_SUL!H98="","*",SP_SUL!H98)</f>
        <v>*</v>
      </c>
      <c r="F95" s="100" t="str">
        <f>IF(SP_SUL!M98="","*",SP_SUL!M98)</f>
        <v>-</v>
      </c>
      <c r="G95" s="95" t="str">
        <f>IF(SP_SUL!I98="","*",SP_SUL!I98)</f>
        <v>*</v>
      </c>
      <c r="H95" s="95" t="str">
        <f>IF(SP_SUL!AB98="","*",SP_SUL!AB98)</f>
        <v>*</v>
      </c>
      <c r="I95" s="95" t="str">
        <f>IF(SP_SUL!AC98="","*",SP_SUL!AC98)</f>
        <v>*</v>
      </c>
      <c r="J95" s="96" t="str">
        <f>IF(SP_SUL!AA98="","*",SP_SUL!AA98)</f>
        <v>*</v>
      </c>
      <c r="K95" s="97" t="str">
        <f>IF(SP_SUL!AD98="","*",SP_SUL!AD98)</f>
        <v>*</v>
      </c>
    </row>
    <row r="96" spans="2:11">
      <c r="B96" s="94" t="str">
        <f>IF(SP_SUL!Y99="","*",SP_SUL!Y99)</f>
        <v>*</v>
      </c>
      <c r="C96" s="95" t="str">
        <f>IF(SP_SUL!B99="","*",SP_SUL!B99)</f>
        <v>*</v>
      </c>
      <c r="D96" s="94" t="str">
        <f>IF(SP_SUL!D99="","*",SP_SUL!D99)</f>
        <v>*</v>
      </c>
      <c r="E96" s="94" t="str">
        <f>IF(SP_SUL!H99="","*",SP_SUL!H99)</f>
        <v>*</v>
      </c>
      <c r="F96" s="100" t="str">
        <f>IF(SP_SUL!M99="","*",SP_SUL!M99)</f>
        <v>-</v>
      </c>
      <c r="G96" s="95" t="str">
        <f>IF(SP_SUL!I99="","*",SP_SUL!I99)</f>
        <v>*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*</v>
      </c>
      <c r="K96" s="97" t="str">
        <f>IF(SP_SUL!AD99="","*",SP_SUL!AD99)</f>
        <v>*</v>
      </c>
    </row>
    <row r="97" spans="2:1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>
      <c r="B98" s="94" t="str">
        <f>IF(SP_SUL!Y101="","*",SP_SUL!Y101)</f>
        <v>*</v>
      </c>
      <c r="C98" s="95" t="str">
        <f>IF(SP_SUL!B101="","*",SP_SUL!B101)</f>
        <v>*</v>
      </c>
      <c r="D98" s="94" t="str">
        <f>IF(SP_SUL!D101="","*",SP_SUL!D101)</f>
        <v>*</v>
      </c>
      <c r="E98" s="94" t="str">
        <f>IF(SP_SUL!H101="","*",SP_SUL!H101)</f>
        <v>*</v>
      </c>
      <c r="F98" s="100" t="str">
        <f>IF(SP_SUL!M101="","*",SP_SUL!M101)</f>
        <v>-</v>
      </c>
      <c r="G98" s="95" t="str">
        <f>IF(SP_SUL!I101="","*",SP_SUL!I101)</f>
        <v>*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*</v>
      </c>
      <c r="K98" s="97" t="str">
        <f>IF(SP_SUL!AD101="","*",SP_SUL!AD101)</f>
        <v>*</v>
      </c>
    </row>
    <row r="99" spans="2:11">
      <c r="B99" s="94" t="str">
        <f>IF(SP_SUL!Y102="","*",SP_SUL!Y102)</f>
        <v>*</v>
      </c>
      <c r="C99" s="95" t="str">
        <f>IF(SP_SUL!B102="","*",SP_SUL!B102)</f>
        <v>*</v>
      </c>
      <c r="D99" s="94" t="str">
        <f>IF(SP_SUL!D102="","*",SP_SUL!D102)</f>
        <v>*</v>
      </c>
      <c r="E99" s="94" t="str">
        <f>IF(SP_SUL!H102="","*",SP_SUL!H102)</f>
        <v>*</v>
      </c>
      <c r="F99" s="100" t="str">
        <f>IF(SP_SUL!M102="","*",SP_SUL!M102)</f>
        <v>-</v>
      </c>
      <c r="G99" s="95" t="str">
        <f>IF(SP_SUL!I102="","*",SP_SUL!I102)</f>
        <v>*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*</v>
      </c>
      <c r="K99" s="97" t="str">
        <f>IF(SP_SUL!AD102="","*",SP_SUL!AD102)</f>
        <v>*</v>
      </c>
    </row>
    <row r="100" spans="2:1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>
      <c r="B103" s="94" t="str">
        <f>IF(SP_SUL!Y106="","*",SP_SUL!Y106)</f>
        <v>*</v>
      </c>
      <c r="C103" s="95" t="str">
        <f>IF(SP_SUL!B106="","*",SP_SUL!B106)</f>
        <v>*</v>
      </c>
      <c r="D103" s="94" t="str">
        <f>IF(SP_SUL!D106="","*",SP_SUL!D106)</f>
        <v>*</v>
      </c>
      <c r="E103" s="94" t="str">
        <f>IF(SP_SUL!H106="","*",SP_SUL!H106)</f>
        <v>*</v>
      </c>
      <c r="F103" s="100" t="str">
        <f>IF(SP_SUL!M106="","*",SP_SUL!M106)</f>
        <v>-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>
      <c r="B104" s="94" t="str">
        <f>IF(SP_SUL!Y107="","*",SP_SUL!Y107)</f>
        <v>*</v>
      </c>
      <c r="C104" s="95" t="str">
        <f>IF(SP_SUL!B107="","*",SP_SUL!B107)</f>
        <v>*</v>
      </c>
      <c r="D104" s="94" t="str">
        <f>IF(SP_SUL!D107="","*",SP_SUL!D107)</f>
        <v>*</v>
      </c>
      <c r="E104" s="94" t="str">
        <f>IF(SP_SUL!H107="","*",SP_SUL!H107)</f>
        <v>*</v>
      </c>
      <c r="F104" s="100" t="str">
        <f>IF(SP_SUL!M107="","*",SP_SUL!M107)</f>
        <v>-</v>
      </c>
      <c r="G104" s="95" t="str">
        <f>IF(SP_SUL!I107="","*",SP_SUL!I107)</f>
        <v>*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>
      <c r="B105" s="94" t="str">
        <f>IF(SP_SUL!Y108="","*",SP_SUL!Y108)</f>
        <v>*</v>
      </c>
      <c r="C105" s="95" t="str">
        <f>IF(SP_SUL!B108="","*",SP_SUL!B108)</f>
        <v>*</v>
      </c>
      <c r="D105" s="94" t="str">
        <f>IF(SP_SUL!D108="","*",SP_SUL!D108)</f>
        <v>*</v>
      </c>
      <c r="E105" s="94" t="str">
        <f>IF(SP_SUL!H108="","*",SP_SUL!H108)</f>
        <v>*</v>
      </c>
      <c r="F105" s="100" t="str">
        <f>IF(SP_SUL!M108="","*",SP_SUL!M108)</f>
        <v>-</v>
      </c>
      <c r="G105" s="95" t="str">
        <f>IF(SP_SUL!I108="","*",SP_SUL!I108)</f>
        <v>*</v>
      </c>
      <c r="H105" s="95" t="str">
        <f>IF(SP_SUL!AB108="","*",SP_SUL!AB108)</f>
        <v>*</v>
      </c>
      <c r="I105" s="95" t="str">
        <f>IF(SP_SUL!AC108="","*",SP_SUL!AC108)</f>
        <v>*</v>
      </c>
      <c r="J105" s="96" t="str">
        <f>IF(SP_SUL!AA108="","*",SP_SUL!AA108)</f>
        <v>*</v>
      </c>
      <c r="K105" s="97" t="str">
        <f>IF(SP_SUL!AD108="","*",SP_SUL!AD108)</f>
        <v>*</v>
      </c>
    </row>
    <row r="106" spans="2:1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>
      <c r="B107" s="94" t="str">
        <f>IF(SP_SUL!Y110="","*",SP_SUL!Y110)</f>
        <v>*</v>
      </c>
      <c r="C107" s="95" t="str">
        <f>IF(SP_SUL!B110="","*",SP_SUL!B110)</f>
        <v>*</v>
      </c>
      <c r="D107" s="94" t="str">
        <f>IF(SP_SUL!D110="","*",SP_SUL!D110)</f>
        <v>*</v>
      </c>
      <c r="E107" s="94" t="str">
        <f>IF(SP_SUL!H110="","*",SP_SUL!H110)</f>
        <v>*</v>
      </c>
      <c r="F107" s="100" t="str">
        <f>IF(SP_SUL!M110="","*",SP_SUL!M110)</f>
        <v>-</v>
      </c>
      <c r="G107" s="95" t="str">
        <f>IF(SP_SUL!I110="","*",SP_SUL!I110)</f>
        <v>*</v>
      </c>
      <c r="H107" s="95" t="str">
        <f>IF(SP_SUL!AB110="","*",SP_SUL!AB110)</f>
        <v>*</v>
      </c>
      <c r="I107" s="95" t="str">
        <f>IF(SP_SUL!AC110="","*",SP_SUL!AC110)</f>
        <v>*</v>
      </c>
      <c r="J107" s="96" t="str">
        <f>IF(SP_SUL!AA110="","*",SP_SUL!AA110)</f>
        <v>*</v>
      </c>
      <c r="K107" s="97" t="str">
        <f>IF(SP_SUL!AD110="","*",SP_SUL!AD110)</f>
        <v>*</v>
      </c>
    </row>
    <row r="108" spans="2:1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>
      <c r="B109" s="94" t="str">
        <f>IF(SP_SUL!Y112="","*",SP_SUL!Y112)</f>
        <v>*</v>
      </c>
      <c r="C109" s="95" t="str">
        <f>IF(SP_SUL!B112="","*",SP_SUL!B112)</f>
        <v>*</v>
      </c>
      <c r="D109" s="94" t="str">
        <f>IF(SP_SUL!D112="","*",SP_SUL!D112)</f>
        <v>*</v>
      </c>
      <c r="E109" s="94" t="str">
        <f>IF(SP_SUL!H112="","*",SP_SUL!H112)</f>
        <v>*</v>
      </c>
      <c r="F109" s="100" t="str">
        <f>IF(SP_SUL!M112="","*",SP_SUL!M112)</f>
        <v>-</v>
      </c>
      <c r="G109" s="95" t="str">
        <f>IF(SP_SUL!I112="","*",SP_SUL!I112)</f>
        <v>*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*</v>
      </c>
      <c r="E111" s="94" t="str">
        <f>IF(SP_SUL!H114="","*",SP_SUL!H114)</f>
        <v>*</v>
      </c>
      <c r="F111" s="100" t="str">
        <f>IF(SP_SUL!M114="","*",SP_SUL!M114)</f>
        <v>-</v>
      </c>
      <c r="G111" s="95" t="str">
        <f>IF(SP_SUL!I114="","*",SP_SUL!I114)</f>
        <v>*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>
      <c r="B112" s="94" t="str">
        <f>IF(SP_SUL!Y115="","*",SP_SUL!Y115)</f>
        <v>*</v>
      </c>
      <c r="C112" s="95" t="str">
        <f>IF(SP_SUL!B115="","*",SP_SUL!B115)</f>
        <v>*</v>
      </c>
      <c r="D112" s="94" t="str">
        <f>IF(SP_SUL!D115="","*",SP_SUL!D115)</f>
        <v>*</v>
      </c>
      <c r="E112" s="94" t="str">
        <f>IF(SP_SUL!H115="","*",SP_SUL!H115)</f>
        <v>*</v>
      </c>
      <c r="F112" s="100" t="str">
        <f>IF(SP_SUL!M115="","*",SP_SUL!M115)</f>
        <v>-</v>
      </c>
      <c r="G112" s="95" t="str">
        <f>IF(SP_SUL!I115="","*",SP_SUL!I115)</f>
        <v>*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-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>*</v>
      </c>
      <c r="E127" s="94" t="str">
        <f>IF(SP_SUL!H130="","*",SP_SUL!H130)</f>
        <v>*</v>
      </c>
      <c r="F127" s="100" t="str">
        <f>IF(SP_SUL!M130="","*",SP_SUL!M130)</f>
        <v>-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*</v>
      </c>
      <c r="E129" s="94" t="str">
        <f>IF(SP_SUL!H132="","*",SP_SUL!H132)</f>
        <v>*</v>
      </c>
      <c r="F129" s="100" t="str">
        <f>IF(SP_SUL!M132="","*",SP_SUL!M132)</f>
        <v>-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*</v>
      </c>
      <c r="E131" s="94" t="str">
        <f>IF(SP_SUL!H134="","*",SP_SUL!H134)</f>
        <v>*</v>
      </c>
      <c r="F131" s="100" t="str">
        <f>IF(SP_SUL!M134="","*",SP_SUL!M134)</f>
        <v>-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*</v>
      </c>
      <c r="E135" s="94" t="str">
        <f>IF(SP_SUL!H138="","*",SP_SUL!H138)</f>
        <v>*</v>
      </c>
      <c r="F135" s="100" t="str">
        <f>IF(SP_SUL!M138="","*",SP_SUL!M138)</f>
        <v>-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*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*</v>
      </c>
      <c r="E306" s="94" t="str">
        <f>IF(SP_SUL!H309="","*",SP_SUL!H309)</f>
        <v>*</v>
      </c>
      <c r="F306" s="100" t="str">
        <f>IF(SP_SUL!M309="","*",SP_SUL!M309)</f>
        <v>-</v>
      </c>
      <c r="G306" s="95" t="str">
        <f>IF(SP_SUL!I309="","*",SP_SUL!I309)</f>
        <v>*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*</v>
      </c>
      <c r="K306" s="97" t="str">
        <f>IF(SP_SUL!AD309="","*",SP_SUL!AD309)</f>
        <v>*</v>
      </c>
    </row>
    <row r="307" spans="2:1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*</v>
      </c>
      <c r="E533" s="94" t="str">
        <f>IF(SP_SUL!H536="","*",SP_SUL!H536)</f>
        <v>*</v>
      </c>
      <c r="F533" s="100" t="str">
        <f>IF(SP_SUL!M536="","*",SP_SUL!M536)</f>
        <v>-</v>
      </c>
      <c r="G533" s="95" t="str">
        <f>IF(SP_SUL!I536="","*",SP_SUL!I536)</f>
        <v>*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*</v>
      </c>
      <c r="E768" s="94" t="str">
        <f>IF(SP_SUL!H771="","*",SP_SUL!H771)</f>
        <v>*</v>
      </c>
      <c r="F768" s="100" t="str">
        <f>IF(SP_SUL!M771="","*",SP_SUL!M771)</f>
        <v>-</v>
      </c>
      <c r="G768" s="95" t="str">
        <f>IF(SP_SUL!I771="","*",SP_SUL!I771)</f>
        <v>*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*</v>
      </c>
      <c r="K770" s="97" t="str">
        <f>IF(SP_SUL!AD773="","*",SP_SUL!AD773)</f>
        <v>*</v>
      </c>
    </row>
    <row r="771" spans="2:1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*</v>
      </c>
      <c r="E997" s="94" t="str">
        <f>IF(SP_SUL!H1000="","*",SP_SUL!H1000)</f>
        <v>*</v>
      </c>
      <c r="F997" s="100" t="str">
        <f>IF(SP_SUL!M1000="","*",SP_SUL!M1000)</f>
        <v>-</v>
      </c>
      <c r="G997" s="95" t="str">
        <f>IF(SP_SUL!I1000="","*",SP_SUL!I1000)</f>
        <v>*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*</v>
      </c>
      <c r="K997" s="97" t="str">
        <f>IF(SP_SUL!AD1000="","*",SP_SUL!AD1000)</f>
        <v>*</v>
      </c>
    </row>
    <row r="998" spans="2:1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2026-03-02T16:20:08Z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