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80" documentId="120_S{118792C3-22EF-5104-A093-F22BFE3913F3}" xr6:coauthVersionLast="47" xr6:coauthVersionMax="47" xr10:uidLastSave="{0E3BD69C-EF78-40D4-A1DC-227248366A5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<sst xmlns="http://schemas.openxmlformats.org/spreadsheetml/2006/main" count="6478" uniqueCount="1442">
  <si>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</si>
  <si>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</si>
  <si>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</si>
  <si>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</si>
  <si>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</si>
  <si>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</si>
  <si>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</si>
  <si>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</si>
  <si>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</si>
  <si>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</si>
  <si>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</si>
  <si>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</si>
  <si>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</si>
  <si>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</si>
  <si>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</si>
  <si>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</si>
  <si>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</si>
  <si>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</si>
  <si>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</si>
  <si>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</si>
  <si>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</si>
  <si>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</si>
  <si>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</si>
  <si>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</si>
  <si>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</si>
  <si>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</si>
  <si>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</si>
  <si>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</si>
  <si>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</si>
  <si>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</si>
  <si>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</si>
  <si>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</si>
  <si>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</si>
  <si>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</si>
  <si>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</si>
  <si>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</si>
  <si>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</si>
  <si>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</si>
  <si>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</si>
  <si>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</si>
  <si>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</si>
  <si>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</si>
  <si>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</si>
  <si>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</si>
  <si>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</si>
  <si>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</si>
  <si>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</si>
  <si>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</si>
  <si>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</si>
  <si>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</si>
  <si>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</si>
  <si>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</si>
  <si>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</si>
  <si>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</si>
  <si>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</si>
  <si>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</si>
  <si>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</si>
  <si>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</si>
  <si>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</si>
  <si>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</si>
  <si>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</si>
  <si>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</si>
  <si>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</si>
  <si>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</si>
  <si>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</si>
  <si>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</si>
  <si>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</si>
  <si>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</si>
  <si>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</si>
  <si>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</si>
  <si>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</si>
  <si>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</si>
  <si>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</si>
  <si>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</si>
  <si>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</si>
  <si>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</si>
  <si>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</si>
  <si>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</si>
  <si>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</si>
  <si>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</si>
  <si>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</si>
  <si>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</si>
  <si>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</si>
  <si>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</si>
  <si>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</si>
  <si>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</si>
  <si>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</si>
  <si>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</si>
  <si>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</si>
  <si>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</si>
  <si>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</si>
  <si>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</si>
  <si>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</si>
  <si>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</si>
  <si>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</si>
  <si>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</si>
  <si>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</si>
  <si>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</si>
  <si>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</si>
  <si>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</si>
  <si>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</si>
  <si>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</si>
  <si>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</si>
  <si>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</si>
  <si>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</si>
  <si>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</si>
  <si>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</si>
  <si>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</si>
  <si>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</si>
  <si>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</si>
  <si>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</si>
  <si>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</si>
  <si>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</si>
  <si>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</si>
  <si>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</si>
  <si>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</si>
  <si>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</si>
  <si>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</si>
  <si>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</si>
  <si>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</si>
  <si>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</si>
  <si>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</si>
  <si>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</si>
  <si>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</si>
  <si>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</si>
  <si>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</si>
  <si>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</si>
  <si>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</si>
  <si>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</si>
  <si>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</si>
  <si>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</si>
  <si>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</si>
  <si>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</si>
  <si>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</si>
  <si>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</si>
  <si>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</si>
  <si>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</si>
  <si>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</si>
  <si>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</si>
  <si>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</si>
  <si>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</si>
  <si>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</si>
  <si>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</si>
  <si>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</si>
  <si>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</si>
  <si>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</si>
  <si>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</si>
  <si>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</si>
  <si>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</si>
  <si>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</si>
  <si>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</si>
  <si>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</si>
  <si>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</si>
  <si>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</si>
  <si>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</si>
  <si>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</si>
  <si>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</si>
  <si>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</si>
  <si>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</si>
  <si>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</si>
  <si>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</si>
  <si>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</si>
  <si>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</si>
  <si>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</si>
  <si>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</si>
  <si>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</si>
  <si>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</si>
  <si>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</si>
  <si>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</si>
  <si>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</si>
  <si>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</si>
  <si>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</si>
  <si>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</si>
  <si>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</si>
  <si>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</si>
  <si>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</si>
  <si>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</si>
  <si>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</si>
  <si>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</si>
  <si>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</si>
  <si>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</si>
  <si>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</si>
  <si>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</si>
  <si>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</si>
  <si>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</si>
  <si>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</si>
  <si>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</si>
  <si>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</si>
  <si>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</si>
  <si>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</si>
  <si>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</si>
  <si>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</si>
  <si>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</si>
  <si>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</si>
  <si>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</si>
  <si>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</si>
  <si>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</si>
  <si>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</si>
  <si>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</si>
  <si>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</si>
  <si>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</si>
  <si>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</si>
  <si>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</si>
  <si>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</si>
  <si>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</si>
  <si>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</si>
  <si>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</si>
  <si>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</si>
  <si>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</si>
  <si>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</si>
  <si>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</si>
  <si>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</si>
  <si>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</si>
  <si>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</si>
  <si>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</si>
  <si>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</si>
  <si>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</si>
  <si>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</si>
  <si>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</si>
  <si>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</si>
  <si>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</si>
  <si>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</si>
  <si>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</si>
  <si>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</si>
  <si>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</si>
  <si>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</si>
  <si>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</si>
  <si>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</si>
  <si>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</si>
  <si>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</si>
  <si>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</si>
  <si>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</si>
  <si>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</si>
  <si>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</si>
  <si>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</si>
  <si>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</si>
  <si>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</si>
  <si>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</si>
  <si>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</si>
  <si>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</si>
  <si>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</si>
  <si>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</si>
  <si>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</si>
  <si>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</si>
  <si>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</si>
  <si>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</si>
  <si>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</si>
  <si>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</si>
  <si>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</si>
  <si>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</si>
  <si>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</si>
  <si>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</si>
  <si>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</si>
  <si>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</si>
  <si>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</si>
  <si>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</si>
  <si>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</si>
  <si>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</si>
  <si>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</si>
  <si>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</si>
  <si>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</si>
  <si>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</si>
  <si>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</si>
  <si>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</si>
  <si>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</si>
  <si>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</si>
  <si>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</si>
  <si>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</si>
  <si>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</si>
  <si>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</si>
  <si>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</si>
  <si>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</si>
  <si>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</si>
  <si>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</si>
  <si>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</si>
  <si>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</si>
  <si>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</si>
  <si>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</si>
  <si>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</si>
  <si>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</si>
  <si>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</si>
  <si>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</si>
  <si>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</si>
  <si>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</si>
  <si>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</si>
  <si>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</si>
  <si>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</si>
  <si>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</si>
  <si>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</si>
  <si>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</si>
  <si>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</si>
  <si>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</si>
  <si>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</si>
  <si>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</si>
  <si>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</si>
  <si>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</si>
  <si>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</si>
  <si>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</si>
  <si>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</si>
  <si>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</si>
  <si>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</si>
  <si>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</si>
  <si>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</si>
  <si>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</si>
  <si>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</si>
  <si>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</si>
  <si>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</si>
  <si>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</si>
  <si>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</si>
  <si>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</si>
  <si>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</si>
  <si>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</si>
  <si>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</si>
  <si>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</si>
  <si>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</si>
  <si>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</si>
  <si>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</si>
  <si>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</si>
  <si>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</si>
  <si>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</si>
  <si>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</si>
  <si>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</si>
  <si>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</si>
  <si>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</si>
  <si>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</si>
  <si>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</si>
  <si>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</si>
  <si>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</si>
  <si>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</si>
  <si>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</si>
  <si>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</si>
  <si>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</si>
  <si>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</si>
  <si>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</si>
  <si>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</si>
  <si>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</si>
  <si>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</si>
  <si>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</si>
  <si>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</si>
  <si>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</si>
  <si>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</si>
  <si>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</si>
  <si>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</si>
  <si>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</si>
  <si>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</si>
  <si>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</si>
  <si>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</si>
  <si>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</si>
  <si>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</si>
  <si>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</si>
  <si>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</si>
  <si>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</si>
  <si>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</si>
  <si>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</si>
  <si>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</si>
  <si>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</si>
  <si>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</si>
  <si>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</si>
  <si>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</si>
  <si>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</si>
  <si>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</si>
  <si>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</si>
  <si>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</si>
  <si>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</si>
  <si>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</si>
  <si>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</si>
  <si>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</si>
  <si>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</si>
  <si>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</si>
  <si>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</si>
  <si>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</si>
  <si>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</si>
  <si>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</si>
  <si>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</si>
  <si>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</si>
  <si>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</si>
  <si>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</si>
  <si>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</si>
  <si>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</si>
  <si>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</si>
  <si>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</si>
  <si>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</si>
  <si>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</si>
  <si>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</si>
  <si>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</si>
  <si>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</si>
  <si>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</si>
  <si>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</si>
  <si>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</si>
  <si>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</si>
  <si>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</si>
  <si>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</si>
  <si>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</si>
  <si>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</si>
  <si>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</si>
  <si>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</si>
  <si>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</si>
  <si>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</si>
  <si>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</si>
  <si>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</si>
  <si>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</si>
  <si>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</si>
  <si>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</si>
  <si>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</si>
  <si>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</si>
  <si>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</si>
  <si>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</si>
  <si>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</si>
  <si>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</si>
  <si>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</si>
  <si>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</si>
  <si>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</si>
  <si>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</si>
  <si>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</si>
  <si>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</si>
  <si>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</si>
  <si>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</si>
  <si>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</si>
  <si>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</si>
  <si>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</si>
  <si>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</si>
  <si>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</si>
  <si>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</si>
  <si>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</si>
  <si>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</si>
  <si>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</si>
  <si>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</si>
  <si>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</si>
  <si>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</si>
  <si>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</si>
  <si>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</si>
  <si>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</si>
  <si>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</si>
  <si>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</si>
  <si>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</si>
  <si>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</si>
  <si>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</si>
  <si>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</si>
  <si>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</si>
  <si>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</si>
  <si>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</si>
  <si>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</si>
  <si>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</si>
  <si>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</si>
  <si>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</si>
  <si>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</si>
  <si>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</si>
  <si>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</si>
  <si>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</si>
  <si>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</si>
  <si>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</si>
  <si>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</si>
  <si>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</si>
  <si>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</si>
  <si>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</si>
  <si>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</si>
  <si>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</si>
  <si>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</si>
  <si>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</si>
  <si>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</si>
  <si>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</si>
  <si>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</si>
  <si>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</si>
  <si>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</si>
  <si>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</si>
  <si>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</si>
  <si>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</si>
  <si>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</si>
  <si>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</si>
  <si>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</si>
  <si>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</si>
  <si>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</si>
  <si>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</si>
  <si>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</si>
  <si>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</si>
  <si>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</si>
  <si>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</si>
  <si>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</si>
  <si>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</si>
  <si>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</si>
  <si>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</si>
  <si>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</si>
  <si>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</si>
  <si>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</si>
  <si>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</si>
  <si>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</si>
  <si>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</si>
  <si>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</si>
  <si>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</si>
  <si>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</si>
  <si>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</si>
  <si>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</si>
  <si>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</si>
  <si>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</si>
  <si>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</si>
  <si>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</si>
  <si>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</si>
  <si>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</si>
  <si>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</si>
  <si>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</si>
  <si>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</si>
  <si>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</si>
  <si>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</si>
  <si>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</si>
  <si>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</si>
  <si>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</si>
  <si>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</si>
  <si>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</si>
  <si>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</si>
  <si>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</si>
  <si>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</si>
  <si>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</si>
  <si>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</si>
  <si>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</si>
  <si>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</si>
  <si>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</si>
  <si>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</si>
  <si>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</si>
  <si>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</si>
  <si>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</si>
  <si>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</si>
  <si>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</si>
  <si>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</si>
  <si>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</si>
  <si>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</si>
  <si>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</si>
  <si>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</si>
  <si>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</si>
  <si>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</si>
  <si>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</si>
  <si>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</si>
  <si>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</si>
  <si>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</si>
  <si>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</si>
  <si>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</si>
  <si>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</si>
  <si>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</si>
  <si>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</si>
  <si>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</si>
  <si>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</si>
  <si>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</si>
  <si>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</si>
  <si>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</si>
  <si>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</si>
  <si>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</si>
  <si>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</si>
  <si>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</si>
  <si>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</si>
  <si>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</si>
  <si>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</si>
  <si>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</si>
  <si>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</si>
  <si>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</si>
  <si>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</si>
  <si>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</si>
  <si>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</si>
  <si>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</si>
  <si>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</si>
  <si>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</si>
  <si>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</si>
  <si>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</si>
  <si>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</si>
  <si>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</si>
  <si>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</si>
  <si>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</si>
  <si>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</si>
  <si>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</si>
  <si>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</si>
  <si>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</si>
  <si>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</si>
  <si>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</si>
  <si>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</si>
  <si>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</si>
  <si>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</si>
  <si>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</si>
  <si>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</si>
  <si>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</si>
  <si>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</si>
  <si>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</si>
  <si>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</si>
  <si>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</si>
  <si>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</si>
  <si>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</si>
  <si>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</si>
  <si>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</si>
  <si>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</si>
  <si>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</si>
  <si>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</si>
  <si>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</si>
  <si>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</si>
  <si>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</si>
  <si>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</si>
  <si>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</si>
  <si>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</si>
  <si>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</si>
  <si>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</si>
  <si>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</si>
  <si>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</si>
  <si>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</si>
  <si>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</si>
  <si>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</si>
  <si>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</si>
  <si>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</si>
  <si>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</si>
  <si>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</si>
  <si>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</si>
  <si>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</si>
  <si>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</si>
  <si>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</si>
  <si>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</si>
  <si>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</si>
  <si>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</si>
  <si>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</si>
  <si>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</si>
  <si>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</si>
  <si>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</si>
  <si>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</si>
  <si>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</si>
  <si>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</si>
  <si>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</si>
  <si>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</si>
  <si>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</si>
  <si>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</si>
  <si>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</si>
  <si>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</si>
  <si>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</si>
  <si>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</si>
  <si>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</si>
  <si>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</si>
  <si>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</si>
  <si>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</si>
  <si>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</si>
  <si>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</si>
  <si>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</si>
  <si>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</si>
  <si>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</si>
  <si>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</si>
  <si>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</si>
  <si>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</si>
  <si>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</si>
  <si>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</si>
  <si>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</si>
  <si>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</si>
  <si>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</si>
  <si>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</si>
  <si>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</si>
  <si>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</si>
  <si>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</si>
  <si>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</si>
  <si>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</si>
  <si>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</si>
  <si>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</si>
  <si>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</si>
  <si>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</si>
  <si>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</si>
  <si>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</si>
  <si>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</si>
  <si>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</si>
  <si>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</si>
  <si>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</si>
  <si>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</si>
  <si>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</si>
  <si>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</si>
  <si>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</si>
  <si>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</si>
  <si>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</si>
  <si>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</si>
  <si>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</si>
  <si>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</si>
  <si>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</si>
  <si>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</si>
  <si>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</si>
  <si>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</si>
  <si>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</si>
  <si>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</si>
  <si>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</si>
  <si>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</si>
  <si>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</si>
  <si>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</si>
  <si>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</si>
  <si>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</si>
  <si>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</si>
  <si>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</si>
  <si>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</si>
  <si>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</si>
  <si>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</si>
  <si>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</si>
  <si>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</si>
  <si>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</si>
  <si>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</si>
  <si>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</si>
  <si>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</si>
  <si>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</si>
  <si>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</si>
  <si>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</si>
  <si>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</si>
  <si>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</si>
  <si>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</si>
  <si>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</si>
  <si>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</si>
  <si>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</si>
  <si>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</si>
  <si>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</si>
  <si>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</si>
  <si>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</si>
  <si>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</si>
  <si>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</si>
  <si>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</si>
  <si>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</si>
  <si>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</si>
  <si>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</si>
  <si>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</si>
  <si>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</si>
  <si>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</si>
  <si>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</si>
  <si>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</si>
  <si>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</si>
  <si>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</si>
  <si>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</si>
  <si>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</si>
  <si>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</si>
  <si>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</si>
  <si>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</si>
  <si>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</si>
  <si>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</si>
  <si>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</si>
  <si>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</si>
  <si>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</si>
  <si>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</si>
  <si>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</si>
  <si>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</si>
  <si>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</si>
  <si>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</si>
  <si>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</si>
  <si>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</si>
  <si>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</si>
  <si>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</si>
  <si>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</si>
  <si>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</si>
  <si>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</si>
  <si>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</si>
  <si>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</si>
  <si>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</si>
  <si>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</si>
  <si>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</si>
  <si>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</si>
  <si>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</si>
  <si>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</si>
  <si>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</si>
  <si>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</si>
  <si>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</si>
  <si>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</si>
  <si>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</si>
  <si>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</si>
  <si>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</si>
  <si>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</si>
  <si>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</si>
  <si>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</si>
  <si>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</si>
  <si>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</si>
  <si>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</si>
  <si>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</si>
  <si>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</si>
  <si>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</si>
  <si>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</si>
  <si>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</si>
  <si>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</si>
  <si>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</si>
  <si>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</si>
  <si>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</si>
  <si>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</si>
  <si>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</si>
  <si>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</si>
  <si>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</si>
  <si>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</si>
  <si>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</si>
  <si>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</si>
  <si>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</si>
  <si>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</si>
  <si>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</si>
  <si>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</si>
  <si>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</si>
  <si>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</si>
  <si>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</si>
  <si>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</si>
  <si>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</si>
  <si>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</si>
  <si>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</si>
  <si>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</si>
  <si>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</si>
  <si>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</si>
  <si>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</si>
  <si>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</si>
  <si>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</si>
  <si>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</si>
  <si>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</si>
  <si>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</si>
  <si>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</si>
  <si>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</si>
  <si>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</si>
  <si>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</si>
  <si>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</si>
  <si>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</si>
  <si>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</si>
  <si>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</si>
  <si>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</si>
  <si>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</si>
  <si>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</si>
  <si>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</si>
  <si>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</si>
  <si>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</si>
  <si>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</si>
  <si>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</si>
  <si>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</si>
  <si>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</si>
  <si>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</si>
  <si>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</si>
  <si>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</si>
  <si>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</si>
  <si>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</si>
  <si>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</si>
  <si>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</si>
  <si>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</si>
  <si>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</si>
  <si>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</si>
  <si>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</si>
  <si>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</si>
  <si>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</si>
  <si>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</si>
  <si>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</si>
  <si>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</si>
  <si>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</si>
  <si>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</si>
  <si>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</si>
  <si>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</si>
  <si>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</si>
  <si>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</si>
  <si>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</si>
  <si>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</si>
  <si>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</si>
  <si>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</si>
  <si>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</si>
  <si>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</si>
  <si>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</si>
  <si>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</si>
  <si>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</si>
  <si>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</si>
  <si>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</si>
  <si>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</si>
  <si>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</si>
  <si>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</si>
  <si>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</si>
  <si>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</si>
  <si>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</si>
  <si>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</si>
  <si>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</si>
  <si>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</si>
  <si>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</si>
  <si>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</si>
  <si>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</si>
  <si>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</si>
  <si>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</si>
  <si>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</si>
  <si>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</si>
  <si>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</si>
  <si>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</si>
  <si>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</si>
  <si>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</si>
  <si>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</si>
  <si>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</si>
  <si>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</si>
  <si>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</si>
  <si>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</si>
  <si>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</si>
  <si>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</si>
  <si>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</si>
  <si>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</si>
  <si>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</si>
  <si>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</si>
  <si>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</si>
  <si>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</si>
  <si>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</si>
  <si>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</si>
  <si>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</si>
  <si>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</si>
  <si>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</si>
  <si>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</si>
  <si>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</si>
  <si>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</si>
  <si>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</si>
  <si>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</si>
  <si>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</si>
  <si>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</si>
  <si>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</si>
  <si>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</si>
  <si>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</si>
  <si>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</si>
  <si>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</si>
  <si>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</si>
  <si>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</si>
  <si>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</si>
  <si>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</si>
  <si>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</si>
  <si>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</si>
  <si>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</si>
  <si>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</si>
  <si>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</si>
  <si>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</si>
  <si>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</si>
  <si>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</si>
  <si>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</si>
  <si>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</si>
  <si>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</si>
  <si>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</si>
  <si>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</si>
  <si>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</si>
  <si>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</si>
  <si>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</si>
  <si>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</si>
  <si>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</si>
  <si>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</si>
  <si>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</si>
  <si>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</si>
  <si>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</si>
  <si>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</si>
  <si>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</si>
  <si>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</si>
  <si>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</si>
  <si>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</si>
  <si>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</si>
  <si>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</si>
  <si>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</si>
  <si>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</si>
  <si>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</si>
  <si>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</si>
  <si>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</si>
  <si>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</si>
  <si>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</si>
  <si>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</si>
  <si>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</si>
  <si>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</si>
  <si>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</si>
  <si>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</si>
  <si>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</si>
  <si>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</si>
  <si>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</si>
  <si>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</si>
  <si>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</si>
  <si>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</si>
  <si>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</si>
  <si>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</si>
  <si>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</si>
  <si>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</si>
  <si>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</si>
  <si>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</si>
  <si>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</si>
  <si>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</si>
  <si>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</si>
  <si>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</si>
  <si>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</si>
  <si>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</si>
  <si>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</si>
  <si>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</si>
  <si>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</si>
  <si>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</si>
  <si>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</si>
  <si>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</si>
  <si>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</si>
  <si>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</si>
  <si>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</si>
  <si>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</si>
  <si>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</si>
  <si>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</si>
  <si>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</si>
  <si>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</si>
  <si>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</si>
  <si>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</si>
  <si>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</si>
  <si>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</si>
  <si>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</si>
  <si>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</si>
  <si>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</si>
  <si>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</si>
  <si>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</si>
  <si>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</si>
  <si>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</si>
  <si>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</si>
  <si>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</si>
  <si>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</si>
  <si>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</si>
  <si>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</si>
  <si>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</si>
  <si>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</si>
  <si>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</si>
  <si>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</si>
  <si>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</si>
  <si>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</si>
  <si>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</si>
  <si>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</si>
  <si>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</si>
  <si>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</si>
  <si>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</si>
  <si>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</si>
  <si>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</si>
  <si>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</si>
  <si>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</si>
  <si>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</si>
  <si>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</si>
  <si>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</si>
  <si>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</si>
  <si>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</si>
  <si>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</si>
  <si>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</si>
  <si>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</si>
  <si>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</si>
  <si>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</si>
  <si>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</si>
  <si>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</si>
  <si>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</si>
  <si>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</si>
  <si>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</si>
  <si>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</si>
  <si>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</si>
  <si>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</si>
  <si>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</si>
  <si>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</si>
  <si>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</si>
  <si>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</si>
  <si>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</si>
  <si>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</si>
  <si>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</si>
  <si>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</si>
  <si>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</si>
  <si>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</si>
  <si>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</si>
  <si>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</si>
  <si>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</si>
  <si>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</si>
  <si>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</si>
  <si>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</si>
  <si>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</si>
  <si>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</si>
  <si>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</si>
  <si>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</si>
  <si>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</si>
  <si>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</si>
  <si>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</si>
  <si>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</si>
  <si>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</si>
  <si>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</si>
  <si>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</si>
  <si>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</si>
  <si>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</si>
  <si>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</si>
  <si>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</si>
  <si>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</si>
  <si>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</si>
  <si>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</si>
  <si>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</si>
  <si>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</si>
  <si>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</si>
  <si>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</si>
  <si>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</si>
  <si>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</si>
  <si>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</si>
  <si>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</si>
  <si>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</si>
  <si>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</si>
  <si>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</si>
  <si>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</si>
  <si>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</si>
  <si>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</si>
  <si>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</si>
  <si>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</si>
  <si>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</si>
  <si>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</si>
  <si>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</si>
  <si>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</si>
  <si>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</si>
  <si>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</si>
  <si>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</si>
  <si>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</si>
  <si>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</si>
  <si>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</si>
  <si>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</si>
  <si>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</si>
  <si>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</si>
  <si>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</si>
  <si>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</si>
  <si>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</si>
  <si>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</si>
  <si>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</si>
  <si>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</si>
  <si>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</si>
  <si>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</si>
  <si>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</si>
  <si>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</si>
  <si>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</si>
  <si>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</si>
  <si>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</si>
  <si>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</si>
  <si>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</si>
  <si>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</si>
  <si>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</si>
  <si>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</si>
  <si>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</si>
  <si>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</si>
  <si>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</si>
  <si>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</si>
  <si>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</si>
  <si>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</si>
  <si>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</si>
  <si>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</si>
  <si>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</si>
  <si>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</si>
  <si>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</si>
  <si>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</si>
  <si>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</si>
  <si>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</si>
  <si>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</si>
  <si>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</si>
  <si>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</si>
  <si>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</si>
  <si>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</si>
  <si>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</si>
  <si>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</si>
  <si>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</si>
  <si>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</si>
  <si>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</si>
  <si>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</si>
  <si>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</si>
  <si>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</si>
  <si>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</si>
  <si>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</si>
  <si>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</si>
  <si>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</si>
  <si>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</si>
  <si>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</si>
  <si>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</si>
  <si>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</si>
  <si>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</si>
  <si>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</si>
  <si>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</si>
  <si>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</si>
  <si>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</si>
  <si>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</si>
  <si>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</si>
  <si>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</si>
  <si>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</si>
  <si>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</si>
  <si>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</si>
  <si>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</si>
  <si>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</si>
  <si>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</si>
  <si>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</si>
  <si>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</si>
  <si>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</si>
  <si>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</si>
  <si>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</si>
  <si>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</si>
  <si>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</si>
  <si>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</si>
  <si>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</si>
  <si>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</si>
  <si>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</si>
  <si>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</si>
  <si>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</si>
  <si>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</si>
  <si>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</si>
  <si>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</si>
  <si>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</si>
  <si>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</si>
  <si>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</si>
  <si>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</si>
  <si>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</si>
  <si>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</si>
  <si>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</si>
  <si>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</si>
  <si>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</si>
  <si>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</si>
  <si>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</si>
  <si>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</si>
  <si>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</si>
  <si>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</si>
  <si>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</si>
  <si>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</si>
  <si>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</si>
  <si>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</si>
  <si>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</si>
  <si>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</si>
  <si>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</si>
  <si>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</si>
  <si>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</si>
  <si>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</si>
  <si>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</si>
  <si>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</si>
  <si>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</si>
  <si>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</si>
  <si>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</si>
  <si>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</si>
  <si>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</si>
  <si>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</si>
  <si>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</si>
  <si>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</si>
  <si>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</si>
  <si>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</si>
  <si>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</si>
  <si>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</si>
  <si>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</si>
  <si>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</si>
  <si>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</si>
  <si>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</si>
  <si>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</si>
  <si>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</si>
  <si>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</si>
  <si>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</si>
  <si>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</si>
  <si>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</si>
  <si>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</si>
  <si>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</si>
  <si>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</si>
  <si>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</si>
  <si>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</si>
  <si>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</si>
  <si>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</si>
  <si>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</si>
  <si>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</si>
  <si>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</si>
  <si>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</si>
  <si>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</si>
  <si>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</si>
  <si>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</si>
  <si>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</si>
  <si>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</si>
  <si>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</si>
  <si>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</si>
  <si>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</si>
  <si>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</si>
  <si>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</si>
  <si>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</si>
  <si>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</si>
  <si>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</si>
  <si>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</si>
  <si>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</si>
  <si>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</si>
  <si>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</si>
  <si>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</si>
  <si>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</si>
  <si>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</si>
  <si>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</si>
  <si>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</si>
  <si>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</si>
  <si>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</si>
  <si>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</si>
  <si>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</si>
  <si>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</si>
  <si>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</si>
  <si>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</si>
  <si>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</si>
  <si>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</si>
  <si>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</si>
  <si>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</si>
  <si>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</si>
  <si>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</si>
  <si>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</si>
  <si>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</si>
  <si>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</si>
  <si>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</si>
  <si>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</si>
  <si>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</si>
  <si>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</si>
  <si>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</si>
  <si>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</si>
  <si>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</si>
  <si>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</si>
  <si>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</si>
  <si>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</si>
  <si>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</si>
  <si>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</si>
  <si>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</si>
  <si>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</si>
  <si>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</si>
  <si>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</si>
  <si>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</si>
  <si>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</si>
  <si>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</si>
  <si>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</si>
  <si>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</si>
  <si>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</si>
  <si>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</si>
  <si>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</si>
  <si>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</si>
  <si>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</si>
  <si>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</si>
  <si>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</si>
  <si>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</si>
  <si>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</si>
  <si>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</si>
  <si>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</si>
  <si>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</si>
  <si>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</si>
  <si>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</si>
  <si>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</si>
  <si>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</si>
  <si>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</si>
  <si>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</si>
  <si>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</si>
  <si>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</si>
  <si>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</si>
  <si>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</si>
  <si>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</si>
  <si>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</si>
  <si>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</si>
  <si>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</si>
  <si>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</si>
  <si>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</si>
  <si>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</si>
  <si>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</si>
  <si>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</si>
  <si>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</si>
  <si>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</si>
  <si>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</si>
  <si>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</si>
  <si>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</si>
  <si>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</si>
  <si>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</si>
  <si>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</si>
  <si>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</si>
  <si>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</si>
  <si>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</si>
  <si>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</si>
  <si>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</si>
  <si>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</si>
  <si>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</si>
  <si>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</si>
  <si>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</si>
  <si>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</si>
  <si>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</si>
  <si>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</si>
  <si>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</si>
  <si>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</si>
  <si>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</si>
  <si>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</si>
  <si>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</si>
  <si>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</si>
  <si>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</si>
  <si>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>MC1 09:53, autorizado 10:21 em intervalo 12:02 até 14:03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</si>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</sst>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J4" activePane="bottomRight" state="frozen"/>
      <selection pane="bottomRight" activeCell="BP230" sqref="BP23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</v>
      </c>
      <c r="BR231" s="19">
        <f>IF(OR(B231="",F231=""),"*",AY231/P231)</f>
        <v>1.0083333333333337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1</v>
      </c>
      <c r="BI232" s="17"/>
      <c r="BJ232" s="17" t="s">
        <v>1347</v>
      </c>
      <c r="BK232" s="17" t="s">
        <v>1347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1359</v>
      </c>
      <c r="N254" s="127" t="s">
        <v>1360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1361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1362</v>
      </c>
      <c r="I260" s="106" t="s">
        <v>1362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1363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1364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1365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/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/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1366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1367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/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1368</v>
      </c>
      <c r="X273" s="104" t="s">
        <v>386</v>
      </c>
      <c r="Y273" s="129"/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/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1369</v>
      </c>
      <c r="W278" s="151" t="s">
        <v>1026</v>
      </c>
      <c r="X278" s="104" t="s">
        <v>386</v>
      </c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1369</v>
      </c>
      <c r="W279" s="151" t="s">
        <v>1026</v>
      </c>
      <c r="X279" s="104" t="s">
        <v>386</v>
      </c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1369</v>
      </c>
      <c r="W280" s="151" t="s">
        <v>1026</v>
      </c>
      <c r="X280" s="104" t="s">
        <v>386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1369</v>
      </c>
      <c r="W281" s="151" t="s">
        <v>1026</v>
      </c>
      <c r="X281" s="104" t="s">
        <v>386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/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/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1370</v>
      </c>
      <c r="N289" s="127" t="s">
        <v>1371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/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1372</v>
      </c>
      <c r="N290" s="127" t="s">
        <v>1373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1374</v>
      </c>
      <c r="X290" s="104" t="s">
        <v>386</v>
      </c>
      <c r="Y290" s="129"/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/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1375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1376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1376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87:Z1001 Y251:Z284 Y285:Y286">
    <cfRule type="cellIs" dxfId="222" priority="5410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87:Z1001 Y251:Z284 Y285:Y286">
    <cfRule type="cellIs" dxfId="221" priority="11687" operator="equal">
      <formula>"NÃO"</formula>
    </cfRule>
    <cfRule type="cellIs" dxfId="220" priority="11688" operator="equal">
      <formula>"SIM"</formula>
    </cfRule>
  </conditionalFormatting>
  <conditionalFormatting sqref="AZ6:AZ1001">
    <cfRule type="expression" dxfId="219" priority="54143">
      <formula>#REF!=1</formula>
    </cfRule>
  </conditionalFormatting>
  <conditionalFormatting sqref="BE6:BE1001 AY6:AY1001 U6:U1001">
    <cfRule type="cellIs" dxfId="218" priority="54127" operator="equal">
      <formula>"ERRO"</formula>
    </cfRule>
  </conditionalFormatting>
  <conditionalFormatting sqref="BQ6:BQ1001">
    <cfRule type="cellIs" dxfId="217" priority="54122" operator="equal">
      <formula>"Produção e Intervalo"</formula>
    </cfRule>
    <cfRule type="cellIs" dxfId="216" priority="54123" operator="equal">
      <formula>"Aderente"</formula>
    </cfRule>
    <cfRule type="cellIs" dxfId="215" priority="54124" operator="equal">
      <formula>"Intervalo"</formula>
    </cfRule>
    <cfRule type="cellIs" dxfId="214" priority="54125" operator="equal">
      <formula>"Produção"</formula>
    </cfRule>
    <cfRule type="cellIs" dxfId="213" priority="54126" operator="equal">
      <formula>"ERRO"</formula>
    </cfRule>
  </conditionalFormatting>
  <conditionalFormatting sqref="BR6:BS1001">
    <cfRule type="cellIs" dxfId="212" priority="54104" operator="equal">
      <formula>"*"</formula>
    </cfRule>
    <cfRule type="cellIs" dxfId="211" priority="54105" operator="greaterThanOrEqual">
      <formula>1</formula>
    </cfRule>
    <cfRule type="cellIs" dxfId="210" priority="54106" operator="lessThan">
      <formula>1</formula>
    </cfRule>
  </conditionalFormatting>
  <conditionalFormatting sqref="BK949 BK81 BK83:BK84 BK101 BK67 BK69 BK72:BK73 BJ9:BJ1001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0" operator="equal">
      <formula>"OPORTUNIDADE"</formula>
    </cfRule>
  </conditionalFormatting>
  <conditionalFormatting sqref="Y6:Z39">
    <cfRule type="cellIs" dxfId="208" priority="228" operator="equal">
      <formula>"NÃO"</formula>
    </cfRule>
    <cfRule type="cellIs" dxfId="207" priority="229" operator="equal">
      <formula>"SIM"</formula>
    </cfRule>
  </conditionalFormatting>
  <conditionalFormatting sqref="BH6:BH8">
    <cfRule type="iconSet" priority="226">
      <iconSet showValue="0">
        <cfvo type="percent" val="0"/>
        <cfvo type="num" val="1"/>
        <cfvo type="num" val="1" gte="0"/>
      </iconSet>
    </cfRule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198" operator="equal">
      <formula>"OPORTUNIDADE"</formula>
    </cfRule>
  </conditionalFormatting>
  <conditionalFormatting sqref="Y44:Z44">
    <cfRule type="cellIs" dxfId="205" priority="196" operator="equal">
      <formula>"NÃO"</formula>
    </cfRule>
    <cfRule type="cellIs" dxfId="204" priority="197" operator="equal">
      <formula>"SIM"</formula>
    </cfRule>
  </conditionalFormatting>
  <conditionalFormatting sqref="Y48:Z52">
    <cfRule type="cellIs" dxfId="203" priority="195" operator="equal">
      <formula>"OPORTUNIDADE"</formula>
    </cfRule>
  </conditionalFormatting>
  <conditionalFormatting sqref="Y48:Z52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Y68:Z68">
    <cfRule type="cellIs" dxfId="200" priority="189" operator="equal">
      <formula>"OPORTUNIDADE"</formula>
    </cfRule>
  </conditionalFormatting>
  <conditionalFormatting sqref="Y68:Z68">
    <cfRule type="cellIs" dxfId="199" priority="187" operator="equal">
      <formula>"NÃO"</formula>
    </cfRule>
    <cfRule type="cellIs" dxfId="198" priority="188" operator="equal">
      <formula>"SIM"</formula>
    </cfRule>
  </conditionalFormatting>
  <conditionalFormatting sqref="Y75:Z75">
    <cfRule type="cellIs" dxfId="197" priority="186" operator="equal">
      <formula>"OPORTUNIDADE"</formula>
    </cfRule>
  </conditionalFormatting>
  <conditionalFormatting sqref="Y75:Z75">
    <cfRule type="cellIs" dxfId="196" priority="184" operator="equal">
      <formula>"NÃO"</formula>
    </cfRule>
    <cfRule type="cellIs" dxfId="195" priority="185" operator="equal">
      <formula>"SIM"</formula>
    </cfRule>
  </conditionalFormatting>
  <conditionalFormatting sqref="Y77:Z78">
    <cfRule type="cellIs" dxfId="194" priority="183" operator="equal">
      <formula>"OPORTUNIDADE"</formula>
    </cfRule>
  </conditionalFormatting>
  <conditionalFormatting sqref="Y77:Z7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81:Z81">
    <cfRule type="cellIs" dxfId="191" priority="180" operator="equal">
      <formula>"OPORTUNIDADE"</formula>
    </cfRule>
  </conditionalFormatting>
  <conditionalFormatting sqref="Y81:Z81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82:Z82">
    <cfRule type="cellIs" dxfId="188" priority="177" operator="equal">
      <formula>"OPORTUNIDADE"</formula>
    </cfRule>
  </conditionalFormatting>
  <conditionalFormatting sqref="Y82:Z82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91:Z91">
    <cfRule type="cellIs" dxfId="185" priority="174" operator="equal">
      <formula>"OPORTUNIDADE"</formula>
    </cfRule>
  </conditionalFormatting>
  <conditionalFormatting sqref="Y91:Z9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93:Z93">
    <cfRule type="cellIs" dxfId="182" priority="171" operator="equal">
      <formula>"OPORTUNIDADE"</formula>
    </cfRule>
  </conditionalFormatting>
  <conditionalFormatting sqref="Y93:Z93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5:Z95">
    <cfRule type="cellIs" dxfId="179" priority="168" operator="equal">
      <formula>"OPORTUNIDADE"</formula>
    </cfRule>
  </conditionalFormatting>
  <conditionalFormatting sqref="Y95:Z95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6:Z97">
    <cfRule type="cellIs" dxfId="176" priority="165" operator="equal">
      <formula>"OPORTUNIDADE"</formula>
    </cfRule>
  </conditionalFormatting>
  <conditionalFormatting sqref="Y96:Z97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BK95:BK9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4">
      <iconSet showValue="0">
        <cfvo type="percent" val="0"/>
        <cfvo type="num" val="1"/>
        <cfvo type="num" val="1" gte="0"/>
      </iconSet>
    </cfRule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08" operator="equal">
      <formula>"OPORTUNIDADE"</formula>
    </cfRule>
  </conditionalFormatting>
  <conditionalFormatting sqref="Z173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P1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65" operator="equal">
      <formula>"OPORTUNIDADE"</formula>
    </cfRule>
  </conditionalFormatting>
  <conditionalFormatting sqref="Z20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202">
    <cfRule type="cellIs" dxfId="167" priority="62" operator="equal">
      <formula>"OPORTUNIDADE"</formula>
    </cfRule>
  </conditionalFormatting>
  <conditionalFormatting sqref="Z202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P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4" operator="equal">
      <formula>"OPORTUNIDADE"</formula>
    </cfRule>
  </conditionalFormatting>
  <conditionalFormatting sqref="Y20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2" operator="equal">
      <formula>"OPORTUNIDADE"</formula>
    </cfRule>
  </conditionalFormatting>
  <conditionalFormatting sqref="Z2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1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" operator="equal">
      <formula>"OPORTUNIDADE"</formula>
    </cfRule>
  </conditionalFormatting>
  <conditionalFormatting sqref="Z28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286">
    <cfRule type="cellIs" dxfId="155" priority="3" operator="equal">
      <formula>"OPORTUNIDADE"</formula>
    </cfRule>
  </conditionalFormatting>
  <conditionalFormatting sqref="Z28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1377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1378</v>
      </c>
      <c r="C4" s="160" t="s">
        <v>1379</v>
      </c>
      <c r="D4" s="160" t="s">
        <v>1380</v>
      </c>
      <c r="E4" s="160" t="s">
        <v>1381</v>
      </c>
      <c r="F4" s="160" t="s">
        <v>4</v>
      </c>
      <c r="G4" s="160" t="s">
        <v>1382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1383</v>
      </c>
      <c r="C6" s="161">
        <v>407867</v>
      </c>
      <c r="D6" s="161" t="s">
        <v>1384</v>
      </c>
      <c r="E6" s="161" t="s">
        <v>789</v>
      </c>
      <c r="F6" s="161" t="s">
        <v>1385</v>
      </c>
      <c r="G6" s="162"/>
    </row>
    <row r="7" spans="2:7">
      <c r="B7" s="161" t="s">
        <v>1386</v>
      </c>
      <c r="C7" s="161">
        <v>293644</v>
      </c>
      <c r="D7" s="161" t="s">
        <v>1387</v>
      </c>
      <c r="E7" s="161" t="s">
        <v>789</v>
      </c>
      <c r="F7" s="161" t="s">
        <v>1385</v>
      </c>
      <c r="G7" s="162"/>
    </row>
    <row r="8" spans="2:7">
      <c r="B8" s="161" t="s">
        <v>1388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1389</v>
      </c>
      <c r="C9" s="161">
        <v>256790</v>
      </c>
      <c r="D9" s="161" t="s">
        <v>1390</v>
      </c>
      <c r="E9" s="161" t="s">
        <v>790</v>
      </c>
      <c r="F9" s="161" t="s">
        <v>1391</v>
      </c>
      <c r="G9" s="162">
        <v>46357</v>
      </c>
    </row>
    <row r="10" spans="2:7">
      <c r="B10" s="161" t="s">
        <v>1392</v>
      </c>
      <c r="C10" s="161">
        <v>265193</v>
      </c>
      <c r="D10" s="161" t="s">
        <v>1393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1394</v>
      </c>
      <c r="C11" s="161">
        <v>293716</v>
      </c>
      <c r="D11" s="161" t="s">
        <v>1395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1396</v>
      </c>
      <c r="C12" s="161">
        <v>257258</v>
      </c>
      <c r="D12" s="161" t="s">
        <v>1397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1398</v>
      </c>
      <c r="C13" s="161">
        <v>371147</v>
      </c>
      <c r="D13" s="161" t="s">
        <v>1399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1400</v>
      </c>
      <c r="C14" s="161">
        <v>259230</v>
      </c>
      <c r="D14" s="161" t="s">
        <v>1401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1402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1403</v>
      </c>
      <c r="C16" s="161">
        <v>258542</v>
      </c>
      <c r="D16" s="161" t="s">
        <v>1404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1405</v>
      </c>
      <c r="C17" s="161">
        <v>257050</v>
      </c>
      <c r="D17" s="161" t="s">
        <v>1406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1407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1408</v>
      </c>
      <c r="D4" s="163" t="s">
        <v>1409</v>
      </c>
      <c r="E4" s="163" t="s">
        <v>1410</v>
      </c>
      <c r="F4" s="160" t="s">
        <v>1411</v>
      </c>
      <c r="G4" s="163" t="s">
        <v>1412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1413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1414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1413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1415</v>
      </c>
      <c r="G9" s="167" t="s">
        <v>1416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1413</v>
      </c>
      <c r="G10" s="167"/>
    </row>
    <row r="11" spans="2:7">
      <c r="B11" s="167" t="s">
        <v>1417</v>
      </c>
      <c r="C11" s="167">
        <v>9038</v>
      </c>
      <c r="D11" s="168">
        <v>46085</v>
      </c>
      <c r="E11" s="167">
        <v>10520</v>
      </c>
      <c r="F11" s="169" t="s">
        <v>1418</v>
      </c>
      <c r="G11" s="167"/>
    </row>
    <row r="12" spans="2:7">
      <c r="B12" s="167" t="s">
        <v>709</v>
      </c>
      <c r="C12" s="167" t="s">
        <v>1419</v>
      </c>
      <c r="D12" s="168">
        <v>46066</v>
      </c>
      <c r="E12" s="167">
        <v>9500</v>
      </c>
      <c r="F12" s="169" t="s">
        <v>1420</v>
      </c>
      <c r="G12" s="167"/>
    </row>
    <row r="13" spans="2:7">
      <c r="B13" s="167" t="s">
        <v>709</v>
      </c>
      <c r="C13" s="167" t="s">
        <v>1421</v>
      </c>
      <c r="D13" s="168">
        <v>46066</v>
      </c>
      <c r="E13" s="167">
        <v>10500</v>
      </c>
      <c r="F13" s="169" t="s">
        <v>1420</v>
      </c>
      <c r="G13" s="167"/>
    </row>
    <row r="14" spans="2:7">
      <c r="B14" s="167" t="s">
        <v>709</v>
      </c>
      <c r="C14" s="167" t="s">
        <v>1422</v>
      </c>
      <c r="D14" s="168">
        <v>46066</v>
      </c>
      <c r="E14" s="167">
        <v>9000</v>
      </c>
      <c r="F14" s="169" t="s">
        <v>1420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1423</v>
      </c>
      <c r="C2" s="121" t="s">
        <v>947</v>
      </c>
      <c r="D2" s="76" t="s">
        <v>949</v>
      </c>
      <c r="E2" s="76" t="s">
        <v>1424</v>
      </c>
      <c r="F2" s="99" t="s">
        <v>1425</v>
      </c>
      <c r="G2" s="76" t="s">
        <v>1426</v>
      </c>
      <c r="H2" s="76" t="s">
        <v>1427</v>
      </c>
      <c r="I2" s="76" t="s">
        <v>1428</v>
      </c>
      <c r="J2" s="76" t="s">
        <v>1429</v>
      </c>
      <c r="K2" s="78" t="s">
        <v>1430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*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*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*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*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*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*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*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1431</v>
      </c>
      <c r="V1" s="228"/>
      <c r="W1" s="228"/>
    </row>
    <row r="2" spans="1:23" ht="15" customHeight="1">
      <c r="A2" s="87" t="s">
        <v>1432</v>
      </c>
      <c r="B2" s="87" t="s">
        <v>1433</v>
      </c>
      <c r="C2" s="87" t="s">
        <v>376</v>
      </c>
      <c r="D2" s="88" t="s">
        <v>962</v>
      </c>
      <c r="E2" s="88" t="s">
        <v>4</v>
      </c>
      <c r="F2" s="88" t="s">
        <v>1434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1435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4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0</v>
      </c>
      <c r="V257" s="137">
        <f ca="1">_xlfn.XLOOKUP(G257&amp;$V$2,BS_CONTROLE[CHAVE],BS_CONTROLE[Quantidade_11],"-")</f>
        <v>1560</v>
      </c>
      <c r="W257" s="137">
        <f ca="1">_xlfn.XLOOKUP(G257&amp;$W$2,BS_CONTROLE[CHAVE],BS_CONTROLE[Quantidade_11],"-")</f>
        <v>0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32</v>
      </c>
      <c r="V258" s="137">
        <f ca="1">_xlfn.XLOOKUP(G258&amp;$V$2,BS_CONTROLE[CHAVE],BS_CONTROLE[Quantidade_11],"-")</f>
        <v>25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30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300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14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340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30</v>
      </c>
      <c r="W264" s="137">
        <f ca="1">_xlfn.XLOOKUP(G264&amp;$W$2,BS_CONTROLE[CHAVE],BS_CONTROLE[Quantidade_11],"-")</f>
        <v>40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60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1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2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300</v>
      </c>
      <c r="W270" s="137">
        <f ca="1">_xlfn.XLOOKUP(G270&amp;$W$2,BS_CONTROLE[CHAVE],BS_CONTROLE[Quantidade_11],"-")</f>
        <v>0</v>
      </c>
    </row>
    <row r="271" spans="1:23" hidden="1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30</v>
      </c>
      <c r="W271" s="137">
        <f ca="1">_xlfn.XLOOKUP(G271&amp;$W$2,BS_CONTROLE[CHAVE],BS_CONTROLE[Quantidade_11],"-")</f>
        <v>30</v>
      </c>
    </row>
    <row r="272" spans="1:23" hidden="1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70</v>
      </c>
      <c r="V272" s="137">
        <f ca="1">_xlfn.XLOOKUP(G272&amp;$V$2,BS_CONTROLE[CHAVE],BS_CONTROLE[Quantidade_11],"-")</f>
        <v>30</v>
      </c>
      <c r="W272" s="137">
        <f ca="1">_xlfn.XLOOKUP(G272&amp;$W$2,BS_CONTROLE[CHAVE],BS_CONTROLE[Quantidade_11],"-")</f>
        <v>312</v>
      </c>
    </row>
    <row r="273" spans="1:23" hidden="1">
      <c r="A273" s="146" t="str">
        <f>IF(SP_SUL!Y276="","*",SP_SUL!Y276)</f>
        <v>*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1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1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400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500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*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1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1115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42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4</v>
      </c>
      <c r="V288" s="137">
        <f ca="1">_xlfn.XLOOKUP(G288&amp;$V$2,BS_CONTROLE[CHAVE],BS_CONTROLE[Quantidade_11],"-")</f>
        <v>1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*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1436</v>
      </c>
      <c r="D5" s="230"/>
      <c r="E5" s="230"/>
      <c r="F5" s="230"/>
      <c r="G5" s="230"/>
      <c r="H5" s="230"/>
      <c r="I5" s="230"/>
      <c r="J5" s="231"/>
      <c r="K5" s="232" t="s">
        <v>1437</v>
      </c>
      <c r="L5" s="233"/>
      <c r="M5" s="233"/>
      <c r="N5" s="233"/>
      <c r="O5" s="234" t="s">
        <v>1438</v>
      </c>
      <c r="P5" s="235"/>
    </row>
    <row r="6" spans="1:16" s="74" customFormat="1" ht="15" customHeight="1">
      <c r="A6" s="66" t="s">
        <v>1434</v>
      </c>
      <c r="B6" s="75" t="s">
        <v>1433</v>
      </c>
      <c r="C6" s="76" t="s">
        <v>962</v>
      </c>
      <c r="D6" s="77" t="s">
        <v>963</v>
      </c>
      <c r="E6" s="76" t="s">
        <v>1439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1440</v>
      </c>
      <c r="M6" s="80" t="s">
        <v>576</v>
      </c>
      <c r="N6" s="81" t="s">
        <v>957</v>
      </c>
      <c r="O6" s="158" t="s">
        <v>1000</v>
      </c>
      <c r="P6" s="133" t="s">
        <v>1441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>MC1 09:53, autorizado 10:21 em intervalo 12:02 até 14:03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2026-03-07T17:39:27Z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