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000" documentId="120_S{118792C3-22EF-5104-A093-F22BFE3913F3}" xr6:coauthVersionLast="47" xr6:coauthVersionMax="47" xr10:uidLastSave="{C36D2474-F13D-40F1-AB9D-07B491325C8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7" i="1" l="1" a="1"/>
  <c r="N507" i="1" s="1"/>
  <c r="M507" i="1" a="1"/>
  <c r="M507" i="1" s="1"/>
  <c r="N517" i="1" a="1"/>
  <c r="N517" i="1" s="1"/>
  <c r="M517" i="1" a="1"/>
  <c r="M517" i="1" s="1"/>
  <c r="N516" i="1" a="1"/>
  <c r="N516" i="1" s="1"/>
  <c r="M516" i="1" a="1"/>
  <c r="M516" i="1" s="1"/>
  <c r="N515" i="1" a="1"/>
  <c r="N515" i="1" s="1"/>
  <c r="M515" i="1" a="1"/>
  <c r="M515" i="1" s="1"/>
  <c r="N539" i="1" a="1"/>
  <c r="N539" i="1" s="1"/>
  <c r="M539" i="1" a="1"/>
  <c r="M539" i="1" s="1"/>
  <c r="N538" i="1" a="1"/>
  <c r="N538" i="1" s="1"/>
  <c r="M538" i="1" a="1"/>
  <c r="M538" i="1" s="1"/>
  <c r="N535" i="1" a="1"/>
  <c r="N535" i="1" s="1"/>
  <c r="M535" i="1" a="1"/>
  <c r="M535" i="1" s="1"/>
  <c r="M528" i="1" a="1"/>
  <c r="M528" i="1" s="1"/>
  <c r="N504" i="1" a="1"/>
  <c r="N504" i="1" s="1"/>
  <c r="M504" i="1" a="1"/>
  <c r="M504" i="1" s="1"/>
  <c r="M505" i="1" a="1"/>
  <c r="M505" i="1" s="1"/>
  <c r="N505" i="1" a="1"/>
  <c r="N505" i="1" s="1"/>
  <c r="M506" i="1" a="1"/>
  <c r="M506" i="1" s="1"/>
  <c r="N506" i="1" a="1"/>
  <c r="N506" i="1" s="1"/>
  <c r="M508" i="1" a="1"/>
  <c r="M508" i="1" s="1"/>
  <c r="N508" i="1" a="1"/>
  <c r="N508" i="1" s="1"/>
  <c r="M509" i="1" a="1"/>
  <c r="M509" i="1" s="1"/>
  <c r="N509" i="1" a="1"/>
  <c r="N509" i="1" s="1"/>
  <c r="N499" i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M63" i="1" a="1"/>
  <c r="M63" i="1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K498" i="15"/>
  <c r="L498" i="15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K499" i="15"/>
  <c r="L499" i="15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K501" i="15"/>
  <c r="L501" i="15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K502" i="15"/>
  <c r="L502" i="15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K503" i="15"/>
  <c r="L503" i="15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K504" i="15"/>
  <c r="L504" i="15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K505" i="15"/>
  <c r="L505" i="15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K506" i="15"/>
  <c r="L506" i="15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L511" i="15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K512" i="15"/>
  <c r="L512" i="15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K513" i="15"/>
  <c r="L513" i="15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K514" i="15"/>
  <c r="L514" i="15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K518" i="15"/>
  <c r="L518" i="15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L524" i="15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K525" i="15"/>
  <c r="L525" i="15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K530" i="15"/>
  <c r="L530" i="15"/>
  <c r="R533" i="1"/>
  <c r="R530" i="15" s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K532" i="15"/>
  <c r="L532" i="15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K533" i="15"/>
  <c r="L533" i="15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K535" i="15"/>
  <c r="L535" i="15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K536" i="15"/>
  <c r="L536" i="15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60" i="15" l="1"/>
  <c r="AN63" i="1"/>
  <c r="K60" i="15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<sst xmlns="http://schemas.openxmlformats.org/spreadsheetml/2006/main" count="9856" uniqueCount="1791">
  <si>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</si>
  <si>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</si>
  <si>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</si>
  <si>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</si>
  <si>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</si>
  <si>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</si>
  <si>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</si>
  <si>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</si>
  <si>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</si>
  <si>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</si>
  <si>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</si>
  <si>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</si>
  <si>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</si>
  <si>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</si>
  <si>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</si>
  <si>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</si>
  <si>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</si>
  <si>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</si>
  <si>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</si>
  <si>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</si>
  <si>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</si>
  <si>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</si>
  <si>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</si>
  <si>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</si>
  <si>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</si>
  <si>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</si>
  <si>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</si>
  <si>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</si>
  <si>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</si>
  <si>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</si>
  <si>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</si>
  <si>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</si>
  <si>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</si>
  <si>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</si>
  <si>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</si>
  <si>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</si>
  <si>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</si>
  <si>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</si>
  <si>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</si>
  <si>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</si>
  <si>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</si>
  <si>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</si>
  <si>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</si>
  <si>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</si>
  <si>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</si>
  <si>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</si>
  <si>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</si>
  <si>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</si>
  <si>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</si>
  <si>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</si>
  <si>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</si>
  <si>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</si>
  <si>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</si>
  <si>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</si>
  <si>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</si>
  <si>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</si>
  <si>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</si>
  <si>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</si>
  <si>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</si>
  <si>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</si>
  <si>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</si>
  <si>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</si>
  <si>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</si>
  <si>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</si>
  <si>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</si>
  <si>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</si>
  <si>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</si>
  <si>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</si>
  <si>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</si>
  <si>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</si>
  <si>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</si>
  <si>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</si>
  <si>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</si>
  <si>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</si>
  <si>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</si>
  <si>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</si>
  <si>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</si>
  <si>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</si>
  <si>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</si>
  <si>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</si>
  <si>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</si>
  <si>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</si>
  <si>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</si>
  <si>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</si>
  <si>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</si>
  <si>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</si>
  <si>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</si>
  <si>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</si>
  <si>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</si>
  <si>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</si>
  <si>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</si>
  <si>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</si>
  <si>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</si>
  <si>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</si>
  <si>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</si>
  <si>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</si>
  <si>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</si>
  <si>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</si>
  <si>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</si>
  <si>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</si>
  <si>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</si>
  <si>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</si>
  <si>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</si>
  <si>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</si>
  <si>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</si>
  <si>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</si>
  <si>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</si>
  <si>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</si>
  <si>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</si>
  <si>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</si>
  <si>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</si>
  <si>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</si>
  <si>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</si>
  <si>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</si>
  <si>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</si>
  <si>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</si>
  <si>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</si>
  <si>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</si>
  <si>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</si>
  <si>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</si>
  <si>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</si>
  <si>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</si>
  <si>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</si>
  <si>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</si>
  <si>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</si>
  <si>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</si>
  <si>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</si>
  <si>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</si>
  <si>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</si>
  <si>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</si>
  <si>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</si>
  <si>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</si>
  <si>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</si>
  <si>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</si>
  <si>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</si>
  <si>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</si>
  <si>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</si>
  <si>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</si>
  <si>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</si>
  <si>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</si>
  <si>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</si>
  <si>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</si>
  <si>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</si>
  <si>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</si>
  <si>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</si>
  <si>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</si>
  <si>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</si>
  <si>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</si>
  <si>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</si>
  <si>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</si>
  <si>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</si>
  <si>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</si>
  <si>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</si>
  <si>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</si>
  <si>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</si>
  <si>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</si>
  <si>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</si>
  <si>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</si>
  <si>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</si>
  <si>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</si>
  <si>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</si>
  <si>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</si>
  <si>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</si>
  <si>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</si>
  <si>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</si>
  <si>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</si>
  <si>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</si>
  <si>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</si>
  <si>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</si>
  <si>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</si>
  <si>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</si>
  <si>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</si>
  <si>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</si>
  <si>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</si>
  <si>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</si>
  <si>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</si>
  <si>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</si>
  <si>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</si>
  <si>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</si>
  <si>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</si>
  <si>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</si>
  <si>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</si>
  <si>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</si>
  <si>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</si>
  <si>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</si>
  <si>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</si>
  <si>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</si>
  <si>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</si>
  <si>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</si>
  <si>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</si>
  <si>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</si>
  <si>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</si>
  <si>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</si>
  <si>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</si>
  <si>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</si>
  <si>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</si>
  <si>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</si>
  <si>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</si>
  <si>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</si>
  <si>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</si>
  <si>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</si>
  <si>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</si>
  <si>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</si>
  <si>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</si>
  <si>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</si>
  <si>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</si>
  <si>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</si>
  <si>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</si>
  <si>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</si>
  <si>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</si>
  <si>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</si>
  <si>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</si>
  <si>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</si>
  <si>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</si>
  <si>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</si>
  <si>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</si>
  <si>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</si>
  <si>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</si>
  <si>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</si>
  <si>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</si>
  <si>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</si>
  <si>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</si>
  <si>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</si>
  <si>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</si>
  <si>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</si>
  <si>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</si>
  <si>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</si>
  <si>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</si>
  <si>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</si>
  <si>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</si>
  <si>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</si>
  <si>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</si>
  <si>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</si>
  <si>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</si>
  <si>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</si>
  <si>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</si>
  <si>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</si>
  <si>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</si>
  <si>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</si>
  <si>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</si>
  <si>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</si>
  <si>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</si>
  <si>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</si>
  <si>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</si>
  <si>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</si>
  <si>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</si>
  <si>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</si>
  <si>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</si>
  <si>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</si>
  <si>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</si>
  <si>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</si>
  <si>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</si>
  <si>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</si>
  <si>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</si>
  <si>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</si>
  <si>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</si>
  <si>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</si>
  <si>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</si>
  <si>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</si>
  <si>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</si>
  <si>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</si>
  <si>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</si>
  <si>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</si>
  <si>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</si>
  <si>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</si>
  <si>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</si>
  <si>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</si>
  <si>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</si>
  <si>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</si>
  <si>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</si>
  <si>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</si>
  <si>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</si>
  <si>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</si>
  <si>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</si>
  <si>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</si>
  <si>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</si>
  <si>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</si>
  <si>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</si>
  <si>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</si>
  <si>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</si>
  <si>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</si>
  <si>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</si>
  <si>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</si>
  <si>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</si>
  <si>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</si>
  <si>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</si>
  <si>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</si>
  <si>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</si>
  <si>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</si>
  <si>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</si>
  <si>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</si>
  <si>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</si>
  <si>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</si>
  <si>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</si>
  <si>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</si>
  <si>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</si>
  <si>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</si>
  <si>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</si>
  <si>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</si>
  <si>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</si>
  <si>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</si>
  <si>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</si>
  <si>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</si>
  <si>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</si>
  <si>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</si>
  <si>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</si>
  <si>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</si>
  <si>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</si>
  <si>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</si>
  <si>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</si>
  <si>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</si>
  <si>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</si>
  <si>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</si>
  <si>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</si>
  <si>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</si>
  <si>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</si>
  <si>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</si>
  <si>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</si>
  <si>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</si>
  <si>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</si>
  <si>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</si>
  <si>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</si>
  <si>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</si>
  <si>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</si>
  <si>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</si>
  <si>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</si>
  <si>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</si>
  <si>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</si>
  <si>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</si>
  <si>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</si>
  <si>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</si>
  <si>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</si>
  <si>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</si>
  <si>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</si>
  <si>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</si>
  <si>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</si>
  <si>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</si>
  <si>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</si>
  <si>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</si>
  <si>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</si>
  <si>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</si>
  <si>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</si>
  <si>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</si>
  <si>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</si>
  <si>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</si>
  <si>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</si>
  <si>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</si>
  <si>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</si>
  <si>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</si>
  <si>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</si>
  <si>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</si>
  <si>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</si>
  <si>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</si>
  <si>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</si>
  <si>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</si>
  <si>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</si>
  <si>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</si>
  <si>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</si>
  <si>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</si>
  <si>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</si>
  <si>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</si>
  <si>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</si>
  <si>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</si>
  <si>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</si>
  <si>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</si>
  <si>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</si>
  <si>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</si>
  <si>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</si>
  <si>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</si>
  <si>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</si>
  <si>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</si>
  <si>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</si>
  <si>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</si>
  <si>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</si>
  <si>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</si>
  <si>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</si>
  <si>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</si>
  <si>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</si>
  <si>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</si>
  <si>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</si>
  <si>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</si>
  <si>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</si>
  <si>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</si>
  <si>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</si>
  <si>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</si>
  <si>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</si>
  <si>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</si>
  <si>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</si>
  <si>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</si>
  <si>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</si>
  <si>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</si>
  <si>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</si>
  <si>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</si>
  <si>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</si>
  <si>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</si>
  <si>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</si>
  <si>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</si>
  <si>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</si>
  <si>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</si>
  <si>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</si>
  <si>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</si>
  <si>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</si>
  <si>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</si>
  <si>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</si>
  <si>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</si>
  <si>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</si>
  <si>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</si>
  <si>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</si>
  <si>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</si>
  <si>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</si>
  <si>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</si>
  <si>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</si>
  <si>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</si>
  <si>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</si>
  <si>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</si>
  <si>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</si>
  <si>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</si>
  <si>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</si>
  <si>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</si>
  <si>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</si>
  <si>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</si>
  <si>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</si>
  <si>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</si>
  <si>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</si>
  <si>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</si>
  <si>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</si>
  <si>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</si>
  <si>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</si>
  <si>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</si>
  <si>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</si>
  <si>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</si>
  <si>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</si>
  <si>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</si>
  <si>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</si>
  <si>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</si>
  <si>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</si>
  <si>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</si>
  <si>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</si>
  <si>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</si>
  <si>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</si>
  <si>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</si>
  <si>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</si>
  <si>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</si>
  <si>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</si>
  <si>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</si>
  <si>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</si>
  <si>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</si>
  <si>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</si>
  <si>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</si>
  <si>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</si>
  <si>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</si>
  <si>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</si>
  <si>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</si>
  <si>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</si>
  <si>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</si>
  <si>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</si>
  <si>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</si>
  <si>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</si>
  <si>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</si>
  <si>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</si>
  <si>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</si>
  <si>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</si>
  <si>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</si>
  <si>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</si>
  <si>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</si>
  <si>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</si>
  <si>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</si>
  <si>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</si>
  <si>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</si>
  <si>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</si>
  <si>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</si>
  <si>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</si>
  <si>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</si>
  <si>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</si>
  <si>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</si>
  <si>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</si>
  <si>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</si>
  <si>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</si>
  <si>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</si>
  <si>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</si>
  <si>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</si>
  <si>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</si>
  <si>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</si>
  <si>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</si>
  <si>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</si>
  <si>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</si>
  <si>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</si>
  <si>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</si>
  <si>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</si>
  <si>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</si>
  <si>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</si>
  <si>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</si>
  <si>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</si>
  <si>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</si>
  <si>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</si>
  <si>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</si>
  <si>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</si>
  <si>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</si>
  <si>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</si>
  <si>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</si>
  <si>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</si>
  <si>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</si>
  <si>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</si>
  <si>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</si>
  <si>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</si>
  <si>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</si>
  <si>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</si>
  <si>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</si>
  <si>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</si>
  <si>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</si>
  <si>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</si>
  <si>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</si>
  <si>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</si>
  <si>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</si>
  <si>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</si>
  <si>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</si>
  <si>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</si>
  <si>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</si>
  <si>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</si>
  <si>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</si>
  <si>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</si>
  <si>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</si>
  <si>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</si>
  <si>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</si>
  <si>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</si>
  <si>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</si>
  <si>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</si>
  <si>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</si>
  <si>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</si>
  <si>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</si>
  <si>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</si>
  <si>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</si>
  <si>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</si>
  <si>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</si>
  <si>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</si>
  <si>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</si>
  <si>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</si>
  <si>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</si>
  <si>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</si>
  <si>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</si>
  <si>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</si>
  <si>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</si>
  <si>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</si>
  <si>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</si>
  <si>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</si>
  <si>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</si>
  <si>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</si>
  <si>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</si>
  <si>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</si>
  <si>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</si>
  <si>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</si>
  <si>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</si>
  <si>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</si>
  <si>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</si>
  <si>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</si>
  <si>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</si>
  <si>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</si>
  <si>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</si>
  <si>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</si>
  <si>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</si>
  <si>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</si>
  <si>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</si>
  <si>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</si>
  <si>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</si>
  <si>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</si>
  <si>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</si>
  <si>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</si>
  <si>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</si>
  <si>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</si>
  <si>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</si>
  <si>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</si>
  <si>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</si>
  <si>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</si>
  <si>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</si>
  <si>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</si>
  <si>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</si>
  <si>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</si>
  <si>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</si>
  <si>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</si>
  <si>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</si>
  <si>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</si>
  <si>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</si>
  <si>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</si>
  <si>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</si>
  <si>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</si>
  <si>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</si>
  <si>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</si>
  <si>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</si>
  <si>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</si>
  <si>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</si>
  <si>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</si>
  <si>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</si>
  <si>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</si>
  <si>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</si>
  <si>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</si>
  <si>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</si>
  <si>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</si>
  <si>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</si>
  <si>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</si>
  <si>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</si>
  <si>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</si>
  <si>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</si>
  <si>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</si>
  <si>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</si>
  <si>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</si>
  <si>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</si>
  <si>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</si>
  <si>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</si>
  <si>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</si>
  <si>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</si>
  <si>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</si>
  <si>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</si>
  <si>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</si>
  <si>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</si>
  <si>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</si>
  <si>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</si>
  <si>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</si>
  <si>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</si>
  <si>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</si>
  <si>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</si>
  <si>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</si>
  <si>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</si>
  <si>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</si>
  <si>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</si>
  <si>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</si>
  <si>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</si>
  <si>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</si>
  <si>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</si>
  <si>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</si>
  <si>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</si>
  <si>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</si>
  <si>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</si>
  <si>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</si>
  <si>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</si>
  <si>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</si>
  <si>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</si>
  <si>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</si>
  <si>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</si>
  <si>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</si>
  <si>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</si>
  <si>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</si>
  <si>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</si>
  <si>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</si>
  <si>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</si>
  <si>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</si>
  <si>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</si>
  <si>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</si>
  <si>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</si>
  <si>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</si>
  <si>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</si>
  <si>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</si>
  <si>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</si>
  <si>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</si>
  <si>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</si>
  <si>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</si>
  <si>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</si>
  <si>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</si>
  <si>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</si>
  <si>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</si>
  <si>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</si>
  <si>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</si>
  <si>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</si>
  <si>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</si>
  <si>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</si>
  <si>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</si>
  <si>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</si>
  <si>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</si>
  <si>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</si>
  <si>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</si>
  <si>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</si>
  <si>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</si>
  <si>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</si>
  <si>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</si>
  <si>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</si>
  <si>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</si>
  <si>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</si>
  <si>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</si>
  <si>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</si>
  <si>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</si>
  <si>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</si>
  <si>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</si>
  <si>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</si>
  <si>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</si>
  <si>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</si>
  <si>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</si>
  <si>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</si>
  <si>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</si>
  <si>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</si>
  <si>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</si>
  <si>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</si>
  <si>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</si>
  <si>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</si>
  <si>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</si>
  <si>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</si>
  <si>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</si>
  <si>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</si>
  <si>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</si>
  <si>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</si>
  <si>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</si>
  <si>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</si>
  <si>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</si>
  <si>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</si>
  <si>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</si>
  <si>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</si>
  <si>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</si>
  <si>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</si>
  <si>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</si>
  <si>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</si>
  <si>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</si>
  <si>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</si>
  <si>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</si>
  <si>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</si>
  <si>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</si>
  <si>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</si>
  <si>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</si>
  <si>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</si>
  <si>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</si>
  <si>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</si>
  <si>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</si>
  <si>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</si>
  <si>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</si>
  <si>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</si>
  <si>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</si>
  <si>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</si>
  <si>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</si>
  <si>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</si>
  <si>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</si>
  <si>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</si>
  <si>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</si>
  <si>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</si>
  <si>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</si>
  <si>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</si>
  <si>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</si>
  <si>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</si>
  <si>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</si>
  <si>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</si>
  <si>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</si>
  <si>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</si>
  <si>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</si>
  <si>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</si>
  <si>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</si>
  <si>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</si>
  <si>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</si>
  <si>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</si>
  <si>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</si>
  <si>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</si>
  <si>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</si>
  <si>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</si>
  <si>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</si>
  <si>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</si>
  <si>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</si>
  <si>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</si>
  <si>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</si>
  <si>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</si>
  <si>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</si>
  <si>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</si>
  <si>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</si>
  <si>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</si>
  <si>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</si>
  <si>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</si>
  <si>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</si>
  <si>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</si>
  <si>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</si>
  <si>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</si>
  <si>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</si>
  <si>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</si>
  <si>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</si>
  <si>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</si>
  <si>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</si>
  <si>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</si>
  <si>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</si>
  <si>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</si>
  <si>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</si>
  <si>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</si>
  <si>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</si>
  <si>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</si>
  <si>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</si>
  <si>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</si>
  <si>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</si>
  <si>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</si>
  <si>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</si>
  <si>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</si>
  <si>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</si>
  <si>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</si>
  <si>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</si>
  <si>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</si>
  <si>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</si>
  <si>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</si>
  <si>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</si>
  <si>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</si>
  <si>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</si>
  <si>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</si>
  <si>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</si>
  <si>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</si>
  <si>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</si>
  <si>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</si>
  <si>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</si>
  <si>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</si>
  <si>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</si>
  <si>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</si>
  <si>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</si>
  <si>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</si>
  <si>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</si>
  <si>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</si>
  <si>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</si>
  <si>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</si>
  <si>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</si>
  <si>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</si>
  <si>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</si>
  <si>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</si>
  <si>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</si>
  <si>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</si>
  <si>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</si>
  <si>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</si>
  <si>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</si>
  <si>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</si>
  <si>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</si>
  <si>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</si>
  <si>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</si>
  <si>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</si>
  <si>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</si>
  <si>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</si>
  <si>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</si>
  <si>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</si>
  <si>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</si>
  <si>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</si>
  <si>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</si>
  <si>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</si>
  <si>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</si>
  <si>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</si>
  <si>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</si>
  <si>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</si>
  <si>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</si>
  <si>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</si>
  <si>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</si>
  <si>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</si>
  <si>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</si>
  <si>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</si>
  <si>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</si>
  <si>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</si>
  <si>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</si>
  <si>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</si>
  <si>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</si>
  <si>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</si>
  <si>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</si>
  <si>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</si>
  <si>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</si>
  <si>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</si>
  <si>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</si>
  <si>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</si>
  <si>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</si>
  <si>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</si>
  <si>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</si>
  <si>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</si>
  <si>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</si>
  <si>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</si>
  <si>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</si>
  <si>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</si>
  <si>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</si>
  <si>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</si>
  <si>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</si>
  <si>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</si>
  <si>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</si>
  <si>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</si>
  <si>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</si>
  <si>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</si>
  <si>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</si>
  <si>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</si>
  <si>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</si>
  <si>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</si>
  <si>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</si>
  <si>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</si>
  <si>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</si>
  <si>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</si>
  <si>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</si>
  <si>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</si>
  <si>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</si>
  <si>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</si>
  <si>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</si>
  <si>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</si>
  <si>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</si>
  <si>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</si>
  <si>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</si>
  <si>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</si>
  <si>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</si>
  <si>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</si>
  <si>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</si>
  <si>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</si>
  <si>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</si>
  <si>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</si>
  <si>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</si>
  <si>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</si>
  <si>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</si>
  <si>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</si>
  <si>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</si>
  <si>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</si>
  <si>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</si>
  <si>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</si>
  <si>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</si>
  <si>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</si>
  <si>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</si>
  <si>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</si>
  <si>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</si>
  <si>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</si>
  <si>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</si>
  <si>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</si>
  <si>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</si>
  <si>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</si>
  <si>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</si>
  <si>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</si>
  <si>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</si>
  <si>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</si>
  <si>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</si>
  <si>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</si>
  <si>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</si>
  <si>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</si>
  <si>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</si>
  <si>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</si>
  <si>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</si>
  <si>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</si>
  <si>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</si>
  <si>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</si>
  <si>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</si>
  <si>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</si>
  <si>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</si>
  <si>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</si>
  <si>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</si>
  <si>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</si>
  <si>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</si>
  <si>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</si>
  <si>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</si>
  <si>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</si>
  <si>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</si>
  <si>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</si>
  <si>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</si>
  <si>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</si>
  <si>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</si>
  <si>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</si>
  <si>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</si>
  <si>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</si>
  <si>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</si>
  <si>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</si>
  <si>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</si>
  <si>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</si>
  <si>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</si>
  <si>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</si>
  <si>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</si>
  <si>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</si>
  <si>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</si>
  <si>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</si>
  <si>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</si>
  <si>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</si>
  <si>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</si>
  <si>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</si>
  <si>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</si>
  <si>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</si>
  <si>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</si>
  <si>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</si>
  <si>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</si>
  <si>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</si>
  <si>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</si>
  <si>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</si>
  <si>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</si>
  <si>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</si>
  <si>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</si>
  <si>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</si>
  <si>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</si>
  <si>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</si>
  <si>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</si>
  <si>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</si>
  <si>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</si>
  <si>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</si>
  <si>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</si>
  <si>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</si>
  <si>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</si>
  <si>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</si>
  <si>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</si>
  <si>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</si>
  <si>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</si>
  <si>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</si>
  <si>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</si>
  <si>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</si>
  <si>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</si>
  <si>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</si>
  <si>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</si>
  <si>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</si>
  <si>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</si>
  <si>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</si>
  <si>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</si>
  <si>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</si>
  <si>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</si>
  <si>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</si>
  <si>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</si>
  <si>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</si>
  <si>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</si>
  <si>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</si>
  <si>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</si>
  <si>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</si>
  <si>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</si>
  <si>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</si>
  <si>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</si>
  <si>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</si>
  <si>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</si>
  <si>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</si>
  <si>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</si>
  <si>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</si>
  <si>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</si>
  <si>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</si>
  <si>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</si>
  <si>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</si>
  <si>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</si>
  <si>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</si>
  <si>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</si>
  <si>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</si>
  <si>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</si>
  <si>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</si>
  <si>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</si>
  <si>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</si>
  <si>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</si>
  <si>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</si>
  <si>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</si>
  <si>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</si>
  <si>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</si>
  <si>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</si>
  <si>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</si>
  <si>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</si>
  <si>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</si>
  <si>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</si>
  <si>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</si>
  <si>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</si>
  <si>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</si>
  <si>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</si>
  <si>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</si>
  <si>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</si>
  <si>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</si>
  <si>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</si>
  <si>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</si>
  <si>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</si>
  <si>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</si>
  <si>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</si>
  <si>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</si>
  <si>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</si>
  <si>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</si>
  <si>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</si>
  <si>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</si>
  <si>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</si>
  <si>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</si>
  <si>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</si>
  <si>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</si>
  <si>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</si>
  <si>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</si>
  <si>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</si>
  <si>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</si>
  <si>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</si>
  <si>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</si>
  <si>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</si>
  <si>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</si>
  <si>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</si>
  <si>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</si>
  <si>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</si>
  <si>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</si>
  <si>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</si>
  <si>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</si>
  <si>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</si>
  <si>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</si>
  <si>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</si>
  <si>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</si>
  <si>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</si>
  <si>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</si>
  <si>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</si>
  <si>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</si>
  <si>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</si>
  <si>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</si>
  <si>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</si>
  <si>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</si>
  <si>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</si>
  <si>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</si>
  <si>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</si>
  <si>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</si>
  <si>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</si>
  <si>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</si>
  <si>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</si>
  <si>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</si>
  <si>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</si>
  <si>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</si>
  <si>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</si>
  <si>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</si>
  <si>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</si>
  <si>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</si>
  <si>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</si>
  <si>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</si>
  <si>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</si>
  <si>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</si>
  <si>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</si>
  <si>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</si>
  <si>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</si>
  <si>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</si>
  <si>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</si>
  <si>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</si>
  <si>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</si>
  <si>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</si>
  <si>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</si>
  <si>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</si>
  <si>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</si>
  <si>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</si>
  <si>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</si>
  <si>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</si>
  <si>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</si>
  <si>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</si>
  <si>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</si>
  <si>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</si>
  <si>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</si>
  <si>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</si>
  <si>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</si>
  <si>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</si>
  <si>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</si>
  <si>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</si>
  <si>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</si>
  <si>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</si>
  <si>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</si>
  <si>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</si>
  <si>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</si>
  <si>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</si>
  <si>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</si>
  <si>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</si>
  <si>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</si>
  <si>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</si>
  <si>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</si>
  <si>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</si>
  <si>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</si>
  <si>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</si>
  <si>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</si>
  <si>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</si>
  <si>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</si>
  <si>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</si>
  <si>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</si>
  <si>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</si>
  <si>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</si>
  <si>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</si>
  <si>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</si>
  <si>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</si>
  <si>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</si>
  <si>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</si>
  <si>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</si>
  <si>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</si>
  <si>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</si>
  <si>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</si>
  <si>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</si>
  <si>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</si>
  <si>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</si>
  <si>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</si>
  <si>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</si>
  <si>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</si>
  <si>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</si>
  <si>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</si>
  <si>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</si>
  <si>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</si>
  <si>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</si>
  <si>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</si>
  <si>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</si>
  <si>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</si>
  <si>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</si>
  <si>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</si>
  <si>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</si>
  <si>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</si>
  <si>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</si>
  <si>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</si>
  <si>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</si>
  <si>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</si>
  <si>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</si>
  <si>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</si>
  <si>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</si>
  <si>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</si>
  <si>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</si>
  <si>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</si>
  <si>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</si>
  <si>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</si>
  <si>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</si>
  <si>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</si>
  <si>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</si>
  <si>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</si>
  <si>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</si>
  <si>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</si>
  <si>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</si>
  <si>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</si>
  <si>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</si>
  <si>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</si>
  <si>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</si>
  <si>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</si>
  <si>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</si>
  <si>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</si>
  <si>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</si>
  <si>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</si>
  <si>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</si>
  <si>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</si>
  <si>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</si>
  <si>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</si>
  <si>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</si>
  <si>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</si>
  <si>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</si>
  <si>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</si>
  <si>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</si>
  <si>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</si>
  <si>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</si>
  <si>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</si>
  <si>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</si>
  <si>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</si>
  <si>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</si>
  <si>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</si>
  <si>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</si>
  <si>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</si>
  <si>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</si>
  <si>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</si>
  <si>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</si>
  <si>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</si>
  <si>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</si>
  <si>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</si>
  <si>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</si>
  <si>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</si>
  <si>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</si>
  <si>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</si>
  <si>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</si>
  <si>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</si>
  <si>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</si>
  <si>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</si>
  <si>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</si>
  <si>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</si>
  <si>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</si>
  <si>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</si>
  <si>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</si>
  <si>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</si>
  <si>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</si>
  <si>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</si>
  <si>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</si>
  <si>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</si>
  <si>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</si>
  <si>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</si>
  <si>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</si>
  <si>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</si>
  <si>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</si>
  <si>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</si>
  <si>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</si>
  <si>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</si>
  <si>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</si>
  <si>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</si>
  <si>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</si>
  <si>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</si>
  <si>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</si>
  <si>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</si>
  <si>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</si>
  <si>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</si>
  <si>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</si>
  <si>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</si>
  <si>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</si>
  <si>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</si>
  <si>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</si>
  <si>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</si>
  <si>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</si>
  <si>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</si>
  <si>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</si>
  <si>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</si>
  <si>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</si>
  <si>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</si>
  <si>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</si>
  <si>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</si>
  <si>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</si>
  <si>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</si>
  <si>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</si>
  <si>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</si>
  <si>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</si>
  <si>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</si>
  <si>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</si>
  <si>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</si>
  <si>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</si>
  <si>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</si>
  <si>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</si>
  <si>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</si>
  <si>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</si>
  <si>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</si>
  <si>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</si>
  <si>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</si>
  <si>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</si>
  <si>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</si>
  <si>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</si>
  <si>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</si>
  <si>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</si>
  <si>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</si>
  <si>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</si>
  <si>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</si>
  <si>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</si>
  <si>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</si>
  <si>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</si>
  <si>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</si>
  <si>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</si>
  <si>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</si>
  <si>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</si>
  <si>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</si>
  <si>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</si>
  <si>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</si>
  <si>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</si>
  <si>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</si>
  <si>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</si>
  <si>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</si>
  <si>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</si>
  <si>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</si>
  <si>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</si>
  <si>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</si>
  <si>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</si>
  <si>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</si>
  <si>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</si>
  <si>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</si>
  <si>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</si>
  <si>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</si>
  <si>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</si>
  <si>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</si>
  <si>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</si>
  <si>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</si>
  <si>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</si>
  <si>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</si>
  <si>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</si>
  <si>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</si>
  <si>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</si>
  <si>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</si>
  <si>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</si>
  <si>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</si>
  <si>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</si>
  <si>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</si>
  <si>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</si>
  <si>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</si>
  <si>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</si>
  <si>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</si>
  <si>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</si>
  <si>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</si>
  <si>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</si>
  <si>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</si>
  <si>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</si>
  <si>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</si>
  <si>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</si>
  <si>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</si>
  <si>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</si>
  <si>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</si>
  <si>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</si>
  <si>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</si>
  <si>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</si>
  <si>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</si>
  <si>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</si>
  <si>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</si>
  <si>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</si>
  <si>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</si>
  <si>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</si>
  <si>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</si>
  <si>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</si>
  <si>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</si>
  <si>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</si>
  <si>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</si>
  <si>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</si>
  <si>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</si>
  <si>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</si>
  <si>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</si>
  <si>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</si>
  <si>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</si>
  <si>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</si>
  <si>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</si>
  <si>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</si>
  <si>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</si>
  <si>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</si>
  <si>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</si>
  <si>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</si>
  <si>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</si>
  <si>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</si>
  <si>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</si>
  <si>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</si>
  <si>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</si>
  <si>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</si>
  <si>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</si>
  <si>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</si>
  <si>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</si>
  <si>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</si>
  <si>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</si>
  <si>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</si>
  <si>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</si>
  <si>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</si>
  <si>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</si>
  <si>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</si>
  <si>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</si>
  <si>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</si>
  <si>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</si>
  <si>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</si>
  <si>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</si>
  <si>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</si>
  <si>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</si>
  <si>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</si>
  <si>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</si>
  <si>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</si>
  <si>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</si>
  <si>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</si>
  <si>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</si>
  <si>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</si>
  <si>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</si>
  <si>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</si>
  <si>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</si>
  <si>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</si>
  <si>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</si>
  <si>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</si>
  <si>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</si>
  <si>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</si>
  <si>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</si>
  <si>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</si>
  <si>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</si>
  <si>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</si>
  <si>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</si>
  <si>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</si>
  <si>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</si>
  <si>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</si>
  <si>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</si>
  <si>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</si>
  <si>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</si>
  <si>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</si>
  <si>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</si>
  <si>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</si>
  <si>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</si>
  <si>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</si>
  <si>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</si>
  <si>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</si>
  <si>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</si>
  <si>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</si>
  <si>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</si>
  <si>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</si>
  <si>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</si>
  <si>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</si>
  <si>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</si>
  <si>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</si>
  <si>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</si>
  <si>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</si>
  <si>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</si>
  <si>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</si>
  <si>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</si>
  <si>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</si>
  <si>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</si>
  <si>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</si>
  <si>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</si>
  <si>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</si>
  <si>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</si>
  <si>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</si>
  <si>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</si>
  <si>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</si>
  <si>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</si>
  <si>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</si>
  <si>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</si>
  <si>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</si>
  <si>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</si>
  <si>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</si>
  <si>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</si>
  <si>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</si>
  <si>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</si>
  <si>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</si>
  <si>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</si>
  <si>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</si>
  <si>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</si>
  <si>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</si>
  <si>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</si>
  <si>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</si>
  <si>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</si>
  <si>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</si>
  <si>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</si>
  <si>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</si>
  <si>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</si>
  <si>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</si>
  <si>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</si>
  <si>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</si>
  <si>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</si>
  <si>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</si>
  <si>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</si>
  <si>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</si>
  <si>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</si>
  <si>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</si>
  <si>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</si>
  <si>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</si>
  <si>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</si>
  <si>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</si>
  <si>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</si>
  <si>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</si>
  <si>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</si>
  <si>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</si>
  <si>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</si>
  <si>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</si>
  <si>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</si>
  <si>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</si>
  <si>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</si>
  <si>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</si>
  <si>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</si>
  <si>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</si>
  <si>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</si>
  <si>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</si>
  <si>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</si>
  <si>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</si>
  <si>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</si>
  <si>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</si>
  <si>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</si>
  <si>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</si>
  <si>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</si>
  <si>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</si>
  <si>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</si>
  <si>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</si>
  <si>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</si>
  <si>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</si>
  <si>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</si>
  <si>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</si>
  <si>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</si>
  <si>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</si>
  <si>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</si>
  <si>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</si>
  <si>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</si>
  <si>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</si>
  <si>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</si>
  <si>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</si>
  <si>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</si>
  <si>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</si>
  <si>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</si>
  <si>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</si>
  <si>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</si>
  <si>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</si>
  <si>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</si>
  <si>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</si>
  <si>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</si>
  <si>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</si>
  <si>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</si>
  <si>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</si>
  <si>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</si>
  <si>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</si>
  <si>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</si>
  <si>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</si>
  <si>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</si>
  <si>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</si>
  <si>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</si>
  <si>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</si>
  <si>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</si>
  <si>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</si>
  <si>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</si>
  <si>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</si>
  <si>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</si>
  <si>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</si>
  <si>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</si>
  <si>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</si>
  <si>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</si>
  <si>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</si>
  <si>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</si>
  <si>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</si>
  <si>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</si>
  <si>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</si>
  <si>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</si>
  <si>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</si>
  <si>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</si>
  <si>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</si>
  <si>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</si>
  <si>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</si>
  <si>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</si>
  <si>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</si>
  <si>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</si>
  <si>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</si>
  <si>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</si>
  <si>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</si>
  <si>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</si>
  <si>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</si>
  <si>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</si>
  <si>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</si>
  <si>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</si>
  <si>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</si>
  <si>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</si>
  <si>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</si>
  <si>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</si>
  <si>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</si>
  <si>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</si>
  <si>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</si>
  <si>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</si>
  <si>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</si>
  <si>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</si>
  <si>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</si>
  <si>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</si>
  <si>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</si>
  <si>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</si>
  <si>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</si>
  <si>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</si>
  <si>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</si>
  <si>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</si>
  <si>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</si>
  <si>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</si>
  <si>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</si>
  <si>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</si>
  <si>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</si>
  <si>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</si>
  <si>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</si>
  <si>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</si>
  <si>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</si>
  <si>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</si>
  <si>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</si>
  <si>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</si>
  <si>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</si>
  <si>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</si>
  <si>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</si>
  <si>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</si>
  <si>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</si>
  <si>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</si>
  <si>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</si>
  <si>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</si>
  <si>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</si>
  <si>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</si>
  <si>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</si>
  <si>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</si>
  <si>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</si>
  <si>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</si>
  <si>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</si>
  <si>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</si>
  <si>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</si>
  <si>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</si>
  <si>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</si>
  <si>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</si>
  <si>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</si>
  <si>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</si>
  <si>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</si>
  <si>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</si>
  <si>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</si>
  <si>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</si>
  <si>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</si>
  <si>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</si>
  <si>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</si>
  <si>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</si>
  <si>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</si>
  <si>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</si>
  <si>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</si>
  <si>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</si>
  <si>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</si>
  <si>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</si>
  <si>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</si>
  <si>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</si>
  <si>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</si>
  <si>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</si>
  <si>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</si>
  <si>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</si>
  <si>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</si>
  <si>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</si>
  <si>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</si>
  <si>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</si>
  <si>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</si>
  <si>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</si>
  <si>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</si>
  <si>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</si>
  <si>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</si>
  <si>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</si>
  <si>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</si>
  <si>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</si>
  <si>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</si>
  <si>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</si>
  <si>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</si>
  <si>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</si>
  <si>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</si>
  <si>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</si>
  <si>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</si>
  <si>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</si>
  <si>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</si>
  <si>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</si>
  <si>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</si>
  <si>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</si>
  <si>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</si>
  <si>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</si>
  <si>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</si>
  <si>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</si>
  <si>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</si>
  <si>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</si>
  <si>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</si>
  <si>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</si>
  <si>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</si>
  <si>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</si>
  <si>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</si>
  <si>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</si>
  <si>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</si>
  <si>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</si>
  <si>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</si>
  <si>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</si>
  <si>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</si>
  <si>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</si>
  <si>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</si>
  <si>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</si>
  <si>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</si>
  <si>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</si>
  <si>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</si>
  <si>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</si>
  <si>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</si>
  <si>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</si>
  <si>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</si>
  <si>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</si>
  <si>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</si>
  <si>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</si>
  <si>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</si>
  <si>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</si>
  <si>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</si>
  <si>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</si>
  <si>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</si>
  <si>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</si>
  <si>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</si>
  <si>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</si>
  <si>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</si>
  <si>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</si>
  <si>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</si>
  <si>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3 (lucas/Francisco/Navas)</t>
  </si>
  <si>
    <t>Descarga de triho km 208,7, dormentes km 225,2 10 min, descarga de trilho km 240,8 5 min</t>
  </si>
  <si>
    <t>ZKWZLU</t>
  </si>
  <si>
    <t>Bloco de via (ABERTURA DO INTERVALO COM W60 NO KM 106)</t>
  </si>
  <si>
    <t>Descarga de tampão km 106 após segue para ZEM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</si>
  <si>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</si>
  <si>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</si>
  <si>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</si>
  <si>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</si>
  <si>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</si>
  <si>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>Socaria do Km 76,190 ao 79,300 - Terceiro Passe</t>
  </si>
  <si>
    <t>Bruno</t>
  </si>
  <si>
    <t>Deslocamento para ZXW</t>
  </si>
  <si>
    <t>Leandro</t>
  </si>
  <si>
    <t xml:space="preserve">Substituição de trilho </t>
  </si>
  <si>
    <t>ZPT-ZGP</t>
  </si>
  <si>
    <t>ZPTZGP</t>
  </si>
  <si>
    <t xml:space="preserve">Intervalo de grade modenização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</si>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</sst>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N1" activePane="topRight" state="frozen"/>
      <selection pane="topRight" activeCell="B6" sqref="B6:B100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37" t="s">
        <v>953</v>
      </c>
      <c r="C1" s="238"/>
      <c r="D1" s="238"/>
      <c r="E1" s="3"/>
      <c r="F1" s="237" t="s">
        <v>954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14" t="s">
        <v>955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956</v>
      </c>
      <c r="BI1" s="220"/>
      <c r="BJ1" s="220"/>
      <c r="BK1" s="221"/>
      <c r="BL1" s="5"/>
      <c r="BM1" s="211" t="s">
        <v>957</v>
      </c>
      <c r="BN1" s="212"/>
      <c r="BO1" s="212"/>
      <c r="BP1" s="212"/>
      <c r="BQ1" s="212"/>
      <c r="BR1" s="212"/>
      <c r="BS1" s="213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4" t="s">
        <v>958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961</v>
      </c>
      <c r="AT2" s="215"/>
      <c r="AU2" s="215"/>
      <c r="AV2" s="215"/>
      <c r="AW2" s="215"/>
      <c r="AX2" s="215"/>
      <c r="AY2" s="218"/>
      <c r="AZ2" s="6"/>
      <c r="BA2" s="228" t="s">
        <v>962</v>
      </c>
      <c r="BB2" s="229"/>
      <c r="BC2" s="214" t="s">
        <v>959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8" t="s">
        <v>963</v>
      </c>
      <c r="AJ3" s="229"/>
      <c r="AK3" s="228" t="s">
        <v>964</v>
      </c>
      <c r="AL3" s="234"/>
      <c r="AM3" s="235"/>
      <c r="AN3" s="236"/>
      <c r="AO3" s="234"/>
      <c r="AP3" s="234"/>
      <c r="AQ3" s="229"/>
      <c r="AR3" s="63"/>
      <c r="AS3" s="232" t="s">
        <v>970</v>
      </c>
      <c r="AT3" s="233"/>
      <c r="AU3" s="232" t="s">
        <v>971</v>
      </c>
      <c r="AV3" s="233"/>
      <c r="AW3" s="232" t="s">
        <v>972</v>
      </c>
      <c r="AX3" s="233"/>
      <c r="AY3" s="63" t="s">
        <v>973</v>
      </c>
      <c r="AZ3" s="63"/>
      <c r="BA3" s="230"/>
      <c r="BB3" s="231"/>
      <c r="BC3" s="228" t="s">
        <v>966</v>
      </c>
      <c r="BD3" s="234"/>
      <c r="BE3" s="234"/>
      <c r="BF3" s="229"/>
      <c r="BG3" s="62"/>
      <c r="BH3" s="222"/>
      <c r="BI3" s="223"/>
      <c r="BJ3" s="223"/>
      <c r="BK3" s="224"/>
      <c r="BL3" s="62"/>
      <c r="BM3" s="211" t="s">
        <v>974</v>
      </c>
      <c r="BN3" s="212"/>
      <c r="BO3" s="212"/>
      <c r="BP3" s="213"/>
      <c r="BQ3" s="211" t="s">
        <v>742</v>
      </c>
      <c r="BR3" s="212"/>
      <c r="BS3" s="213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/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/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/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/>
      <c r="Z502" s="103"/>
      <c r="AA502" s="104" t="s">
        <v>1704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/>
      <c r="AS502" s="107"/>
      <c r="AT502" s="107"/>
      <c r="AU502" s="135"/>
      <c r="AV502" s="135"/>
      <c r="AW502" s="14"/>
      <c r="AX502" s="14"/>
      <c r="AY502" s="160">
        <f t="shared" si="48"/>
        <v>0</v>
      </c>
      <c r="AZ502" s="151"/>
      <c r="BA502" s="108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/>
      <c r="BI502" s="17"/>
      <c r="BJ502" s="17"/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1705</v>
      </c>
      <c r="X504" s="103" t="s">
        <v>421</v>
      </c>
      <c r="Y504" s="128"/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/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/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/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/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/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/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/>
      <c r="AS507" s="107"/>
      <c r="AT507" s="107"/>
      <c r="AU507" s="135"/>
      <c r="AV507" s="135"/>
      <c r="AW507" s="14"/>
      <c r="AX507" s="14"/>
      <c r="AY507" s="160">
        <f t="shared" si="48"/>
        <v>0</v>
      </c>
      <c r="AZ507" s="151"/>
      <c r="BA507" s="108"/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/>
      <c r="BI507" s="17"/>
      <c r="BJ507" s="17"/>
      <c r="BK507" s="18"/>
      <c r="BL507" s="16"/>
      <c r="BM507" s="129"/>
      <c r="BN507" s="129"/>
      <c r="BO507" s="129"/>
      <c r="BP507" s="18"/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/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/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/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/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1706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1707</v>
      </c>
      <c r="X514" s="103" t="s">
        <v>416</v>
      </c>
      <c r="Y514" s="128"/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/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/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/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/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/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/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/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/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/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/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1708</v>
      </c>
      <c r="X518" s="103" t="s">
        <v>416</v>
      </c>
      <c r="Y518" s="128"/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/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/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1709</v>
      </c>
      <c r="X519" s="103" t="s">
        <v>416</v>
      </c>
      <c r="Y519" s="128"/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/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1710</v>
      </c>
      <c r="X521" s="103" t="s">
        <v>416</v>
      </c>
      <c r="Y521" s="128"/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/>
      <c r="AS521" s="107"/>
      <c r="AT521" s="107"/>
      <c r="AU521" s="135"/>
      <c r="AV521" s="135"/>
      <c r="AW521" s="14"/>
      <c r="AX521" s="14"/>
      <c r="AY521" s="160">
        <f t="shared" si="54"/>
        <v>0</v>
      </c>
      <c r="AZ521" s="151"/>
      <c r="BA521" s="108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/>
      <c r="BI521" s="17"/>
      <c r="BJ521" s="17"/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/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/>
      <c r="AS522" s="107"/>
      <c r="AT522" s="107"/>
      <c r="AU522" s="135"/>
      <c r="AV522" s="135"/>
      <c r="AW522" s="14"/>
      <c r="AX522" s="14"/>
      <c r="AY522" s="160">
        <f t="shared" si="54"/>
        <v>0</v>
      </c>
      <c r="AZ522" s="151"/>
      <c r="BA522" s="108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/>
      <c r="BI522" s="17"/>
      <c r="BJ522" s="17"/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/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/>
      <c r="AS523" s="107"/>
      <c r="AT523" s="107"/>
      <c r="AU523" s="135"/>
      <c r="AV523" s="135"/>
      <c r="AW523" s="14"/>
      <c r="AX523" s="14"/>
      <c r="AY523" s="160">
        <f t="shared" si="54"/>
        <v>0</v>
      </c>
      <c r="AZ523" s="151"/>
      <c r="BA523" s="108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/>
      <c r="BI523" s="17"/>
      <c r="BJ523" s="17"/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/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/>
      <c r="AS524" s="107"/>
      <c r="AT524" s="107"/>
      <c r="AU524" s="135"/>
      <c r="AV524" s="135"/>
      <c r="AW524" s="14"/>
      <c r="AX524" s="14"/>
      <c r="AY524" s="160">
        <f t="shared" si="54"/>
        <v>0</v>
      </c>
      <c r="AZ524" s="151"/>
      <c r="BA524" s="108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/>
      <c r="BI524" s="17"/>
      <c r="BJ524" s="17"/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/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/>
      <c r="AS525" s="107"/>
      <c r="AT525" s="107"/>
      <c r="AU525" s="135"/>
      <c r="AV525" s="135"/>
      <c r="AW525" s="14"/>
      <c r="AX525" s="14"/>
      <c r="AY525" s="160">
        <f t="shared" si="54"/>
        <v>0</v>
      </c>
      <c r="AZ525" s="151"/>
      <c r="BA525" s="108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/>
      <c r="BI525" s="17"/>
      <c r="BJ525" s="17"/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1711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1712</v>
      </c>
      <c r="X527" s="103" t="s">
        <v>416</v>
      </c>
      <c r="Y527" s="128"/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/>
      <c r="AS527" s="107"/>
      <c r="AT527" s="107"/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/>
      <c r="BI527" s="17"/>
      <c r="BJ527" s="17"/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1711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1713</v>
      </c>
      <c r="X528" s="103" t="s">
        <v>421</v>
      </c>
      <c r="Y528" s="128"/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/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1714</v>
      </c>
      <c r="X529" s="103" t="s">
        <v>416</v>
      </c>
      <c r="Y529" s="128"/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/>
      <c r="AS529" s="107"/>
      <c r="AT529" s="107"/>
      <c r="AU529" s="135"/>
      <c r="AV529" s="135"/>
      <c r="AW529" s="14"/>
      <c r="AX529" s="14"/>
      <c r="AY529" s="160">
        <f t="shared" si="54"/>
        <v>0</v>
      </c>
      <c r="AZ529" s="151"/>
      <c r="BA529" s="108"/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1715</v>
      </c>
      <c r="W530" s="149" t="s">
        <v>1060</v>
      </c>
      <c r="X530" s="103" t="s">
        <v>416</v>
      </c>
      <c r="Y530" s="128"/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/>
      <c r="AS530" s="107"/>
      <c r="AT530" s="107"/>
      <c r="AU530" s="135"/>
      <c r="AV530" s="135"/>
      <c r="AW530" s="14"/>
      <c r="AX530" s="14"/>
      <c r="AY530" s="160">
        <f t="shared" si="54"/>
        <v>0</v>
      </c>
      <c r="AZ530" s="151"/>
      <c r="BA530" s="108"/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1716</v>
      </c>
      <c r="X534" s="103" t="s">
        <v>421</v>
      </c>
      <c r="Y534" s="128"/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/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/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1717</v>
      </c>
      <c r="W535" s="149" t="s">
        <v>1718</v>
      </c>
      <c r="X535" s="103" t="s">
        <v>421</v>
      </c>
      <c r="Y535" s="128"/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1719</v>
      </c>
      <c r="N536" s="126" t="s">
        <v>1720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1721</v>
      </c>
      <c r="X536" s="103" t="s">
        <v>416</v>
      </c>
      <c r="Y536" s="128"/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/>
      <c r="AS536" s="107"/>
      <c r="AT536" s="107"/>
      <c r="AU536" s="135"/>
      <c r="AV536" s="135"/>
      <c r="AW536" s="14"/>
      <c r="AX536" s="14"/>
      <c r="AY536" s="160">
        <f t="shared" si="54"/>
        <v>0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/>
      <c r="BI536" s="17"/>
      <c r="BJ536" s="17"/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/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tr">
        <f>IF(BS_CONTROLE[[#This Row],[SB]]=0, "-", BS_CONTROLE[[#This Row],[SB]])</f>
        <v>ZPT1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/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/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/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/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/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/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1722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1723</v>
      </c>
      <c r="C4" s="156" t="s">
        <v>1724</v>
      </c>
      <c r="D4" s="156" t="s">
        <v>1725</v>
      </c>
      <c r="E4" s="156" t="s">
        <v>1726</v>
      </c>
      <c r="F4" s="156" t="s">
        <v>4</v>
      </c>
      <c r="G4" s="156" t="s">
        <v>1727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1728</v>
      </c>
      <c r="C6" s="157">
        <v>407867</v>
      </c>
      <c r="D6" s="157" t="s">
        <v>1729</v>
      </c>
      <c r="E6" s="157" t="s">
        <v>826</v>
      </c>
      <c r="F6" s="157" t="s">
        <v>1730</v>
      </c>
      <c r="G6" s="158"/>
    </row>
    <row r="7" spans="2:7">
      <c r="B7" s="177" t="s">
        <v>1731</v>
      </c>
      <c r="C7" s="177">
        <v>293644</v>
      </c>
      <c r="D7" s="177" t="s">
        <v>1732</v>
      </c>
      <c r="E7" s="177" t="s">
        <v>826</v>
      </c>
      <c r="F7" s="177" t="s">
        <v>1730</v>
      </c>
      <c r="G7" s="178" t="s">
        <v>1733</v>
      </c>
    </row>
    <row r="8" spans="2:7">
      <c r="B8" s="157" t="s">
        <v>1734</v>
      </c>
      <c r="C8" s="157">
        <v>256790</v>
      </c>
      <c r="D8" s="157" t="s">
        <v>1735</v>
      </c>
      <c r="E8" s="157" t="s">
        <v>827</v>
      </c>
      <c r="F8" s="157" t="s">
        <v>1736</v>
      </c>
      <c r="G8" s="158">
        <v>46357</v>
      </c>
    </row>
    <row r="9" spans="2:7" ht="29.25">
      <c r="B9" s="157" t="s">
        <v>1737</v>
      </c>
      <c r="C9" s="157"/>
      <c r="D9" s="157"/>
      <c r="E9" s="157" t="s">
        <v>827</v>
      </c>
      <c r="F9" s="157" t="s">
        <v>1736</v>
      </c>
      <c r="G9" s="158" t="s">
        <v>1738</v>
      </c>
    </row>
    <row r="10" spans="2:7">
      <c r="B10" s="157" t="s">
        <v>1739</v>
      </c>
      <c r="C10" s="157">
        <v>265193</v>
      </c>
      <c r="D10" s="157" t="s">
        <v>1740</v>
      </c>
      <c r="E10" s="157" t="s">
        <v>828</v>
      </c>
      <c r="F10" s="157" t="s">
        <v>54</v>
      </c>
      <c r="G10" s="157" t="s">
        <v>1741</v>
      </c>
    </row>
    <row r="11" spans="2:7">
      <c r="B11" s="157" t="s">
        <v>1742</v>
      </c>
      <c r="C11" s="157">
        <v>293716</v>
      </c>
      <c r="D11" s="157" t="s">
        <v>1743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1744</v>
      </c>
      <c r="C12" s="157">
        <v>257258</v>
      </c>
      <c r="D12" s="157" t="s">
        <v>1745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1746</v>
      </c>
      <c r="C13" s="157">
        <v>371147</v>
      </c>
      <c r="D13" s="157" t="s">
        <v>1747</v>
      </c>
      <c r="E13" s="157" t="s">
        <v>829</v>
      </c>
      <c r="F13" s="157" t="s">
        <v>71</v>
      </c>
      <c r="G13" s="157" t="s">
        <v>1741</v>
      </c>
    </row>
    <row r="14" spans="2:7">
      <c r="B14" s="157" t="s">
        <v>1748</v>
      </c>
      <c r="C14" s="157">
        <v>259230</v>
      </c>
      <c r="D14" s="157" t="s">
        <v>1749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1750</v>
      </c>
      <c r="C15" s="157">
        <v>370705</v>
      </c>
      <c r="D15" s="157"/>
      <c r="E15" s="157" t="s">
        <v>829</v>
      </c>
      <c r="F15" s="157" t="s">
        <v>71</v>
      </c>
      <c r="G15" s="157" t="s">
        <v>1741</v>
      </c>
    </row>
    <row r="16" spans="2:7" ht="29.25">
      <c r="B16" s="157" t="s">
        <v>1751</v>
      </c>
      <c r="C16" s="157">
        <v>258542</v>
      </c>
      <c r="D16" s="157" t="s">
        <v>1752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1753</v>
      </c>
      <c r="C17" s="157">
        <v>257050</v>
      </c>
      <c r="D17" s="157" t="s">
        <v>1754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1755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1756</v>
      </c>
      <c r="D4" s="159" t="s">
        <v>1757</v>
      </c>
      <c r="E4" s="159" t="s">
        <v>1758</v>
      </c>
      <c r="F4" s="156" t="s">
        <v>1759</v>
      </c>
      <c r="G4" s="159" t="s">
        <v>1760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1761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1762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1761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1761</v>
      </c>
      <c r="G9" s="192" t="s">
        <v>1763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1761</v>
      </c>
      <c r="G10" s="162"/>
    </row>
    <row r="11" spans="2:7" ht="19.5" customHeight="1">
      <c r="B11" s="162" t="s">
        <v>1764</v>
      </c>
      <c r="C11" s="162">
        <v>9038</v>
      </c>
      <c r="D11" s="163">
        <v>46070</v>
      </c>
      <c r="E11" s="162">
        <v>9637</v>
      </c>
      <c r="F11" s="164" t="s">
        <v>1765</v>
      </c>
      <c r="G11" s="162"/>
    </row>
    <row r="12" spans="2:7" ht="19.5" customHeight="1">
      <c r="B12" s="162" t="s">
        <v>752</v>
      </c>
      <c r="C12" s="162" t="s">
        <v>1766</v>
      </c>
      <c r="D12" s="163">
        <v>46066</v>
      </c>
      <c r="E12" s="162">
        <v>9500</v>
      </c>
      <c r="F12" s="164" t="s">
        <v>1767</v>
      </c>
      <c r="G12" s="162"/>
    </row>
    <row r="13" spans="2:7" ht="19.5" customHeight="1">
      <c r="B13" s="162" t="s">
        <v>752</v>
      </c>
      <c r="C13" s="162" t="s">
        <v>1768</v>
      </c>
      <c r="D13" s="163">
        <v>46066</v>
      </c>
      <c r="E13" s="162">
        <v>10500</v>
      </c>
      <c r="F13" s="164" t="s">
        <v>1767</v>
      </c>
      <c r="G13" s="162"/>
    </row>
    <row r="14" spans="2:7" ht="19.5" customHeight="1">
      <c r="B14" s="162" t="s">
        <v>752</v>
      </c>
      <c r="C14" s="162" t="s">
        <v>1769</v>
      </c>
      <c r="D14" s="163">
        <v>46066</v>
      </c>
      <c r="E14" s="162">
        <v>9000</v>
      </c>
      <c r="F14" s="164" t="s">
        <v>1767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1770</v>
      </c>
      <c r="D5" s="245"/>
      <c r="E5" s="245"/>
      <c r="F5" s="245"/>
      <c r="G5" s="245"/>
      <c r="H5" s="245"/>
      <c r="I5" s="245"/>
      <c r="J5" s="246"/>
      <c r="K5" s="247" t="s">
        <v>1771</v>
      </c>
      <c r="L5" s="248"/>
      <c r="M5" s="248"/>
      <c r="N5" s="248"/>
      <c r="O5" s="249" t="s">
        <v>1772</v>
      </c>
      <c r="P5" s="250"/>
    </row>
    <row r="6" spans="1:16" s="73" customFormat="1" ht="15" customHeight="1">
      <c r="A6" s="65" t="s">
        <v>1773</v>
      </c>
      <c r="B6" s="74" t="s">
        <v>1774</v>
      </c>
      <c r="C6" s="75" t="s">
        <v>995</v>
      </c>
      <c r="D6" s="76" t="s">
        <v>996</v>
      </c>
      <c r="E6" s="75" t="s">
        <v>1775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1776</v>
      </c>
      <c r="M6" s="79" t="s">
        <v>611</v>
      </c>
      <c r="N6" s="80" t="s">
        <v>990</v>
      </c>
      <c r="O6" s="154" t="s">
        <v>1033</v>
      </c>
      <c r="P6" s="132" t="s">
        <v>1777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 t="str">
        <f>IF(SP_SUL!BH502="","*",SP_SUL!BH502)</f>
        <v>*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 t="str">
        <f>IF(SP_SUL!BH521="","*",SP_SUL!BH521)</f>
        <v>*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 t="str">
        <f>IF(SP_SUL!BH522="","*",SP_SUL!BH522)</f>
        <v>*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 t="str">
        <f>IF(SP_SUL!BH523="","*",SP_SUL!BH523)</f>
        <v>*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 t="str">
        <f>IF(SP_SUL!BH524="","*",SP_SUL!BH524)</f>
        <v>*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 t="str">
        <f>IF(SP_SUL!BH525="","*",SP_SUL!BH525)</f>
        <v>*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 t="str">
        <f>IF(SP_SUL!BH527="","*",SP_SUL!BH527)</f>
        <v>*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 t="str">
        <f>IF(SP_SUL!BH536="","*",SP_SUL!BH536)</f>
        <v>*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53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1778</v>
      </c>
      <c r="V1" s="256"/>
      <c r="W1" s="256"/>
    </row>
    <row r="2" spans="1:23" ht="15" customHeight="1">
      <c r="A2" s="86" t="s">
        <v>1779</v>
      </c>
      <c r="B2" s="86" t="s">
        <v>1774</v>
      </c>
      <c r="C2" s="86" t="s">
        <v>411</v>
      </c>
      <c r="D2" s="87" t="s">
        <v>995</v>
      </c>
      <c r="E2" s="87" t="s">
        <v>4</v>
      </c>
      <c r="F2" s="87" t="s">
        <v>1773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1780</v>
      </c>
      <c r="T2" s="90" t="s">
        <v>998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1000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2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1040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196</v>
      </c>
      <c r="W18" s="136">
        <f ca="1">_xlfn.XLOOKUP(G18&amp;$W$2,BS_CONTROLE[CHAVE],BS_CONTROLE[Quantidade_11],"-")</f>
        <v>1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39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2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1872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3036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1040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1040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1040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196</v>
      </c>
      <c r="W53" s="136">
        <f ca="1">_xlfn.XLOOKUP(G53&amp;$W$2,BS_CONTROLE[CHAVE],BS_CONTROLE[Quantidade_11],"-")</f>
        <v>1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39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2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1872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3036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1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1000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1000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1040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1040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1040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43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196</v>
      </c>
      <c r="W85" s="136">
        <f ca="1">_xlfn.XLOOKUP(G85&amp;$W$2,BS_CONTROLE[CHAVE],BS_CONTROLE[Quantidade_11],"-")</f>
        <v>1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2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1872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55</v>
      </c>
      <c r="V96" s="136">
        <f ca="1">_xlfn.XLOOKUP(G96&amp;$V$2,BS_CONTROLE[CHAVE],BS_CONTROLE[Quantidade_11],"-")</f>
        <v>20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1000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1040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1040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1040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43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196</v>
      </c>
      <c r="W112" s="136">
        <f ca="1">_xlfn.XLOOKUP(G112&amp;$W$2,BS_CONTROLE[CHAVE],BS_CONTROLE[Quantidade_11],"-")</f>
        <v>1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2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1872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3036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55</v>
      </c>
      <c r="V122" s="136">
        <f ca="1">_xlfn.XLOOKUP(G122&amp;$V$2,BS_CONTROLE[CHAVE],BS_CONTROLE[Quantidade_11],"-")</f>
        <v>20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1000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1040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1040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1040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43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196</v>
      </c>
      <c r="W139" s="136">
        <f ca="1">_xlfn.XLOOKUP(G139&amp;$W$2,BS_CONTROLE[CHAVE],BS_CONTROLE[Quantidade_11],"-")</f>
        <v>1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2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1872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1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55</v>
      </c>
      <c r="V152" s="136">
        <f ca="1">_xlfn.XLOOKUP(G152&amp;$V$2,BS_CONTROLE[CHAVE],BS_CONTROLE[Quantidade_11],"-")</f>
        <v>20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1000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1040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1040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229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2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3036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1000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>
        <f ca="1">_xlfn.XLOOKUP(G185&amp;$W$2,BS_CONTROLE[CHAVE],BS_CONTROLE[Quantidade_11],"-")</f>
        <v>0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55</v>
      </c>
      <c r="V186" s="136">
        <f ca="1">_xlfn.XLOOKUP(G186&amp;$V$2,BS_CONTROLE[CHAVE],BS_CONTROLE[Quantidade_11],"-")</f>
        <v>20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1040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229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2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55</v>
      </c>
      <c r="V192" s="136">
        <f ca="1">_xlfn.XLOOKUP(G192&amp;$V$2,BS_CONTROLE[CHAVE],BS_CONTROLE[Quantidade_11],"-")</f>
        <v>20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1040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1872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229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43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196</v>
      </c>
      <c r="W200" s="136">
        <f ca="1">_xlfn.XLOOKUP(G200&amp;$W$2,BS_CONTROLE[CHAVE],BS_CONTROLE[Quantidade_11],"-")</f>
        <v>1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2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>
        <f ca="1">_xlfn.XLOOKUP(G205&amp;$W$2,BS_CONTROLE[CHAVE],BS_CONTROLE[Quantidade_11],"-")</f>
        <v>312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50</v>
      </c>
      <c r="W209" s="136">
        <f ca="1">_xlfn.XLOOKUP(G209&amp;$W$2,BS_CONTROLE[CHAVE],BS_CONTROLE[Quantidade_11],"-")</f>
        <v>52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55</v>
      </c>
      <c r="V216" s="136">
        <f ca="1">_xlfn.XLOOKUP(G216&amp;$V$2,BS_CONTROLE[CHAVE],BS_CONTROLE[Quantidade_11],"-")</f>
        <v>20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1040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1040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1872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229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43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196</v>
      </c>
      <c r="W228" s="136">
        <f ca="1">_xlfn.XLOOKUP(G228&amp;$W$2,BS_CONTROLE[CHAVE],BS_CONTROLE[Quantidade_11],"-")</f>
        <v>1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2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50</v>
      </c>
      <c r="W236" s="136">
        <f ca="1">_xlfn.XLOOKUP(G236&amp;$W$2,BS_CONTROLE[CHAVE],BS_CONTROLE[Quantidade_11],"-")</f>
        <v>52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1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0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1000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55</v>
      </c>
      <c r="V249" s="136">
        <f ca="1">_xlfn.XLOOKUP(G249&amp;$V$2,BS_CONTROLE[CHAVE],BS_CONTROLE[Quantidade_11],"-")</f>
        <v>20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1040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1040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1872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229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43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196</v>
      </c>
      <c r="W261" s="136">
        <f ca="1">_xlfn.XLOOKUP(G261&amp;$W$2,BS_CONTROLE[CHAVE],BS_CONTROLE[Quantidade_11],"-")</f>
        <v>1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2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50</v>
      </c>
      <c r="W275" s="136">
        <f ca="1">_xlfn.XLOOKUP(G275&amp;$W$2,BS_CONTROLE[CHAVE],BS_CONTROLE[Quantidade_11],"-")</f>
        <v>52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55</v>
      </c>
      <c r="V276" s="136">
        <f ca="1">_xlfn.XLOOKUP(G276&amp;$V$2,BS_CONTROLE[CHAVE],BS_CONTROLE[Quantidade_11],"-")</f>
        <v>20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1040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1040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1040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1872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229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43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196</v>
      </c>
      <c r="W287" s="136">
        <f ca="1">_xlfn.XLOOKUP(G287&amp;$W$2,BS_CONTROLE[CHAVE],BS_CONTROLE[Quantidade_11],"-")</f>
        <v>1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312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2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50</v>
      </c>
      <c r="W299" s="136">
        <f ca="1">_xlfn.XLOOKUP(G299&amp;$W$2,BS_CONTROLE[CHAVE],BS_CONTROLE[Quantidade_11],"-")</f>
        <v>52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55</v>
      </c>
      <c r="V301" s="136">
        <f ca="1">_xlfn.XLOOKUP(G301&amp;$V$2,BS_CONTROLE[CHAVE],BS_CONTROLE[Quantidade_11],"-")</f>
        <v>20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0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1040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1040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1872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43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229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196</v>
      </c>
      <c r="W312" s="136">
        <f ca="1">_xlfn.XLOOKUP(G312&amp;$W$2,BS_CONTROLE[CHAVE],BS_CONTROLE[Quantidade_11],"-")</f>
        <v>1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39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35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2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>
        <f ca="1">_xlfn.XLOOKUP(G319&amp;$W$2,BS_CONTROLE[CHAVE],BS_CONTROLE[Quantidade_11],"-")</f>
        <v>312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2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1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1000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35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1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1040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1040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43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229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39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35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2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>
        <f ca="1">_xlfn.XLOOKUP(G356&amp;$W$2,BS_CONTROLE[CHAVE],BS_CONTROLE[Quantidade_11],"-")</f>
        <v>312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2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1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35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0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1040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229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2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1040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1872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43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229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196</v>
      </c>
      <c r="W376" s="136">
        <f ca="1">_xlfn.XLOOKUP(G376&amp;$W$2,BS_CONTROLE[CHAVE],BS_CONTROLE[Quantidade_11],"-")</f>
        <v>1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39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35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2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>
        <f ca="1">_xlfn.XLOOKUP(G386&amp;$W$2,BS_CONTROLE[CHAVE],BS_CONTROLE[Quantidade_11],"-")</f>
        <v>312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2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1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35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50</v>
      </c>
      <c r="W390" s="136">
        <f ca="1">_xlfn.XLOOKUP(G390&amp;$W$2,BS_CONTROLE[CHAVE],BS_CONTROLE[Quantidade_11],"-")</f>
        <v>52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1040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0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1040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1872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43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196</v>
      </c>
      <c r="W402" s="136">
        <f ca="1">_xlfn.XLOOKUP(G402&amp;$W$2,BS_CONTROLE[CHAVE],BS_CONTROLE[Quantidade_11],"-")</f>
        <v>1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229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39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>
        <f ca="1">_xlfn.XLOOKUP(G405&amp;$V$2,BS_CONTROLE[CHAVE],BS_CONTROLE[Quantidade_11],"-")</f>
        <v>35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2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1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3036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2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1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1000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1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50</v>
      </c>
      <c r="W426" s="136">
        <f ca="1">_xlfn.XLOOKUP(G426&amp;$W$2,BS_CONTROLE[CHAVE],BS_CONTROLE[Quantidade_11],"-")</f>
        <v>52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55</v>
      </c>
      <c r="V428" s="136">
        <f ca="1">_xlfn.XLOOKUP(G428&amp;$V$2,BS_CONTROLE[CHAVE],BS_CONTROLE[Quantidade_11],"-")</f>
        <v>20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1040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1040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1872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43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229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196</v>
      </c>
      <c r="W438" s="136">
        <f ca="1">_xlfn.XLOOKUP(G438&amp;$W$2,BS_CONTROLE[CHAVE],BS_CONTROLE[Quantidade_11],"-")</f>
        <v>1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39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>
        <f ca="1">_xlfn.XLOOKUP(G440&amp;$V$2,BS_CONTROLE[CHAVE],BS_CONTROLE[Quantidade_11],"-")</f>
        <v>35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>
        <f ca="1">_xlfn.XLOOKUP(G441&amp;$U$2,BS_CONTROLE[CHAVE],BS_CONTROLE[Quantidade_11],"-")</f>
        <v>0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2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1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2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0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50</v>
      </c>
      <c r="W456" s="136">
        <f ca="1">_xlfn.XLOOKUP(G456&amp;$W$2,BS_CONTROLE[CHAVE],BS_CONTROLE[Quantidade_11],"-")</f>
        <v>52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55</v>
      </c>
      <c r="V458" s="136">
        <f ca="1">_xlfn.XLOOKUP(G458&amp;$V$2,BS_CONTROLE[CHAVE],BS_CONTROLE[Quantidade_11],"-")</f>
        <v>20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1040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1040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1872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196</v>
      </c>
      <c r="W468" s="136">
        <f ca="1">_xlfn.XLOOKUP(G468&amp;$W$2,BS_CONTROLE[CHAVE],BS_CONTROLE[Quantidade_11],"-")</f>
        <v>1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229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2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50</v>
      </c>
      <c r="W482" s="136">
        <f ca="1">_xlfn.XLOOKUP(G482&amp;$W$2,BS_CONTROLE[CHAVE],BS_CONTROLE[Quantidade_11],"-")</f>
        <v>52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2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1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0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55</v>
      </c>
      <c r="V495" s="136">
        <f ca="1">_xlfn.XLOOKUP(G495&amp;$V$2,BS_CONTROLE[CHAVE],BS_CONTROLE[Quantidade_11],"-")</f>
        <v>20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1040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*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*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1872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*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196</v>
      </c>
      <c r="W501" s="136">
        <f ca="1">_xlfn.XLOOKUP(G501&amp;$W$2,BS_CONTROLE[CHAVE],BS_CONTROLE[Quantidade_11],"-")</f>
        <v>1</v>
      </c>
    </row>
    <row r="502" spans="1:23" hidden="1">
      <c r="A502" s="144" t="str">
        <f>IF(SP_SUL!Y505="","*",SP_SUL!Y505)</f>
        <v>*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43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*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*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229</v>
      </c>
    </row>
    <row r="505" spans="1:23" hidden="1">
      <c r="A505" s="144" t="str">
        <f>IF(SP_SUL!Y508="","*",SP_SUL!Y508)</f>
        <v>*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39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*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*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*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*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*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*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*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*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*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3036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*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1</v>
      </c>
    </row>
    <row r="521" spans="1:23" hidden="1">
      <c r="A521" s="144" t="str">
        <f>IF(SP_SUL!Y524="","*",SP_SUL!Y524)</f>
        <v>*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*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2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*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*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0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*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1000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*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*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*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*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*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*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55</v>
      </c>
      <c r="V535" s="136">
        <f ca="1">_xlfn.XLOOKUP(G535&amp;$V$2,BS_CONTROLE[CHAVE],BS_CONTROLE[Quantidade_11],"-")</f>
        <v>20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*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1040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1781</v>
      </c>
      <c r="C2" s="120" t="s">
        <v>1782</v>
      </c>
      <c r="D2" s="75" t="s">
        <v>982</v>
      </c>
      <c r="E2" s="75" t="s">
        <v>1783</v>
      </c>
      <c r="F2" s="98" t="s">
        <v>1784</v>
      </c>
      <c r="G2" s="75" t="s">
        <v>1785</v>
      </c>
      <c r="H2" s="75" t="s">
        <v>1786</v>
      </c>
      <c r="I2" s="75" t="s">
        <v>1787</v>
      </c>
      <c r="J2" s="75" t="s">
        <v>1788</v>
      </c>
      <c r="K2" s="77" t="s">
        <v>1789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*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*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*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*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*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*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*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*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*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*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*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*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*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*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*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*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*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*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*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*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*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*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*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*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*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*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*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*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*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1790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2026-02-19T21:00:35Z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