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865" documentId="120_S{118792C3-22EF-5104-A093-F22BFE3913F3}" xr6:coauthVersionLast="47" xr6:coauthVersionMax="47" xr10:uidLastSave="{7C9C6945-A43C-4E29-AD1E-AAE4D8C7AA8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/>
  <c r="M261" i="1" a="1"/>
  <c r="M261" i="1"/>
  <c r="G262" i="10" s="1"/>
  <c r="M258" i="1" a="1"/>
  <c r="M258" i="1"/>
  <c r="G259" i="10" s="1"/>
  <c r="N252" i="1" a="1"/>
  <c r="N252" i="1"/>
  <c r="M252" i="1" a="1"/>
  <c r="M252" i="1"/>
  <c r="G253" i="10" s="1"/>
  <c r="M250" i="1" a="1"/>
  <c r="M250" i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/>
  <c r="M249" i="1" a="1"/>
  <c r="M249" i="1"/>
  <c r="G250" i="10" s="1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G111" i="10" s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G739" i="10" s="1"/>
  <c r="N738" i="1" a="1"/>
  <c r="N738" i="1" s="1"/>
  <c r="L735" i="11" s="1"/>
  <c r="R738" i="1"/>
  <c r="S738" i="1" a="1"/>
  <c r="S738" i="1" s="1"/>
  <c r="C739" i="10" s="1"/>
  <c r="T738" i="1" a="1"/>
  <c r="T738" i="1" s="1"/>
  <c r="D739" i="10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G11" i="10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L245" i="1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G252" i="10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G256" i="10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G257" i="10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G260" i="10" s="1"/>
  <c r="N259" i="1" a="1"/>
  <c r="N259" i="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G267" i="10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G195" i="10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4" i="11"/>
  <c r="L707" i="11"/>
  <c r="L687" i="11"/>
  <c r="L657" i="11"/>
  <c r="L630" i="11"/>
  <c r="L605" i="11"/>
  <c r="L672" i="11"/>
  <c r="L252" i="11"/>
  <c r="L722" i="11"/>
  <c r="L249" i="11"/>
  <c r="L625" i="11"/>
  <c r="L638" i="11"/>
  <c r="L632" i="11"/>
  <c r="L663" i="11"/>
  <c r="L675" i="1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K221" i="11"/>
  <c r="K88" i="11"/>
  <c r="K64" i="11"/>
  <c r="K3" i="11"/>
  <c r="E78" i="11"/>
  <c r="E84" i="11"/>
  <c r="K69" i="11"/>
  <c r="K84" i="11"/>
  <c r="K113" i="11"/>
  <c r="K87" i="11"/>
  <c r="D78" i="11"/>
  <c r="D84" i="11"/>
  <c r="D115" i="11"/>
  <c r="D128" i="11"/>
  <c r="E735" i="11"/>
  <c r="K174" i="11"/>
  <c r="K518" i="11"/>
  <c r="K493" i="11"/>
  <c r="K489" i="11"/>
  <c r="K458" i="11"/>
  <c r="K442" i="11"/>
  <c r="K440" i="11"/>
  <c r="K435" i="11"/>
  <c r="K427" i="11"/>
  <c r="K420" i="11"/>
  <c r="K408" i="11"/>
  <c r="K401" i="11"/>
  <c r="K400" i="11"/>
  <c r="K396" i="11"/>
  <c r="K393" i="11"/>
  <c r="K385" i="11"/>
  <c r="K377" i="11"/>
  <c r="K376" i="11"/>
  <c r="K373" i="11"/>
  <c r="K366" i="11"/>
  <c r="K365" i="11"/>
  <c r="K364" i="11"/>
  <c r="K358" i="11"/>
  <c r="K357" i="11"/>
  <c r="K355" i="11"/>
  <c r="K354" i="11"/>
  <c r="K353" i="11"/>
  <c r="K349" i="11"/>
  <c r="K346" i="11"/>
  <c r="K345" i="11"/>
  <c r="K342" i="11"/>
  <c r="K338" i="11"/>
  <c r="K335" i="11"/>
  <c r="K334" i="11"/>
  <c r="K333" i="11"/>
  <c r="K329" i="11"/>
  <c r="K328" i="11"/>
  <c r="K327" i="11"/>
  <c r="K326" i="11"/>
  <c r="K324" i="11"/>
  <c r="K323" i="11"/>
  <c r="K319" i="11"/>
  <c r="K315" i="11"/>
  <c r="K314" i="11"/>
  <c r="K311" i="11"/>
  <c r="K310" i="11"/>
  <c r="K308" i="11"/>
  <c r="K306" i="11"/>
  <c r="K305" i="11"/>
  <c r="K303" i="11"/>
  <c r="K300" i="11"/>
  <c r="K299" i="11"/>
  <c r="K296" i="11"/>
  <c r="K295" i="11"/>
  <c r="K293" i="11"/>
  <c r="K292" i="11"/>
  <c r="K291" i="11"/>
  <c r="K289" i="11"/>
  <c r="K288" i="11"/>
  <c r="K287" i="11"/>
  <c r="K284" i="11"/>
  <c r="K283" i="11"/>
  <c r="K282" i="11"/>
  <c r="K281" i="11"/>
  <c r="K280" i="11"/>
  <c r="K278" i="11"/>
  <c r="K277" i="11"/>
  <c r="K276" i="11"/>
  <c r="K274" i="11"/>
  <c r="K273" i="11"/>
  <c r="K272" i="11"/>
  <c r="K270" i="11"/>
  <c r="K269" i="11"/>
  <c r="K268" i="11"/>
  <c r="K266" i="11"/>
  <c r="K265" i="11"/>
  <c r="K264" i="11"/>
  <c r="K262" i="11"/>
  <c r="K261" i="11"/>
  <c r="K260" i="11"/>
  <c r="K258" i="11"/>
  <c r="K257" i="11"/>
  <c r="K256" i="11"/>
  <c r="K255" i="11"/>
  <c r="K254" i="11"/>
  <c r="K253" i="11"/>
  <c r="K251" i="11"/>
  <c r="K250" i="11"/>
  <c r="K249" i="11"/>
  <c r="K248" i="11"/>
  <c r="K247" i="11"/>
  <c r="K246" i="11"/>
  <c r="K245" i="11"/>
  <c r="K165" i="11"/>
  <c r="K98" i="11"/>
  <c r="K58" i="11"/>
  <c r="K52" i="11"/>
  <c r="D735" i="11"/>
  <c r="K735" i="11"/>
  <c r="K106" i="11"/>
  <c r="K178" i="11"/>
  <c r="K142" i="11"/>
  <c r="AM141" i="1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47" i="10" l="1"/>
  <c r="N547" i="10"/>
  <c r="L562" i="10"/>
  <c r="N562" i="10"/>
  <c r="L546" i="10"/>
  <c r="N546" i="10"/>
  <c r="L564" i="10"/>
  <c r="N564" i="10"/>
  <c r="L573" i="10"/>
  <c r="N573" i="10"/>
  <c r="L582" i="10"/>
  <c r="N582" i="10"/>
  <c r="L569" i="10"/>
  <c r="N569" i="10"/>
  <c r="L575" i="10"/>
  <c r="N575" i="10"/>
  <c r="L560" i="10"/>
  <c r="N560" i="10"/>
  <c r="L650" i="10"/>
  <c r="N650" i="10"/>
  <c r="L667" i="10"/>
  <c r="N667" i="10"/>
  <c r="L673" i="10"/>
  <c r="N673" i="10"/>
  <c r="L679" i="10"/>
  <c r="N679" i="10"/>
  <c r="L685" i="10"/>
  <c r="N685" i="10"/>
  <c r="L691" i="10"/>
  <c r="N691" i="10"/>
  <c r="L700" i="10"/>
  <c r="N700" i="10"/>
  <c r="L706" i="10"/>
  <c r="N706" i="10"/>
  <c r="L712" i="10"/>
  <c r="N712" i="10"/>
  <c r="L719" i="10"/>
  <c r="N719" i="10"/>
  <c r="L728" i="10"/>
  <c r="N728" i="10"/>
  <c r="L734" i="10"/>
  <c r="N734" i="10"/>
  <c r="L586" i="10"/>
  <c r="N586" i="10"/>
  <c r="L595" i="10"/>
  <c r="N595" i="10"/>
  <c r="L613" i="10"/>
  <c r="N613" i="10"/>
  <c r="L622" i="10"/>
  <c r="N622" i="10"/>
  <c r="L640" i="10"/>
  <c r="N640" i="10"/>
  <c r="L649" i="10"/>
  <c r="N649" i="10"/>
  <c r="L585" i="10"/>
  <c r="N585" i="10"/>
  <c r="L594" i="10"/>
  <c r="N594" i="10"/>
  <c r="L612" i="10"/>
  <c r="N612" i="10"/>
  <c r="L621" i="10"/>
  <c r="N621" i="10"/>
  <c r="L639" i="10"/>
  <c r="N639" i="10"/>
  <c r="L648" i="10"/>
  <c r="N648" i="10"/>
  <c r="L584" i="10"/>
  <c r="N584" i="10"/>
  <c r="L602" i="10"/>
  <c r="N602" i="10"/>
  <c r="L611" i="10"/>
  <c r="N611" i="10"/>
  <c r="L629" i="10"/>
  <c r="N629" i="10"/>
  <c r="L647" i="10"/>
  <c r="N647" i="10"/>
  <c r="L500" i="10"/>
  <c r="N500" i="10"/>
  <c r="L518" i="10"/>
  <c r="N518" i="10"/>
  <c r="L527" i="10"/>
  <c r="N527" i="10"/>
  <c r="L492" i="10"/>
  <c r="N492" i="10"/>
  <c r="L501" i="10"/>
  <c r="N501" i="10"/>
  <c r="L519" i="10"/>
  <c r="N519" i="10"/>
  <c r="L528" i="10"/>
  <c r="N528" i="10"/>
  <c r="L496" i="10"/>
  <c r="N496" i="10"/>
  <c r="L529" i="10"/>
  <c r="N529" i="10"/>
  <c r="L299" i="10"/>
  <c r="N299" i="10"/>
  <c r="L297" i="10"/>
  <c r="N297" i="10"/>
  <c r="L244" i="10"/>
  <c r="N244" i="10"/>
  <c r="L256" i="10"/>
  <c r="N256" i="10"/>
  <c r="L193" i="10"/>
  <c r="N193" i="10"/>
  <c r="L139" i="10"/>
  <c r="N139" i="10"/>
  <c r="L187" i="10"/>
  <c r="N187" i="10"/>
  <c r="L145" i="10"/>
  <c r="N145" i="10"/>
  <c r="L194" i="10"/>
  <c r="N194" i="10"/>
  <c r="L121" i="10"/>
  <c r="N121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52" i="10"/>
  <c r="N252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5" i="10"/>
  <c r="N285" i="10"/>
  <c r="L291" i="10"/>
  <c r="N291" i="10"/>
  <c r="L298" i="10"/>
  <c r="N298" i="10"/>
  <c r="L300" i="10"/>
  <c r="N300" i="10"/>
  <c r="L303" i="10"/>
  <c r="N303" i="10"/>
  <c r="L309" i="10"/>
  <c r="N309" i="10"/>
  <c r="L312" i="10"/>
  <c r="N312" i="10"/>
  <c r="L318" i="10"/>
  <c r="N318" i="10"/>
  <c r="L324" i="10"/>
  <c r="N324" i="10"/>
  <c r="L330" i="10"/>
  <c r="N330" i="10"/>
  <c r="L339" i="10"/>
  <c r="N339" i="10"/>
  <c r="L342" i="10"/>
  <c r="N342" i="10"/>
  <c r="L347" i="10"/>
  <c r="N347" i="10"/>
  <c r="L353" i="10"/>
  <c r="N353" i="10"/>
  <c r="L356" i="10"/>
  <c r="N356" i="10"/>
  <c r="L359" i="10"/>
  <c r="N359" i="10"/>
  <c r="L362" i="10"/>
  <c r="N362" i="10"/>
  <c r="L365" i="10"/>
  <c r="N365" i="10"/>
  <c r="L371" i="10"/>
  <c r="N371" i="10"/>
  <c r="L374" i="10"/>
  <c r="N374" i="10"/>
  <c r="L380" i="10"/>
  <c r="N380" i="10"/>
  <c r="L386" i="10"/>
  <c r="N386" i="10"/>
  <c r="L389" i="10"/>
  <c r="N389" i="10"/>
  <c r="L398" i="10"/>
  <c r="N398" i="10"/>
  <c r="L401" i="10"/>
  <c r="N401" i="10"/>
  <c r="L407" i="10"/>
  <c r="N407" i="10"/>
  <c r="L410" i="10"/>
  <c r="N410" i="10"/>
  <c r="L413" i="10"/>
  <c r="N413" i="10"/>
  <c r="L416" i="10"/>
  <c r="N416" i="10"/>
  <c r="L419" i="10"/>
  <c r="N419" i="10"/>
  <c r="L425" i="10"/>
  <c r="N425" i="10"/>
  <c r="L428" i="10"/>
  <c r="N428" i="10"/>
  <c r="L434" i="10"/>
  <c r="N434" i="10"/>
  <c r="L437" i="10"/>
  <c r="N437" i="10"/>
  <c r="L443" i="10"/>
  <c r="N443" i="10"/>
  <c r="L446" i="10"/>
  <c r="N446" i="10"/>
  <c r="L452" i="10"/>
  <c r="N452" i="10"/>
  <c r="L455" i="10"/>
  <c r="N455" i="10"/>
  <c r="L461" i="10"/>
  <c r="N461" i="10"/>
  <c r="L464" i="10"/>
  <c r="N464" i="10"/>
  <c r="L470" i="10"/>
  <c r="N470" i="10"/>
  <c r="L476" i="10"/>
  <c r="N476" i="10"/>
  <c r="L482" i="10"/>
  <c r="N482" i="10"/>
  <c r="L485" i="10"/>
  <c r="N485" i="10"/>
  <c r="L490" i="10"/>
  <c r="N490" i="10"/>
  <c r="L185" i="10"/>
  <c r="N185" i="10"/>
  <c r="L97" i="10"/>
  <c r="N97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739" i="10"/>
  <c r="N739" i="10"/>
  <c r="L93" i="10"/>
  <c r="N93" i="10"/>
  <c r="L537" i="10"/>
  <c r="N537" i="10"/>
  <c r="L555" i="10"/>
  <c r="N555" i="10"/>
  <c r="L557" i="10"/>
  <c r="N557" i="10"/>
  <c r="L581" i="10"/>
  <c r="N581" i="10"/>
  <c r="L660" i="10"/>
  <c r="N660" i="10"/>
  <c r="L670" i="10"/>
  <c r="N670" i="10"/>
  <c r="L676" i="10"/>
  <c r="N676" i="10"/>
  <c r="L688" i="10"/>
  <c r="N688" i="10"/>
  <c r="L694" i="10"/>
  <c r="N694" i="10"/>
  <c r="L703" i="10"/>
  <c r="N703" i="10"/>
  <c r="L709" i="10"/>
  <c r="N709" i="10"/>
  <c r="L722" i="10"/>
  <c r="N722" i="10"/>
  <c r="L725" i="10"/>
  <c r="N725" i="10"/>
  <c r="L731" i="10"/>
  <c r="N731" i="10"/>
  <c r="L737" i="10"/>
  <c r="N737" i="10"/>
  <c r="L620" i="10"/>
  <c r="N620" i="10"/>
  <c r="L544" i="10"/>
  <c r="N544" i="10"/>
  <c r="L559" i="10"/>
  <c r="N559" i="10"/>
  <c r="L568" i="10"/>
  <c r="N568" i="10"/>
  <c r="L580" i="10"/>
  <c r="N580" i="10"/>
  <c r="L561" i="10"/>
  <c r="N561" i="10"/>
  <c r="L570" i="10"/>
  <c r="N570" i="10"/>
  <c r="L539" i="10"/>
  <c r="N539" i="10"/>
  <c r="L563" i="10"/>
  <c r="N563" i="10"/>
  <c r="L572" i="10"/>
  <c r="N572" i="10"/>
  <c r="L545" i="10"/>
  <c r="N545" i="10"/>
  <c r="L651" i="10"/>
  <c r="N651" i="10"/>
  <c r="L661" i="10"/>
  <c r="N661" i="10"/>
  <c r="L668" i="10"/>
  <c r="N668" i="10"/>
  <c r="L671" i="10"/>
  <c r="N671" i="10"/>
  <c r="L674" i="10"/>
  <c r="N674" i="10"/>
  <c r="L680" i="10"/>
  <c r="N680" i="10"/>
  <c r="L683" i="10"/>
  <c r="N683" i="10"/>
  <c r="L689" i="10"/>
  <c r="N689" i="10"/>
  <c r="L695" i="10"/>
  <c r="N695" i="10"/>
  <c r="L701" i="10"/>
  <c r="N701" i="10"/>
  <c r="L704" i="10"/>
  <c r="N704" i="10"/>
  <c r="L710" i="10"/>
  <c r="N710" i="10"/>
  <c r="L714" i="10"/>
  <c r="N714" i="10"/>
  <c r="L720" i="10"/>
  <c r="N720" i="10"/>
  <c r="L723" i="10"/>
  <c r="N723" i="10"/>
  <c r="L726" i="10"/>
  <c r="N726" i="10"/>
  <c r="L732" i="10"/>
  <c r="N732" i="10"/>
  <c r="L735" i="10"/>
  <c r="N735" i="10"/>
  <c r="L589" i="10"/>
  <c r="N589" i="10"/>
  <c r="L598" i="10"/>
  <c r="N598" i="10"/>
  <c r="L616" i="10"/>
  <c r="N616" i="10"/>
  <c r="L625" i="10"/>
  <c r="N625" i="10"/>
  <c r="L643" i="10"/>
  <c r="N643" i="10"/>
  <c r="L652" i="10"/>
  <c r="N652" i="10"/>
  <c r="L588" i="10"/>
  <c r="N588" i="10"/>
  <c r="L597" i="10"/>
  <c r="N597" i="10"/>
  <c r="L615" i="10"/>
  <c r="N615" i="10"/>
  <c r="L624" i="10"/>
  <c r="N624" i="10"/>
  <c r="L642" i="10"/>
  <c r="N642" i="10"/>
  <c r="L654" i="10"/>
  <c r="N654" i="10"/>
  <c r="L596" i="10"/>
  <c r="N596" i="10"/>
  <c r="L605" i="10"/>
  <c r="N605" i="10"/>
  <c r="L623" i="10"/>
  <c r="N623" i="10"/>
  <c r="L641" i="10"/>
  <c r="N641" i="10"/>
  <c r="L497" i="10"/>
  <c r="N497" i="10"/>
  <c r="L506" i="10"/>
  <c r="N506" i="10"/>
  <c r="L533" i="10"/>
  <c r="N533" i="10"/>
  <c r="L507" i="10"/>
  <c r="N507" i="10"/>
  <c r="L516" i="10"/>
  <c r="N516" i="10"/>
  <c r="L534" i="10"/>
  <c r="N534" i="10"/>
  <c r="L517" i="10"/>
  <c r="N517" i="10"/>
  <c r="L526" i="10"/>
  <c r="N526" i="10"/>
  <c r="L276" i="10"/>
  <c r="N276" i="10"/>
  <c r="L270" i="10"/>
  <c r="N270" i="10"/>
  <c r="L253" i="10"/>
  <c r="N253" i="10"/>
  <c r="L149" i="10"/>
  <c r="N149" i="10"/>
  <c r="L166" i="10"/>
  <c r="N166" i="10"/>
  <c r="L135" i="10"/>
  <c r="N135" i="10"/>
  <c r="L138" i="10"/>
  <c r="N138" i="10"/>
  <c r="L140" i="10"/>
  <c r="N140" i="10"/>
  <c r="L146" i="10"/>
  <c r="N146" i="10"/>
  <c r="L123" i="10"/>
  <c r="N123" i="10"/>
  <c r="L177" i="10"/>
  <c r="N177" i="10"/>
  <c r="L196" i="10"/>
  <c r="N196" i="10"/>
  <c r="L129" i="10"/>
  <c r="N129" i="10"/>
  <c r="L144" i="10"/>
  <c r="N144" i="10"/>
  <c r="L158" i="10"/>
  <c r="N158" i="10"/>
  <c r="L188" i="10"/>
  <c r="N188" i="10"/>
  <c r="L223" i="10"/>
  <c r="N223" i="10"/>
  <c r="L231" i="10"/>
  <c r="N231" i="10"/>
  <c r="L234" i="10"/>
  <c r="N234" i="10"/>
  <c r="L240" i="10"/>
  <c r="N240" i="10"/>
  <c r="L248" i="10"/>
  <c r="N248" i="10"/>
  <c r="L251" i="10"/>
  <c r="N251" i="10"/>
  <c r="L260" i="10"/>
  <c r="N260" i="10"/>
  <c r="L269" i="10"/>
  <c r="N269" i="10"/>
  <c r="L271" i="10"/>
  <c r="N271" i="10"/>
  <c r="L281" i="10"/>
  <c r="N281" i="10"/>
  <c r="L284" i="10"/>
  <c r="N284" i="10"/>
  <c r="L293" i="10"/>
  <c r="N293" i="10"/>
  <c r="L305" i="10"/>
  <c r="N305" i="10"/>
  <c r="L308" i="10"/>
  <c r="N308" i="10"/>
  <c r="L314" i="10"/>
  <c r="N314" i="10"/>
  <c r="L317" i="10"/>
  <c r="N317" i="10"/>
  <c r="L332" i="10"/>
  <c r="N332" i="10"/>
  <c r="L338" i="10"/>
  <c r="N338" i="10"/>
  <c r="L341" i="10"/>
  <c r="N341" i="10"/>
  <c r="L344" i="10"/>
  <c r="N344" i="10"/>
  <c r="L541" i="10"/>
  <c r="N541" i="10"/>
  <c r="L542" i="10"/>
  <c r="N542" i="10"/>
  <c r="L663" i="10"/>
  <c r="N663" i="10"/>
  <c r="L682" i="10"/>
  <c r="N682" i="10"/>
  <c r="L697" i="10"/>
  <c r="N697" i="10"/>
  <c r="L716" i="10"/>
  <c r="N716" i="10"/>
  <c r="L604" i="10"/>
  <c r="N604" i="10"/>
  <c r="L631" i="10"/>
  <c r="N631" i="10"/>
  <c r="L658" i="10"/>
  <c r="N658" i="10"/>
  <c r="L603" i="10"/>
  <c r="N603" i="10"/>
  <c r="L630" i="10"/>
  <c r="N630" i="10"/>
  <c r="L593" i="10"/>
  <c r="N593" i="10"/>
  <c r="L638" i="10"/>
  <c r="N638" i="10"/>
  <c r="L509" i="10"/>
  <c r="N509" i="10"/>
  <c r="L536" i="10"/>
  <c r="N536" i="10"/>
  <c r="L510" i="10"/>
  <c r="N510" i="10"/>
  <c r="L505" i="10"/>
  <c r="N505" i="10"/>
  <c r="L520" i="10"/>
  <c r="N520" i="10"/>
  <c r="L262" i="10"/>
  <c r="N262" i="10"/>
  <c r="L163" i="10"/>
  <c r="N163" i="10"/>
  <c r="L217" i="10"/>
  <c r="N217" i="10"/>
  <c r="L150" i="10"/>
  <c r="N150" i="10"/>
  <c r="L126" i="10"/>
  <c r="N126" i="10"/>
  <c r="L161" i="10"/>
  <c r="N161" i="10"/>
  <c r="L249" i="10"/>
  <c r="N249" i="10"/>
  <c r="L254" i="10"/>
  <c r="N254" i="10"/>
  <c r="L282" i="10"/>
  <c r="N282" i="10"/>
  <c r="L288" i="10"/>
  <c r="N288" i="10"/>
  <c r="L296" i="10"/>
  <c r="N296" i="10"/>
  <c r="L306" i="10"/>
  <c r="N306" i="10"/>
  <c r="L315" i="10"/>
  <c r="N315" i="10"/>
  <c r="L321" i="10"/>
  <c r="N321" i="10"/>
  <c r="L327" i="10"/>
  <c r="N327" i="10"/>
  <c r="L333" i="10"/>
  <c r="N333" i="10"/>
  <c r="L336" i="10"/>
  <c r="N336" i="10"/>
  <c r="L345" i="10"/>
  <c r="N345" i="10"/>
  <c r="L350" i="10"/>
  <c r="N350" i="10"/>
  <c r="L368" i="10"/>
  <c r="N368" i="10"/>
  <c r="L377" i="10"/>
  <c r="N377" i="10"/>
  <c r="L383" i="10"/>
  <c r="N383" i="10"/>
  <c r="L392" i="10"/>
  <c r="N392" i="10"/>
  <c r="L395" i="10"/>
  <c r="N395" i="10"/>
  <c r="L404" i="10"/>
  <c r="N404" i="10"/>
  <c r="L422" i="10"/>
  <c r="N422" i="10"/>
  <c r="L431" i="10"/>
  <c r="N431" i="10"/>
  <c r="L440" i="10"/>
  <c r="N440" i="10"/>
  <c r="L449" i="10"/>
  <c r="N449" i="10"/>
  <c r="L458" i="10"/>
  <c r="N458" i="10"/>
  <c r="L467" i="10"/>
  <c r="N467" i="10"/>
  <c r="L473" i="10"/>
  <c r="N473" i="10"/>
  <c r="L479" i="10"/>
  <c r="N479" i="10"/>
  <c r="L511" i="10"/>
  <c r="N511" i="10"/>
  <c r="L104" i="10"/>
  <c r="N104" i="10"/>
  <c r="L182" i="10"/>
  <c r="N182" i="10"/>
  <c r="L176" i="10"/>
  <c r="N176" i="10"/>
  <c r="L99" i="10"/>
  <c r="N99" i="10"/>
  <c r="L64" i="10"/>
  <c r="N64" i="10"/>
  <c r="L59" i="10"/>
  <c r="N59" i="10"/>
  <c r="L36" i="10"/>
  <c r="N36" i="10"/>
  <c r="L167" i="10"/>
  <c r="N167" i="10"/>
  <c r="L538" i="10"/>
  <c r="N538" i="10"/>
  <c r="L553" i="10"/>
  <c r="N553" i="10"/>
  <c r="L543" i="10"/>
  <c r="N543" i="10"/>
  <c r="L552" i="10"/>
  <c r="N552" i="10"/>
  <c r="L579" i="10"/>
  <c r="N579" i="10"/>
  <c r="L574" i="10"/>
  <c r="N574" i="10"/>
  <c r="L554" i="10"/>
  <c r="N554" i="10"/>
  <c r="L665" i="10"/>
  <c r="N665" i="10"/>
  <c r="L677" i="10"/>
  <c r="N677" i="10"/>
  <c r="L686" i="10"/>
  <c r="N686" i="10"/>
  <c r="L692" i="10"/>
  <c r="N692" i="10"/>
  <c r="L698" i="10"/>
  <c r="N698" i="10"/>
  <c r="L707" i="10"/>
  <c r="N707" i="10"/>
  <c r="L717" i="10"/>
  <c r="N717" i="10"/>
  <c r="L729" i="10"/>
  <c r="N729" i="10"/>
  <c r="L607" i="10"/>
  <c r="N607" i="10"/>
  <c r="L634" i="10"/>
  <c r="N634" i="10"/>
  <c r="L664" i="10"/>
  <c r="N664" i="10"/>
  <c r="L606" i="10"/>
  <c r="N606" i="10"/>
  <c r="L633" i="10"/>
  <c r="N633" i="10"/>
  <c r="L587" i="10"/>
  <c r="N587" i="10"/>
  <c r="L614" i="10"/>
  <c r="N614" i="10"/>
  <c r="L632" i="10"/>
  <c r="N632" i="10"/>
  <c r="L653" i="10"/>
  <c r="N653" i="10"/>
  <c r="L515" i="10"/>
  <c r="N515" i="10"/>
  <c r="L524" i="10"/>
  <c r="N524" i="10"/>
  <c r="L498" i="10"/>
  <c r="N498" i="10"/>
  <c r="L525" i="10"/>
  <c r="N525" i="10"/>
  <c r="L493" i="10"/>
  <c r="N493" i="10"/>
  <c r="L502" i="10"/>
  <c r="N502" i="10"/>
  <c r="L535" i="10"/>
  <c r="N535" i="10"/>
  <c r="L266" i="10"/>
  <c r="N266" i="10"/>
  <c r="L160" i="10"/>
  <c r="N160" i="10"/>
  <c r="L157" i="10"/>
  <c r="N157" i="10"/>
  <c r="L141" i="10"/>
  <c r="N141" i="10"/>
  <c r="L122" i="10"/>
  <c r="N122" i="10"/>
  <c r="L118" i="10"/>
  <c r="N118" i="10"/>
  <c r="L131" i="10"/>
  <c r="N131" i="10"/>
  <c r="L162" i="10"/>
  <c r="N162" i="10"/>
  <c r="L221" i="10"/>
  <c r="N221" i="10"/>
  <c r="L225" i="10"/>
  <c r="N225" i="10"/>
  <c r="L228" i="10"/>
  <c r="N228" i="10"/>
  <c r="L237" i="10"/>
  <c r="N237" i="10"/>
  <c r="L242" i="10"/>
  <c r="N242" i="10"/>
  <c r="L246" i="10"/>
  <c r="N246" i="10"/>
  <c r="L258" i="10"/>
  <c r="N258" i="10"/>
  <c r="L278" i="10"/>
  <c r="N278" i="10"/>
  <c r="L287" i="10"/>
  <c r="N287" i="10"/>
  <c r="L290" i="10"/>
  <c r="N290" i="10"/>
  <c r="L295" i="10"/>
  <c r="N295" i="10"/>
  <c r="L302" i="10"/>
  <c r="N302" i="10"/>
  <c r="L311" i="10"/>
  <c r="N311" i="10"/>
  <c r="L320" i="10"/>
  <c r="N320" i="10"/>
  <c r="L323" i="10"/>
  <c r="N323" i="10"/>
  <c r="L326" i="10"/>
  <c r="N326" i="10"/>
  <c r="L329" i="10"/>
  <c r="N329" i="10"/>
  <c r="L335" i="10"/>
  <c r="N335" i="10"/>
  <c r="L349" i="10"/>
  <c r="N349" i="10"/>
  <c r="L352" i="10"/>
  <c r="N352" i="10"/>
  <c r="L355" i="10"/>
  <c r="N355" i="10"/>
  <c r="L358" i="10"/>
  <c r="N358" i="10"/>
  <c r="L361" i="10"/>
  <c r="N361" i="10"/>
  <c r="L119" i="10"/>
  <c r="N119" i="10"/>
  <c r="L379" i="10"/>
  <c r="N379" i="10"/>
  <c r="L382" i="10"/>
  <c r="N382" i="10"/>
  <c r="L385" i="10"/>
  <c r="N385" i="10"/>
  <c r="L388" i="10"/>
  <c r="N388" i="10"/>
  <c r="L391" i="10"/>
  <c r="N391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86" i="10"/>
  <c r="N486" i="10"/>
  <c r="L115" i="10"/>
  <c r="N115" i="10"/>
  <c r="L103" i="10"/>
  <c r="N103" i="10"/>
  <c r="L71" i="10"/>
  <c r="N71" i="10"/>
  <c r="L101" i="10"/>
  <c r="N101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364" i="10"/>
  <c r="N364" i="10"/>
  <c r="L367" i="10"/>
  <c r="N367" i="10"/>
  <c r="L370" i="10"/>
  <c r="N370" i="10"/>
  <c r="L373" i="10"/>
  <c r="N373" i="10"/>
  <c r="L376" i="10"/>
  <c r="N376" i="10"/>
  <c r="L394" i="10"/>
  <c r="N394" i="10"/>
  <c r="L475" i="10"/>
  <c r="N475" i="10"/>
  <c r="L478" i="10"/>
  <c r="N478" i="10"/>
  <c r="L481" i="10"/>
  <c r="N481" i="10"/>
  <c r="L484" i="10"/>
  <c r="N484" i="10"/>
  <c r="L488" i="10"/>
  <c r="N488" i="10"/>
  <c r="L186" i="10"/>
  <c r="N186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85" i="10"/>
  <c r="N85" i="10"/>
  <c r="L70" i="10"/>
  <c r="N70" i="10"/>
  <c r="L88" i="10"/>
  <c r="N88" i="10"/>
  <c r="L550" i="10"/>
  <c r="N550" i="10"/>
  <c r="L565" i="10"/>
  <c r="N565" i="10"/>
  <c r="L571" i="10"/>
  <c r="N571" i="10"/>
  <c r="L577" i="10"/>
  <c r="N577" i="10"/>
  <c r="L540" i="10"/>
  <c r="N540" i="10"/>
  <c r="L549" i="10"/>
  <c r="N549" i="10"/>
  <c r="L558" i="10"/>
  <c r="N558" i="10"/>
  <c r="L567" i="10"/>
  <c r="N567" i="10"/>
  <c r="L576" i="10"/>
  <c r="N576" i="10"/>
  <c r="L551" i="10"/>
  <c r="N551" i="10"/>
  <c r="L566" i="10"/>
  <c r="N566" i="10"/>
  <c r="L578" i="10"/>
  <c r="N578" i="10"/>
  <c r="L548" i="10"/>
  <c r="N548" i="10"/>
  <c r="L556" i="10"/>
  <c r="N556" i="10"/>
  <c r="L713" i="10"/>
  <c r="N713" i="10"/>
  <c r="L659" i="10"/>
  <c r="N659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83" i="10"/>
  <c r="N583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195" i="10"/>
  <c r="N195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494" i="10"/>
  <c r="N494" i="10"/>
  <c r="L503" i="10"/>
  <c r="N503" i="10"/>
  <c r="L512" i="10"/>
  <c r="N512" i="10"/>
  <c r="L521" i="10"/>
  <c r="N521" i="10"/>
  <c r="L530" i="10"/>
  <c r="N530" i="10"/>
  <c r="L495" i="10"/>
  <c r="N495" i="10"/>
  <c r="L504" i="10"/>
  <c r="N504" i="10"/>
  <c r="L513" i="10"/>
  <c r="N513" i="10"/>
  <c r="L522" i="10"/>
  <c r="N522" i="10"/>
  <c r="L531" i="10"/>
  <c r="N531" i="10"/>
  <c r="L499" i="10"/>
  <c r="N499" i="10"/>
  <c r="L508" i="10"/>
  <c r="N508" i="10"/>
  <c r="L514" i="10"/>
  <c r="N514" i="10"/>
  <c r="L523" i="10"/>
  <c r="N523" i="10"/>
  <c r="L532" i="10"/>
  <c r="N532" i="10"/>
  <c r="L273" i="10"/>
  <c r="N273" i="10"/>
  <c r="L294" i="10"/>
  <c r="N294" i="10"/>
  <c r="L259" i="10"/>
  <c r="N259" i="10"/>
  <c r="L241" i="10"/>
  <c r="N241" i="10"/>
  <c r="L265" i="10"/>
  <c r="N265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57" i="10"/>
  <c r="N257" i="10"/>
  <c r="L264" i="10"/>
  <c r="N264" i="10"/>
  <c r="L268" i="10"/>
  <c r="N268" i="10"/>
  <c r="L275" i="10"/>
  <c r="N275" i="10"/>
  <c r="L277" i="10"/>
  <c r="N277" i="10"/>
  <c r="L280" i="10"/>
  <c r="N280" i="10"/>
  <c r="L283" i="10"/>
  <c r="N283" i="10"/>
  <c r="L286" i="10"/>
  <c r="N286" i="10"/>
  <c r="L289" i="10"/>
  <c r="N289" i="10"/>
  <c r="L292" i="10"/>
  <c r="N292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37" i="10"/>
  <c r="N337" i="10"/>
  <c r="L340" i="10"/>
  <c r="N340" i="10"/>
  <c r="L343" i="10"/>
  <c r="N343" i="10"/>
  <c r="L346" i="10"/>
  <c r="N346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7" i="10"/>
  <c r="N487" i="10"/>
  <c r="L489" i="10"/>
  <c r="N489" i="10"/>
  <c r="L491" i="10"/>
  <c r="N491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10" i="10"/>
  <c r="N110" i="10"/>
  <c r="L81" i="10"/>
  <c r="N81" i="10"/>
  <c r="L164" i="10"/>
  <c r="N164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<sst xmlns="http://schemas.openxmlformats.org/spreadsheetml/2006/main" count="9813" uniqueCount="1684">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</sst>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21" fillId="28" borderId="2" xfId="0" applyFont="1" applyFill="1" applyBorder="1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5">
        <v>77.227999999999994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5">
        <v>89.994</v>
      </c>
      <c r="H3" s="155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5">
        <v>89.994</v>
      </c>
      <c r="H4" s="155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5">
        <v>97.426000000000002</v>
      </c>
      <c r="H5" s="155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5">
        <v>97.426000000000002</v>
      </c>
      <c r="H6" s="155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5">
        <v>103.10299999999999</v>
      </c>
      <c r="H7" s="155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5">
        <v>105.83799999999999</v>
      </c>
      <c r="H8" s="155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5">
        <v>105.83799999999999</v>
      </c>
      <c r="H9" s="155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5">
        <v>142.245</v>
      </c>
      <c r="H10" s="155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5">
        <v>151</v>
      </c>
      <c r="H11" s="155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5">
        <v>154</v>
      </c>
      <c r="H12" s="155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5">
        <v>156.125</v>
      </c>
      <c r="H13" s="155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5">
        <v>159.303</v>
      </c>
      <c r="H14" s="155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5">
        <v>159.303</v>
      </c>
      <c r="H15" s="155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5">
        <v>164</v>
      </c>
      <c r="H16" s="155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5">
        <v>192.785</v>
      </c>
      <c r="H17" s="155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5">
        <v>212</v>
      </c>
      <c r="H18" s="155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5">
        <v>212</v>
      </c>
      <c r="H19" s="155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5">
        <v>217</v>
      </c>
      <c r="H20" s="155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5">
        <v>217</v>
      </c>
      <c r="H21" s="155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5">
        <v>237</v>
      </c>
      <c r="H22" s="155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5">
        <v>237</v>
      </c>
      <c r="H23" s="155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5">
        <v>76.040999999999997</v>
      </c>
      <c r="H24" s="155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5">
        <v>88.177999999999997</v>
      </c>
      <c r="H25" s="155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5">
        <v>101</v>
      </c>
      <c r="H26" s="155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5">
        <v>113.544</v>
      </c>
      <c r="H27" s="155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5">
        <v>125.19</v>
      </c>
      <c r="H28" s="155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5">
        <v>142.245</v>
      </c>
      <c r="H29" s="155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5">
        <v>247.077</v>
      </c>
      <c r="H30" s="155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5">
        <v>249.649</v>
      </c>
      <c r="H31" s="155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5">
        <v>250.078</v>
      </c>
      <c r="H32" s="155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5">
        <v>252.63499999999999</v>
      </c>
      <c r="H33" s="155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5">
        <v>252.63800000000001</v>
      </c>
      <c r="H34" s="155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5">
        <v>252.833</v>
      </c>
      <c r="H35" s="155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5">
        <v>252.834</v>
      </c>
      <c r="H36" s="155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5">
        <v>253</v>
      </c>
      <c r="H37" s="155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5">
        <v>253.10599999999999</v>
      </c>
      <c r="H38" s="155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5">
        <v>6.9829999999999997</v>
      </c>
      <c r="H39" s="155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5">
        <v>6.9829999999999997</v>
      </c>
      <c r="H40" s="155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5">
        <v>7.1890000000000001</v>
      </c>
      <c r="H41" s="155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5">
        <v>7.1879999999999997</v>
      </c>
      <c r="H42" s="155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5">
        <v>9.7420000000000009</v>
      </c>
      <c r="H43" s="155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5">
        <v>9.7420000000000009</v>
      </c>
      <c r="H44" s="155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5">
        <v>52.817</v>
      </c>
      <c r="H45" s="155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5">
        <v>52.726999999999997</v>
      </c>
      <c r="H46" s="155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5">
        <v>52.707000000000001</v>
      </c>
      <c r="H47" s="155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5">
        <v>53.026000000000003</v>
      </c>
      <c r="H48" s="155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5">
        <v>53.026000000000003</v>
      </c>
      <c r="H49" s="155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5">
        <v>55</v>
      </c>
      <c r="H50" s="155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5">
        <v>55</v>
      </c>
      <c r="H51" s="155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5">
        <v>56.996000000000002</v>
      </c>
      <c r="H52" s="155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5">
        <v>56.996000000000002</v>
      </c>
      <c r="H53" s="155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5">
        <v>59.247999999999998</v>
      </c>
      <c r="H54" s="155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5">
        <v>61</v>
      </c>
      <c r="H55" s="155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5">
        <v>61</v>
      </c>
      <c r="H56" s="155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5">
        <v>62.768000000000001</v>
      </c>
      <c r="H57" s="155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5">
        <v>62.768000000000001</v>
      </c>
      <c r="H58" s="155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5">
        <v>65</v>
      </c>
      <c r="H59" s="155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5">
        <v>67.484999999999999</v>
      </c>
      <c r="H60" s="155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5">
        <v>69</v>
      </c>
      <c r="H61" s="155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5">
        <v>69</v>
      </c>
      <c r="H62" s="155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5">
        <v>70.265000000000001</v>
      </c>
      <c r="H63" s="155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5">
        <v>70.265000000000001</v>
      </c>
      <c r="H64" s="155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5">
        <v>74</v>
      </c>
      <c r="H65" s="155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5">
        <v>0.65600000000000003</v>
      </c>
      <c r="H66" s="155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5">
        <v>80</v>
      </c>
      <c r="H67" s="155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5">
        <v>80</v>
      </c>
      <c r="H68" s="155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5">
        <v>82.424000000000007</v>
      </c>
      <c r="H69" s="155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5">
        <v>82.424000000000007</v>
      </c>
      <c r="H70" s="155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5">
        <v>87.275000000000006</v>
      </c>
      <c r="H71" s="155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5">
        <v>89</v>
      </c>
      <c r="H72" s="155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5">
        <v>89</v>
      </c>
      <c r="H73" s="155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5">
        <v>94.141999999999996</v>
      </c>
      <c r="H74" s="155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5">
        <v>96</v>
      </c>
      <c r="H75" s="155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5">
        <v>96</v>
      </c>
      <c r="H76" s="155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5">
        <v>100</v>
      </c>
      <c r="H77" s="155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5">
        <v>104</v>
      </c>
      <c r="H78" s="155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5">
        <v>104</v>
      </c>
      <c r="H79" s="155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5">
        <v>108.52</v>
      </c>
      <c r="H80" s="155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5">
        <v>111.221</v>
      </c>
      <c r="H81" s="155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5">
        <v>113.92700000000001</v>
      </c>
      <c r="H82" s="155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5">
        <v>117.089</v>
      </c>
      <c r="H83" s="155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5">
        <v>121.35</v>
      </c>
      <c r="H84" s="155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5">
        <v>124.745</v>
      </c>
      <c r="H85" s="155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5">
        <v>128.12700000000001</v>
      </c>
      <c r="H86" s="155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5">
        <v>128.619</v>
      </c>
      <c r="H87" s="155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5">
        <v>129.77199999999999</v>
      </c>
      <c r="H88" s="155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5">
        <v>131</v>
      </c>
      <c r="H89" s="155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5">
        <v>133</v>
      </c>
      <c r="H90" s="155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5">
        <v>134.94499999999999</v>
      </c>
      <c r="H91" s="155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5">
        <v>137</v>
      </c>
      <c r="H92" s="155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5">
        <v>138</v>
      </c>
      <c r="H93" s="155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5">
        <v>139</v>
      </c>
      <c r="H94" s="155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5">
        <v>145.76</v>
      </c>
      <c r="H95" s="155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5">
        <v>148</v>
      </c>
      <c r="H96" s="155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5">
        <v>158</v>
      </c>
      <c r="H97" s="155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5">
        <v>158</v>
      </c>
      <c r="H98" s="155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5">
        <v>162</v>
      </c>
      <c r="H99" s="155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5">
        <v>166.727</v>
      </c>
      <c r="H100" s="155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5">
        <v>168.447</v>
      </c>
      <c r="H101" s="155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5">
        <v>168.447</v>
      </c>
      <c r="H102" s="155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5">
        <v>174.887</v>
      </c>
      <c r="H103" s="155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5">
        <v>174.887</v>
      </c>
      <c r="H104" s="155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5">
        <v>180.946</v>
      </c>
      <c r="H105" s="155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5">
        <v>182.626</v>
      </c>
      <c r="H106" s="155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5">
        <v>184</v>
      </c>
      <c r="H107" s="155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5">
        <v>184</v>
      </c>
      <c r="H108" s="155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5">
        <v>185.315</v>
      </c>
      <c r="H109" s="155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5">
        <v>185.315</v>
      </c>
      <c r="H110" s="155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5">
        <v>189</v>
      </c>
      <c r="H111" s="155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5">
        <v>194</v>
      </c>
      <c r="H112" s="155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5">
        <v>194</v>
      </c>
      <c r="H113" s="155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5">
        <v>196.352</v>
      </c>
      <c r="H114" s="155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5">
        <v>196.352</v>
      </c>
      <c r="H115" s="155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5">
        <v>200</v>
      </c>
      <c r="H116" s="155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5">
        <v>203.78700000000001</v>
      </c>
      <c r="H117" s="155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5">
        <v>205</v>
      </c>
      <c r="H118" s="155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5">
        <v>205</v>
      </c>
      <c r="H119" s="155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5">
        <v>206.584</v>
      </c>
      <c r="H120" s="155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5">
        <v>206.584</v>
      </c>
      <c r="H121" s="155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5">
        <v>208.71</v>
      </c>
      <c r="H122" s="155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5">
        <v>210</v>
      </c>
      <c r="H123" s="155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5">
        <v>210</v>
      </c>
      <c r="H124" s="155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5">
        <v>211</v>
      </c>
      <c r="H125" s="155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5">
        <v>211</v>
      </c>
      <c r="H126" s="155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5">
        <v>213</v>
      </c>
      <c r="H127" s="155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5">
        <v>213</v>
      </c>
      <c r="H128" s="155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5">
        <v>214.53100000000001</v>
      </c>
      <c r="H129" s="155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5">
        <v>214.53100000000001</v>
      </c>
      <c r="H130" s="155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5">
        <v>216</v>
      </c>
      <c r="H131" s="155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5">
        <v>216</v>
      </c>
      <c r="H132" s="155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5">
        <v>218</v>
      </c>
      <c r="H133" s="155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5">
        <v>218</v>
      </c>
      <c r="H134" s="155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5">
        <v>218.94900000000001</v>
      </c>
      <c r="H135" s="155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5">
        <v>218.94900000000001</v>
      </c>
      <c r="H136" s="155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5">
        <v>222.16</v>
      </c>
      <c r="H137" s="155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5">
        <v>226.21</v>
      </c>
      <c r="H138" s="155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5">
        <v>226.21</v>
      </c>
      <c r="H139" s="155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5">
        <v>229</v>
      </c>
      <c r="H140" s="155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5">
        <v>229</v>
      </c>
      <c r="H141" s="155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5">
        <v>231.703</v>
      </c>
      <c r="H142" s="155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5">
        <v>231.703</v>
      </c>
      <c r="H143" s="155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5">
        <v>233.291</v>
      </c>
      <c r="H144" s="155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5">
        <v>235</v>
      </c>
      <c r="H145" s="155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5">
        <v>235</v>
      </c>
      <c r="H146" s="155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5">
        <v>238.59100000000001</v>
      </c>
      <c r="H147" s="155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5">
        <v>238.59100000000001</v>
      </c>
      <c r="H148" s="155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5">
        <v>240</v>
      </c>
      <c r="H149" s="155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5">
        <v>240</v>
      </c>
      <c r="H150" s="155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5">
        <v>241.91300000000001</v>
      </c>
      <c r="H151" s="155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5">
        <v>241.91300000000001</v>
      </c>
      <c r="H152" s="155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5">
        <v>243</v>
      </c>
      <c r="H153" s="155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5">
        <v>243</v>
      </c>
      <c r="H154" s="155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5">
        <v>244.77600000000001</v>
      </c>
      <c r="H155" s="155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5">
        <v>244.77600000000001</v>
      </c>
      <c r="H156" s="155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5">
        <v>2</v>
      </c>
      <c r="H157" s="155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5">
        <v>2.4</v>
      </c>
      <c r="H158" s="155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5">
        <v>6.2329999999999997</v>
      </c>
      <c r="H159" s="155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5">
        <v>6.42</v>
      </c>
      <c r="H160" s="155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5">
        <v>6.82</v>
      </c>
      <c r="H161" s="155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5">
        <v>6.9850000000000003</v>
      </c>
      <c r="H162" s="155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5">
        <v>7.1870000000000003</v>
      </c>
      <c r="H163" s="155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5">
        <v>9.6809999999999992</v>
      </c>
      <c r="H164" s="155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5">
        <v>10.157</v>
      </c>
      <c r="H165" s="155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5">
        <v>14</v>
      </c>
      <c r="H166" s="155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5">
        <v>18</v>
      </c>
      <c r="H167" s="155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5">
        <v>23.402999999999999</v>
      </c>
      <c r="H168" s="155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5">
        <v>26</v>
      </c>
      <c r="H169" s="155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5">
        <v>26</v>
      </c>
      <c r="H170" s="155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5">
        <v>28</v>
      </c>
      <c r="H171" s="155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5">
        <v>28</v>
      </c>
      <c r="H172" s="155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5">
        <v>30.562999999999999</v>
      </c>
      <c r="H173" s="155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5">
        <v>30.562999999999999</v>
      </c>
      <c r="H174" s="155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5">
        <v>36</v>
      </c>
      <c r="H175" s="155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5">
        <v>40.281999999999996</v>
      </c>
      <c r="H176" s="155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5">
        <v>42</v>
      </c>
      <c r="H177" s="155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5">
        <v>42</v>
      </c>
      <c r="H178" s="155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5">
        <v>43.021999999999998</v>
      </c>
      <c r="H179" s="155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5">
        <v>43.021999999999998</v>
      </c>
      <c r="H180" s="155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5">
        <v>47.521000000000001</v>
      </c>
      <c r="H181" s="155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5">
        <v>52.015000000000001</v>
      </c>
      <c r="H182" s="155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5">
        <v>53</v>
      </c>
      <c r="H183" s="155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5">
        <v>53</v>
      </c>
      <c r="H184" s="155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5">
        <v>54.868000000000002</v>
      </c>
      <c r="H185" s="155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5">
        <v>54.868000000000002</v>
      </c>
      <c r="H186" s="155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5">
        <v>58.908999999999999</v>
      </c>
      <c r="H187" s="155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5">
        <v>59.335999999999999</v>
      </c>
      <c r="H188" s="155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5">
        <v>59.335999999999999</v>
      </c>
      <c r="H189" s="155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5">
        <v>62.207000000000001</v>
      </c>
      <c r="H190" s="155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5">
        <v>66.165999999999997</v>
      </c>
      <c r="H191" s="155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5">
        <v>68</v>
      </c>
      <c r="H192" s="155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5">
        <v>68</v>
      </c>
      <c r="H193" s="155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5">
        <v>69.311999999999998</v>
      </c>
      <c r="H194" s="155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5">
        <v>69.311999999999998</v>
      </c>
      <c r="H195" s="155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5">
        <v>73</v>
      </c>
      <c r="H196" s="155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5">
        <v>78.881</v>
      </c>
      <c r="H197" s="155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5">
        <v>78.881</v>
      </c>
      <c r="H198" s="155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5">
        <v>84</v>
      </c>
      <c r="H199" s="155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5">
        <v>91.001999999999995</v>
      </c>
      <c r="H200" s="155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5">
        <v>91.001999999999995</v>
      </c>
      <c r="H201" s="155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5">
        <v>96</v>
      </c>
      <c r="H202" s="155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5">
        <v>104.937</v>
      </c>
      <c r="H203" s="155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5">
        <v>107.611</v>
      </c>
      <c r="H204" s="155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5">
        <v>107.611</v>
      </c>
      <c r="H205" s="155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5">
        <v>110</v>
      </c>
      <c r="H206" s="155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5">
        <v>115.67700000000001</v>
      </c>
      <c r="H207" s="155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5">
        <v>115.67700000000001</v>
      </c>
      <c r="H208" s="155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5">
        <v>115.77800000000001</v>
      </c>
      <c r="H209" s="155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5">
        <v>118.452</v>
      </c>
      <c r="H210" s="155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5">
        <v>118.452</v>
      </c>
      <c r="H211" s="155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5">
        <v>120</v>
      </c>
      <c r="H212" s="155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5">
        <v>128.18199999999999</v>
      </c>
      <c r="H213" s="155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5">
        <v>129.18700000000001</v>
      </c>
      <c r="H214" s="155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5">
        <v>131.881</v>
      </c>
      <c r="H215" s="155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5">
        <v>131.881</v>
      </c>
      <c r="H216" s="155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5">
        <v>136</v>
      </c>
      <c r="H217" s="155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5">
        <v>138.82900000000001</v>
      </c>
      <c r="H218" s="155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5">
        <v>141.75899999999999</v>
      </c>
      <c r="H219" s="155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5">
        <v>141.75899999999999</v>
      </c>
      <c r="H220" s="155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5">
        <v>146.61000000000001</v>
      </c>
      <c r="H221" s="155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5">
        <v>152.06200000000001</v>
      </c>
      <c r="H222" s="155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5">
        <v>156.96899999999999</v>
      </c>
      <c r="H223" s="155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5">
        <v>159.654</v>
      </c>
      <c r="H224" s="155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5">
        <v>159.654</v>
      </c>
      <c r="H225" s="155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5">
        <v>163</v>
      </c>
      <c r="H226" s="155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5">
        <v>166.82300000000001</v>
      </c>
      <c r="H227" s="155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5">
        <v>169.529</v>
      </c>
      <c r="H228" s="155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5">
        <v>169.529</v>
      </c>
      <c r="H229" s="155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5">
        <v>173.22300000000001</v>
      </c>
      <c r="H230" s="155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5">
        <v>176.88900000000001</v>
      </c>
      <c r="H231" s="155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5">
        <v>179.70599999999999</v>
      </c>
      <c r="H232" s="155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5">
        <v>179.70599999999999</v>
      </c>
      <c r="H233" s="155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5">
        <v>184.32</v>
      </c>
      <c r="H234" s="155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5">
        <v>188.92500000000001</v>
      </c>
      <c r="H235" s="155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5">
        <v>192.28100000000001</v>
      </c>
      <c r="H236" s="155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5">
        <v>192.28100000000001</v>
      </c>
      <c r="H237" s="155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5">
        <v>194</v>
      </c>
      <c r="H238" s="155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5">
        <v>199.107</v>
      </c>
      <c r="H239" s="155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5">
        <v>202.80099999999999</v>
      </c>
      <c r="H240" s="155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5">
        <v>202.982</v>
      </c>
      <c r="H241" s="155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5">
        <v>202.982</v>
      </c>
      <c r="H242" s="155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5">
        <v>204.76499999999999</v>
      </c>
      <c r="H243" s="155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5">
        <v>204.76499999999999</v>
      </c>
      <c r="H244" s="155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5">
        <v>205.43700000000001</v>
      </c>
      <c r="H245" s="155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5">
        <v>205.43700000000001</v>
      </c>
      <c r="H246" s="155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5">
        <v>209.46700000000001</v>
      </c>
      <c r="H247" s="155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5">
        <v>212.18100000000001</v>
      </c>
      <c r="H248" s="155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5">
        <v>212.18100000000001</v>
      </c>
      <c r="H249" s="155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5">
        <v>217.23</v>
      </c>
      <c r="H250" s="155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5">
        <v>222.529</v>
      </c>
      <c r="H251" s="155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5">
        <v>225.232</v>
      </c>
      <c r="H252" s="155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5">
        <v>225.232</v>
      </c>
      <c r="H253" s="155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5">
        <v>228.5</v>
      </c>
      <c r="H254" s="155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5">
        <v>232.167</v>
      </c>
      <c r="H255" s="155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5">
        <v>234.77799999999999</v>
      </c>
      <c r="H256" s="155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5">
        <v>234.77799999999999</v>
      </c>
      <c r="H257" s="155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5">
        <v>237.309</v>
      </c>
      <c r="H258" s="155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5">
        <v>240.66399999999999</v>
      </c>
      <c r="H259" s="155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5">
        <v>243.369</v>
      </c>
      <c r="H260" s="155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5">
        <v>243.369</v>
      </c>
      <c r="H261" s="155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5">
        <v>248.63</v>
      </c>
      <c r="H262" s="155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5">
        <v>251.33099999999999</v>
      </c>
      <c r="H263" s="155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5">
        <v>251.33099999999999</v>
      </c>
      <c r="H264" s="155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5">
        <v>256</v>
      </c>
      <c r="H265" s="155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5">
        <v>260.80900000000003</v>
      </c>
      <c r="H266" s="155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5">
        <v>263.50099999999998</v>
      </c>
      <c r="H267" s="155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5">
        <v>263.50099999999998</v>
      </c>
      <c r="H268" s="155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5">
        <v>267</v>
      </c>
      <c r="H269" s="155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5">
        <v>271</v>
      </c>
      <c r="H270" s="155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5">
        <v>275.33199999999999</v>
      </c>
      <c r="H271" s="155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5">
        <v>278.01900000000001</v>
      </c>
      <c r="H272" s="155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5">
        <v>278.01900000000001</v>
      </c>
      <c r="H273" s="155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5">
        <v>281.94</v>
      </c>
      <c r="H274" s="155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5">
        <v>286.14400000000001</v>
      </c>
      <c r="H275" s="155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5">
        <v>289.005</v>
      </c>
      <c r="H276" s="155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5">
        <v>291.77499999999998</v>
      </c>
      <c r="H277" s="155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5">
        <v>291.77499999999998</v>
      </c>
      <c r="H278" s="155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5">
        <v>294.22000000000003</v>
      </c>
      <c r="H279" s="155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5">
        <v>296.13400000000001</v>
      </c>
      <c r="H280" s="155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5">
        <v>296.13400000000001</v>
      </c>
      <c r="H281" s="155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5">
        <v>301</v>
      </c>
      <c r="H282" s="155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5">
        <v>302.827</v>
      </c>
      <c r="H283" s="155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5">
        <v>302.827</v>
      </c>
      <c r="H284" s="155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5">
        <v>304.16300000000001</v>
      </c>
      <c r="H285" s="155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5">
        <v>306.82900000000001</v>
      </c>
      <c r="H286" s="155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5">
        <v>306.82900000000001</v>
      </c>
      <c r="H287" s="155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5">
        <v>312</v>
      </c>
      <c r="H288" s="155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5">
        <v>317.86599999999999</v>
      </c>
      <c r="H289" s="155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5">
        <v>320.56799999999998</v>
      </c>
      <c r="H290" s="155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5">
        <v>320.56799999999998</v>
      </c>
      <c r="H291" s="155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5">
        <v>326</v>
      </c>
      <c r="H292" s="155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5">
        <v>332</v>
      </c>
      <c r="H293" s="155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5">
        <v>337.22</v>
      </c>
      <c r="H294" s="155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5">
        <v>340.04899999999998</v>
      </c>
      <c r="H295" s="155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5">
        <v>340.04899999999998</v>
      </c>
      <c r="H296" s="155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5">
        <v>340.54199999999997</v>
      </c>
      <c r="H297" s="155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5">
        <v>342.51100000000002</v>
      </c>
      <c r="H298" s="155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5">
        <v>342.51100000000002</v>
      </c>
      <c r="H299" s="155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5">
        <v>344.07400000000001</v>
      </c>
      <c r="H300" s="155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5">
        <v>344.07400000000001</v>
      </c>
      <c r="H301" s="155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5">
        <v>346.21100000000001</v>
      </c>
      <c r="H302" s="155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5">
        <v>349.06400000000002</v>
      </c>
      <c r="H303" s="155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5">
        <v>349.06400000000002</v>
      </c>
      <c r="H304" s="155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5">
        <v>353.25</v>
      </c>
      <c r="H305" s="155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5">
        <v>355.96100000000001</v>
      </c>
      <c r="H306" s="155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5">
        <v>355.96100000000001</v>
      </c>
      <c r="H307" s="155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5">
        <v>361</v>
      </c>
      <c r="H308" s="155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5">
        <v>366</v>
      </c>
      <c r="H309" s="155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5">
        <v>370.57</v>
      </c>
      <c r="H310" s="155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5">
        <v>373.68</v>
      </c>
      <c r="H311" s="155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5">
        <v>373.68</v>
      </c>
      <c r="H312" s="155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5">
        <v>380</v>
      </c>
      <c r="H313" s="155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5">
        <v>386.91300000000001</v>
      </c>
      <c r="H314" s="155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5">
        <v>389.65899999999999</v>
      </c>
      <c r="H315" s="155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5">
        <v>389.65899999999999</v>
      </c>
      <c r="H316" s="155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5">
        <v>394</v>
      </c>
      <c r="H317" s="155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5">
        <v>398.20699999999999</v>
      </c>
      <c r="H318" s="155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5">
        <v>401.10399999999998</v>
      </c>
      <c r="H319" s="155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5">
        <v>401.10399999999998</v>
      </c>
      <c r="H320" s="155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5">
        <v>404</v>
      </c>
      <c r="H321" s="155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5">
        <v>406.96199999999999</v>
      </c>
      <c r="H322" s="155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5">
        <v>410.49400000000003</v>
      </c>
      <c r="H323" s="155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5">
        <v>410.49400000000003</v>
      </c>
      <c r="H324" s="155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5">
        <v>415</v>
      </c>
      <c r="H325" s="155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5">
        <v>419.73899999999998</v>
      </c>
      <c r="H326" s="155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5">
        <v>423.03800000000001</v>
      </c>
      <c r="H327" s="155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5">
        <v>423.03800000000001</v>
      </c>
      <c r="H328" s="155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5">
        <v>431.70100000000002</v>
      </c>
      <c r="H329" s="155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5">
        <v>434.37599999999998</v>
      </c>
      <c r="H330" s="155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5">
        <v>434.37599999999998</v>
      </c>
      <c r="H331" s="155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5">
        <v>439.42500000000001</v>
      </c>
      <c r="H332" s="155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5">
        <v>117.08799999999999</v>
      </c>
      <c r="H333" s="155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5">
        <v>121.35</v>
      </c>
      <c r="H334" s="155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5">
        <v>124.745</v>
      </c>
      <c r="H335" s="155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5">
        <v>128.12</v>
      </c>
      <c r="H336" s="155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5">
        <v>128.619</v>
      </c>
      <c r="H337" s="155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5">
        <v>131</v>
      </c>
      <c r="H338" s="155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5">
        <v>133</v>
      </c>
      <c r="H339" s="155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5">
        <v>134.94499999999999</v>
      </c>
      <c r="H340" s="155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5">
        <v>137</v>
      </c>
      <c r="H341" s="155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5">
        <v>138</v>
      </c>
      <c r="H342" s="155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5">
        <v>139</v>
      </c>
      <c r="H343" s="155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5">
        <v>145.76</v>
      </c>
      <c r="H344" s="155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5">
        <v>178</v>
      </c>
      <c r="H345" s="155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5">
        <v>261.05399999999997</v>
      </c>
      <c r="H346" s="155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5">
        <v>264.98099999999999</v>
      </c>
      <c r="H347" s="155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5">
        <v>265.84500000000003</v>
      </c>
      <c r="H348" s="155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5">
        <v>285.25</v>
      </c>
      <c r="H349" s="155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5">
        <v>286.14800000000002</v>
      </c>
      <c r="H350" s="155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5">
        <v>286.14800000000002</v>
      </c>
      <c r="H351" s="155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5">
        <v>296.589</v>
      </c>
      <c r="H352" s="155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5">
        <v>297.62</v>
      </c>
      <c r="H353" s="155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5">
        <v>320.57</v>
      </c>
      <c r="H354" s="155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5">
        <v>320.714</v>
      </c>
      <c r="H355" s="155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5">
        <v>321.32799999999997</v>
      </c>
      <c r="H356" s="155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5">
        <v>337.24</v>
      </c>
      <c r="H357" s="155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5">
        <v>337.24</v>
      </c>
      <c r="H358" s="155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5">
        <v>356.803</v>
      </c>
      <c r="H359" s="155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5">
        <v>357.702</v>
      </c>
      <c r="H360" s="155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5">
        <v>357.702</v>
      </c>
      <c r="H361" s="155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5">
        <v>396.82</v>
      </c>
      <c r="H362" s="155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5">
        <v>398.33</v>
      </c>
      <c r="H363" s="155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5">
        <v>398.33</v>
      </c>
      <c r="H364" s="155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5">
        <v>427.81299999999999</v>
      </c>
      <c r="H365" s="155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5">
        <v>428.399</v>
      </c>
      <c r="H366" s="155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5">
        <v>428.399</v>
      </c>
      <c r="H367" s="155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5">
        <v>465</v>
      </c>
      <c r="H368" s="155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5">
        <v>506.37700000000001</v>
      </c>
      <c r="H369" s="155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5">
        <v>506.81</v>
      </c>
      <c r="H370" s="155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5">
        <v>506.81</v>
      </c>
      <c r="H371" s="155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0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0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0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0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0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0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0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0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0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0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0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0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0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0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0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0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0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0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0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0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0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0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0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0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0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0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0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0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0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0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0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0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0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0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0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0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0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0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0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0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0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0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0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0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0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0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0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0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0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0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0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0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0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0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0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0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0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0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0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0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0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0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0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0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0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0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0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0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0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0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0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0" t="s">
        <v>892</v>
      </c>
      <c r="D74" s="177" t="s">
        <v>893</v>
      </c>
      <c r="E74" s="177" t="s">
        <v>737</v>
      </c>
      <c r="F74" s="177" t="s">
        <v>862</v>
      </c>
      <c r="G74" s="177" t="s">
        <v>698</v>
      </c>
      <c r="H74" s="177" t="s">
        <v>514</v>
      </c>
      <c r="I74" s="177">
        <v>1</v>
      </c>
      <c r="J74" s="177">
        <v>1</v>
      </c>
      <c r="K74" s="177" t="s">
        <v>698</v>
      </c>
    </row>
    <row r="75" spans="1:11">
      <c r="A75" s="180" t="s">
        <v>894</v>
      </c>
    </row>
    <row r="76" spans="1:11">
      <c r="A76" s="180" t="s">
        <v>895</v>
      </c>
    </row>
    <row r="77" spans="1:11">
      <c r="A77" s="180" t="s">
        <v>896</v>
      </c>
    </row>
    <row r="78" spans="1:11">
      <c r="A78" s="180" t="s">
        <v>897</v>
      </c>
    </row>
    <row r="79" spans="1:11">
      <c r="A79" s="180" t="s">
        <v>898</v>
      </c>
    </row>
    <row r="80" spans="1:11">
      <c r="A80" s="180" t="s">
        <v>899</v>
      </c>
    </row>
    <row r="81" spans="1:1">
      <c r="A81" s="180" t="s">
        <v>900</v>
      </c>
    </row>
    <row r="82" spans="1:1">
      <c r="A82" s="180" t="s">
        <v>901</v>
      </c>
    </row>
    <row r="83" spans="1:1">
      <c r="A83" s="180" t="s">
        <v>902</v>
      </c>
    </row>
    <row r="84" spans="1:1">
      <c r="A84" s="180" t="s">
        <v>903</v>
      </c>
    </row>
    <row r="85" spans="1:1">
      <c r="A85" s="180" t="s">
        <v>904</v>
      </c>
    </row>
    <row r="86" spans="1:1">
      <c r="A86" s="180" t="s">
        <v>905</v>
      </c>
    </row>
    <row r="87" spans="1:1">
      <c r="A87" s="180" t="s">
        <v>906</v>
      </c>
    </row>
    <row r="88" spans="1:1">
      <c r="A88" s="180" t="s">
        <v>907</v>
      </c>
    </row>
    <row r="89" spans="1:1">
      <c r="A89" s="180" t="s">
        <v>908</v>
      </c>
    </row>
    <row r="90" spans="1:1">
      <c r="A90" s="180" t="s">
        <v>909</v>
      </c>
    </row>
    <row r="91" spans="1:1">
      <c r="A91" s="180" t="s">
        <v>910</v>
      </c>
    </row>
    <row r="92" spans="1:1">
      <c r="A92" s="180" t="s">
        <v>911</v>
      </c>
    </row>
    <row r="93" spans="1:1">
      <c r="A93" s="180" t="s">
        <v>912</v>
      </c>
    </row>
    <row r="94" spans="1:1">
      <c r="A94" s="180" t="s">
        <v>913</v>
      </c>
    </row>
    <row r="95" spans="1:1">
      <c r="A95" s="180" t="s">
        <v>914</v>
      </c>
    </row>
    <row r="96" spans="1:1">
      <c r="A96" s="180" t="s">
        <v>915</v>
      </c>
    </row>
    <row r="97" spans="1:1">
      <c r="A97" s="180" t="s">
        <v>916</v>
      </c>
    </row>
    <row r="98" spans="1:1">
      <c r="A98" s="180" t="s">
        <v>917</v>
      </c>
    </row>
    <row r="99" spans="1:1">
      <c r="A99" s="180" t="s">
        <v>918</v>
      </c>
    </row>
    <row r="100" spans="1:1">
      <c r="A100" s="180" t="s">
        <v>919</v>
      </c>
    </row>
    <row r="101" spans="1:1">
      <c r="A101" s="180" t="s">
        <v>920</v>
      </c>
    </row>
    <row r="102" spans="1:1">
      <c r="A102" s="180" t="s">
        <v>921</v>
      </c>
    </row>
    <row r="103" spans="1:1">
      <c r="A103" s="180" t="s">
        <v>829</v>
      </c>
    </row>
    <row r="104" spans="1:1">
      <c r="A104" s="180" t="s">
        <v>922</v>
      </c>
    </row>
    <row r="105" spans="1:1">
      <c r="A105" s="180" t="s">
        <v>923</v>
      </c>
    </row>
    <row r="106" spans="1:1">
      <c r="A106" s="180" t="s">
        <v>924</v>
      </c>
    </row>
    <row r="107" spans="1:1">
      <c r="A107" s="180" t="s">
        <v>925</v>
      </c>
    </row>
    <row r="108" spans="1:1">
      <c r="A108" s="180" t="s">
        <v>926</v>
      </c>
    </row>
    <row r="109" spans="1:1">
      <c r="A109" s="180" t="s">
        <v>927</v>
      </c>
    </row>
    <row r="110" spans="1:1">
      <c r="A110" s="180" t="s">
        <v>928</v>
      </c>
    </row>
    <row r="111" spans="1:1">
      <c r="A111" s="180" t="s">
        <v>929</v>
      </c>
    </row>
    <row r="112" spans="1:1">
      <c r="A112" s="180" t="s">
        <v>930</v>
      </c>
    </row>
    <row r="113" spans="1:1">
      <c r="A113" s="180" t="s">
        <v>931</v>
      </c>
    </row>
    <row r="114" spans="1:1">
      <c r="A114" s="180" t="s">
        <v>932</v>
      </c>
    </row>
    <row r="115" spans="1:1">
      <c r="A115" s="180" t="s">
        <v>933</v>
      </c>
    </row>
    <row r="116" spans="1:1">
      <c r="A116" s="180" t="s">
        <v>934</v>
      </c>
    </row>
    <row r="117" spans="1:1">
      <c r="A117" s="180" t="s">
        <v>935</v>
      </c>
    </row>
    <row r="118" spans="1:1">
      <c r="A118" s="180" t="s">
        <v>936</v>
      </c>
    </row>
    <row r="119" spans="1:1">
      <c r="A119" s="180" t="s">
        <v>937</v>
      </c>
    </row>
    <row r="120" spans="1:1">
      <c r="A120" s="180" t="s">
        <v>938</v>
      </c>
    </row>
    <row r="121" spans="1:1">
      <c r="A121" s="180" t="s">
        <v>939</v>
      </c>
    </row>
    <row r="122" spans="1:1">
      <c r="A122" s="180" t="s">
        <v>940</v>
      </c>
    </row>
    <row r="123" spans="1:1">
      <c r="A123" s="180" t="s">
        <v>941</v>
      </c>
    </row>
    <row r="124" spans="1:1">
      <c r="A124" s="180" t="s">
        <v>942</v>
      </c>
    </row>
    <row r="125" spans="1:1">
      <c r="A125" s="180" t="s">
        <v>943</v>
      </c>
    </row>
    <row r="126" spans="1:1">
      <c r="A126" s="180" t="s">
        <v>944</v>
      </c>
    </row>
    <row r="127" spans="1:1">
      <c r="A127" s="180" t="s">
        <v>945</v>
      </c>
    </row>
    <row r="128" spans="1:1">
      <c r="A128" s="180" t="s">
        <v>946</v>
      </c>
    </row>
    <row r="129" spans="1:1">
      <c r="A129" s="180" t="s">
        <v>947</v>
      </c>
    </row>
    <row r="130" spans="1:1">
      <c r="A130" s="180" t="s">
        <v>948</v>
      </c>
    </row>
    <row r="131" spans="1:1">
      <c r="A131" s="180" t="s">
        <v>949</v>
      </c>
    </row>
    <row r="132" spans="1:1">
      <c r="A132" s="180" t="s">
        <v>950</v>
      </c>
    </row>
    <row r="133" spans="1:1">
      <c r="A133" s="180" t="s">
        <v>951</v>
      </c>
    </row>
    <row r="134" spans="1:1">
      <c r="A134" s="180" t="s">
        <v>952</v>
      </c>
    </row>
    <row r="135" spans="1:1">
      <c r="A135" s="180" t="s">
        <v>953</v>
      </c>
    </row>
    <row r="136" spans="1:1">
      <c r="A136" s="180" t="s">
        <v>954</v>
      </c>
    </row>
    <row r="137" spans="1:1">
      <c r="A137" s="180" t="s">
        <v>955</v>
      </c>
    </row>
    <row r="138" spans="1:1">
      <c r="A138" s="180" t="s">
        <v>956</v>
      </c>
    </row>
    <row r="139" spans="1:1">
      <c r="A139" s="180" t="s">
        <v>957</v>
      </c>
    </row>
    <row r="140" spans="1:1">
      <c r="A140" s="180" t="s">
        <v>958</v>
      </c>
    </row>
    <row r="141" spans="1:1">
      <c r="A141" s="180" t="s">
        <v>959</v>
      </c>
    </row>
    <row r="142" spans="1:1">
      <c r="A142" s="180" t="s">
        <v>960</v>
      </c>
    </row>
    <row r="143" spans="1:1">
      <c r="A143" s="180" t="s">
        <v>961</v>
      </c>
    </row>
    <row r="144" spans="1:1">
      <c r="A144" s="180" t="s">
        <v>962</v>
      </c>
    </row>
    <row r="145" spans="1:1">
      <c r="A145" s="180" t="s">
        <v>963</v>
      </c>
    </row>
    <row r="146" spans="1:1">
      <c r="A146" s="180" t="s">
        <v>964</v>
      </c>
    </row>
    <row r="147" spans="1:1">
      <c r="A147" s="180" t="s">
        <v>965</v>
      </c>
    </row>
    <row r="148" spans="1:1">
      <c r="A148" s="180" t="s">
        <v>966</v>
      </c>
    </row>
    <row r="149" spans="1:1">
      <c r="A149" s="180" t="s">
        <v>967</v>
      </c>
    </row>
    <row r="150" spans="1:1">
      <c r="A150" s="180" t="s">
        <v>968</v>
      </c>
    </row>
    <row r="151" spans="1:1">
      <c r="A151" s="180" t="s">
        <v>969</v>
      </c>
    </row>
    <row r="152" spans="1:1">
      <c r="A152" s="180" t="s">
        <v>970</v>
      </c>
    </row>
    <row r="153" spans="1:1">
      <c r="A153" s="180" t="s">
        <v>971</v>
      </c>
    </row>
    <row r="154" spans="1:1">
      <c r="A154" s="180" t="s">
        <v>972</v>
      </c>
    </row>
    <row r="155" spans="1:1">
      <c r="A155" s="180" t="s">
        <v>973</v>
      </c>
    </row>
    <row r="156" spans="1:1">
      <c r="A156" s="180" t="s">
        <v>974</v>
      </c>
    </row>
    <row r="157" spans="1:1">
      <c r="A157" s="180" t="s">
        <v>975</v>
      </c>
    </row>
    <row r="158" spans="1:1">
      <c r="A158" s="180" t="s">
        <v>976</v>
      </c>
    </row>
    <row r="159" spans="1:1">
      <c r="A159" s="180" t="s">
        <v>977</v>
      </c>
    </row>
    <row r="160" spans="1:1">
      <c r="A160" s="180" t="s">
        <v>978</v>
      </c>
    </row>
    <row r="161" spans="1:1">
      <c r="A161" s="180" t="s">
        <v>979</v>
      </c>
    </row>
    <row r="162" spans="1:1">
      <c r="A162" s="180" t="s">
        <v>980</v>
      </c>
    </row>
    <row r="163" spans="1:1">
      <c r="A163" s="180" t="s">
        <v>981</v>
      </c>
    </row>
    <row r="164" spans="1:1">
      <c r="A164" s="180" t="s">
        <v>982</v>
      </c>
    </row>
    <row r="165" spans="1:1">
      <c r="A165" s="180" t="s">
        <v>983</v>
      </c>
    </row>
    <row r="166" spans="1:1">
      <c r="A166" s="180" t="s">
        <v>984</v>
      </c>
    </row>
    <row r="167" spans="1:1">
      <c r="A167" s="180" t="s">
        <v>985</v>
      </c>
    </row>
    <row r="168" spans="1:1">
      <c r="A168" s="180" t="s">
        <v>986</v>
      </c>
    </row>
    <row r="169" spans="1:1">
      <c r="A169" t="s">
        <v>987</v>
      </c>
    </row>
    <row r="170" spans="1:1">
      <c r="A170" s="180" t="s">
        <v>988</v>
      </c>
    </row>
    <row r="171" spans="1:1">
      <c r="A171" s="180" t="s">
        <v>989</v>
      </c>
    </row>
    <row r="172" spans="1:1">
      <c r="A172" s="180" t="s">
        <v>990</v>
      </c>
    </row>
    <row r="173" spans="1:1">
      <c r="A173" s="180" t="s">
        <v>991</v>
      </c>
    </row>
    <row r="174" spans="1:1">
      <c r="A174" s="180" t="s">
        <v>992</v>
      </c>
    </row>
    <row r="175" spans="1:1">
      <c r="A175" s="180" t="s">
        <v>993</v>
      </c>
    </row>
    <row r="176" spans="1:1">
      <c r="A176" s="180" t="s">
        <v>994</v>
      </c>
    </row>
    <row r="177" spans="1:1">
      <c r="A177" s="180" t="s">
        <v>995</v>
      </c>
    </row>
    <row r="178" spans="1:1">
      <c r="A178" s="180" t="s">
        <v>996</v>
      </c>
    </row>
    <row r="179" spans="1:1">
      <c r="A179" s="180" t="s">
        <v>997</v>
      </c>
    </row>
    <row r="180" spans="1:1">
      <c r="A180" s="180" t="s">
        <v>998</v>
      </c>
    </row>
    <row r="181" spans="1:1">
      <c r="A181" s="180" t="s">
        <v>999</v>
      </c>
    </row>
    <row r="182" spans="1:1">
      <c r="A182" s="180" t="s">
        <v>1000</v>
      </c>
    </row>
    <row r="183" spans="1:1">
      <c r="A183" s="180" t="s">
        <v>1001</v>
      </c>
    </row>
    <row r="184" spans="1:1">
      <c r="A184" s="180" t="s">
        <v>1002</v>
      </c>
    </row>
    <row r="185" spans="1:1">
      <c r="A185" s="180" t="s">
        <v>1003</v>
      </c>
    </row>
    <row r="186" spans="1:1">
      <c r="A186" s="180" t="s">
        <v>1004</v>
      </c>
    </row>
    <row r="187" spans="1:1">
      <c r="A187" s="180" t="s">
        <v>1005</v>
      </c>
    </row>
    <row r="188" spans="1:1">
      <c r="A188" s="180" t="s">
        <v>1006</v>
      </c>
    </row>
    <row r="189" spans="1:1">
      <c r="A189" s="180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  <row r="194" spans="1:1">
      <c r="A194" t="s">
        <v>1012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1" activePane="topRight" state="frozen"/>
      <selection pane="topRight" activeCell="BN227" sqref="BN227:BO22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1013</v>
      </c>
      <c r="C1" s="236"/>
      <c r="D1" s="236"/>
      <c r="E1" s="3"/>
      <c r="F1" s="235" t="s">
        <v>1014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2" t="s">
        <v>1015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1016</v>
      </c>
      <c r="BI1" s="248"/>
      <c r="BJ1" s="248"/>
      <c r="BK1" s="249"/>
      <c r="BL1" s="5"/>
      <c r="BM1" s="239" t="s">
        <v>1017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1018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1019</v>
      </c>
      <c r="T2" s="24"/>
      <c r="U2" s="24"/>
      <c r="V2" s="24"/>
      <c r="W2" s="27"/>
      <c r="X2" s="24"/>
      <c r="Y2" s="25"/>
      <c r="Z2" s="4"/>
      <c r="AA2" s="23" t="s">
        <v>1020</v>
      </c>
      <c r="AB2" s="24"/>
      <c r="AC2" s="24"/>
      <c r="AD2" s="24"/>
      <c r="AE2" s="24"/>
      <c r="AF2" s="24"/>
      <c r="AG2" s="25"/>
      <c r="AH2" s="5"/>
      <c r="AI2" s="242" t="s">
        <v>1018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1021</v>
      </c>
      <c r="AT2" s="243"/>
      <c r="AU2" s="243"/>
      <c r="AV2" s="243"/>
      <c r="AW2" s="243"/>
      <c r="AX2" s="243"/>
      <c r="AY2" s="246"/>
      <c r="AZ2" s="6"/>
      <c r="BA2" s="228" t="s">
        <v>1022</v>
      </c>
      <c r="BB2" s="232"/>
      <c r="BC2" s="242" t="s">
        <v>1019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1023</v>
      </c>
      <c r="G3" s="54"/>
      <c r="H3" s="189" t="s">
        <v>1024</v>
      </c>
      <c r="I3" s="55"/>
      <c r="J3" s="55"/>
      <c r="K3" s="55"/>
      <c r="L3" s="54"/>
      <c r="M3" s="55"/>
      <c r="N3" s="55"/>
      <c r="O3" s="53" t="s">
        <v>1021</v>
      </c>
      <c r="P3" s="54"/>
      <c r="Q3" s="53" t="s">
        <v>1025</v>
      </c>
      <c r="R3" s="54"/>
      <c r="S3" s="53" t="s">
        <v>1026</v>
      </c>
      <c r="T3" s="55"/>
      <c r="U3" s="140"/>
      <c r="V3" s="54"/>
      <c r="W3" s="56" t="s">
        <v>1027</v>
      </c>
      <c r="X3" s="57"/>
      <c r="Y3" s="58"/>
      <c r="Z3" s="59"/>
      <c r="AA3" s="60" t="s">
        <v>1028</v>
      </c>
      <c r="AB3" s="61"/>
      <c r="AC3" s="61"/>
      <c r="AD3" s="62"/>
      <c r="AE3" s="63" t="s">
        <v>1029</v>
      </c>
      <c r="AF3" s="64"/>
      <c r="AG3" s="65"/>
      <c r="AH3" s="66"/>
      <c r="AI3" s="228" t="s">
        <v>1023</v>
      </c>
      <c r="AJ3" s="232"/>
      <c r="AK3" s="228" t="s">
        <v>1024</v>
      </c>
      <c r="AL3" s="229"/>
      <c r="AM3" s="230"/>
      <c r="AN3" s="231"/>
      <c r="AO3" s="229"/>
      <c r="AP3" s="229"/>
      <c r="AQ3" s="232"/>
      <c r="AR3" s="67"/>
      <c r="AS3" s="233" t="s">
        <v>1030</v>
      </c>
      <c r="AT3" s="234"/>
      <c r="AU3" s="233" t="s">
        <v>1031</v>
      </c>
      <c r="AV3" s="234"/>
      <c r="AW3" s="233" t="s">
        <v>1032</v>
      </c>
      <c r="AX3" s="234"/>
      <c r="AY3" s="67" t="s">
        <v>1033</v>
      </c>
      <c r="AZ3" s="67"/>
      <c r="BA3" s="256"/>
      <c r="BB3" s="257"/>
      <c r="BC3" s="228" t="s">
        <v>1026</v>
      </c>
      <c r="BD3" s="229"/>
      <c r="BE3" s="229"/>
      <c r="BF3" s="232"/>
      <c r="BG3" s="66"/>
      <c r="BH3" s="250"/>
      <c r="BI3" s="251"/>
      <c r="BJ3" s="251"/>
      <c r="BK3" s="252"/>
      <c r="BL3" s="66"/>
      <c r="BM3" s="239" t="s">
        <v>1034</v>
      </c>
      <c r="BN3" s="240"/>
      <c r="BO3" s="240"/>
      <c r="BP3" s="241"/>
      <c r="BQ3" s="239" t="s">
        <v>835</v>
      </c>
      <c r="BR3" s="240"/>
      <c r="BS3" s="241"/>
      <c r="BT3" s="210"/>
      <c r="BU3" s="68"/>
    </row>
    <row r="4" spans="1:73" s="8" customFormat="1" ht="11.25">
      <c r="A4" s="43" t="s">
        <v>1035</v>
      </c>
      <c r="B4" s="44" t="s">
        <v>1036</v>
      </c>
      <c r="C4" s="45" t="s">
        <v>1035</v>
      </c>
      <c r="D4" s="46" t="s">
        <v>1037</v>
      </c>
      <c r="E4" s="47"/>
      <c r="F4" s="46" t="s">
        <v>1037</v>
      </c>
      <c r="G4" s="43" t="s">
        <v>1035</v>
      </c>
      <c r="H4" s="131" t="s">
        <v>1036</v>
      </c>
      <c r="I4" s="44" t="s">
        <v>1036</v>
      </c>
      <c r="J4" s="44" t="s">
        <v>1036</v>
      </c>
      <c r="K4" s="44" t="s">
        <v>1036</v>
      </c>
      <c r="L4" s="44" t="s">
        <v>1036</v>
      </c>
      <c r="M4" s="44" t="s">
        <v>1036</v>
      </c>
      <c r="N4" s="44" t="s">
        <v>1036</v>
      </c>
      <c r="O4" s="44" t="s">
        <v>1036</v>
      </c>
      <c r="P4" s="44" t="s">
        <v>1036</v>
      </c>
      <c r="Q4" s="44" t="s">
        <v>1036</v>
      </c>
      <c r="R4" s="43" t="s">
        <v>1035</v>
      </c>
      <c r="S4" s="46" t="s">
        <v>1037</v>
      </c>
      <c r="T4" s="46" t="s">
        <v>1037</v>
      </c>
      <c r="U4" s="43" t="s">
        <v>1035</v>
      </c>
      <c r="V4" s="48" t="s">
        <v>1036</v>
      </c>
      <c r="W4" s="48" t="s">
        <v>1036</v>
      </c>
      <c r="X4" s="46" t="s">
        <v>1037</v>
      </c>
      <c r="Y4" s="46" t="s">
        <v>1037</v>
      </c>
      <c r="Z4" s="46" t="s">
        <v>1037</v>
      </c>
      <c r="AA4" s="44" t="s">
        <v>1036</v>
      </c>
      <c r="AB4" s="46" t="s">
        <v>1037</v>
      </c>
      <c r="AC4" s="46" t="s">
        <v>1037</v>
      </c>
      <c r="AD4" s="44" t="s">
        <v>1036</v>
      </c>
      <c r="AE4" s="44" t="s">
        <v>1036</v>
      </c>
      <c r="AF4" s="44" t="s">
        <v>1036</v>
      </c>
      <c r="AG4" s="44" t="s">
        <v>1036</v>
      </c>
      <c r="AH4" s="49"/>
      <c r="AI4" s="46" t="s">
        <v>1037</v>
      </c>
      <c r="AJ4" s="43" t="s">
        <v>1035</v>
      </c>
      <c r="AK4" s="44" t="s">
        <v>1036</v>
      </c>
      <c r="AL4" s="44" t="s">
        <v>1036</v>
      </c>
      <c r="AM4" s="133" t="s">
        <v>1036</v>
      </c>
      <c r="AN4" s="131" t="s">
        <v>1036</v>
      </c>
      <c r="AO4" s="44" t="s">
        <v>1036</v>
      </c>
      <c r="AP4" s="44" t="s">
        <v>1036</v>
      </c>
      <c r="AQ4" s="44" t="s">
        <v>1036</v>
      </c>
      <c r="AR4" s="44" t="s">
        <v>1036</v>
      </c>
      <c r="AS4" s="44" t="s">
        <v>1036</v>
      </c>
      <c r="AT4" s="44" t="s">
        <v>1036</v>
      </c>
      <c r="AU4" s="44" t="s">
        <v>1036</v>
      </c>
      <c r="AV4" s="44" t="s">
        <v>1036</v>
      </c>
      <c r="AW4" s="44" t="s">
        <v>1036</v>
      </c>
      <c r="AX4" s="44" t="s">
        <v>1036</v>
      </c>
      <c r="AY4" s="43" t="s">
        <v>1035</v>
      </c>
      <c r="AZ4" s="46" t="s">
        <v>1037</v>
      </c>
      <c r="BA4" s="44" t="s">
        <v>1036</v>
      </c>
      <c r="BB4" s="43" t="s">
        <v>1035</v>
      </c>
      <c r="BC4" s="46" t="s">
        <v>1037</v>
      </c>
      <c r="BD4" s="46" t="s">
        <v>1037</v>
      </c>
      <c r="BE4" s="43" t="s">
        <v>1035</v>
      </c>
      <c r="BF4" s="131" t="s">
        <v>1036</v>
      </c>
      <c r="BG4" s="50" t="s">
        <v>1038</v>
      </c>
      <c r="BH4" s="44" t="s">
        <v>1036</v>
      </c>
      <c r="BI4" s="44" t="s">
        <v>1036</v>
      </c>
      <c r="BJ4" s="44" t="s">
        <v>1036</v>
      </c>
      <c r="BK4" s="44" t="s">
        <v>1036</v>
      </c>
      <c r="BL4" s="50" t="s">
        <v>1038</v>
      </c>
      <c r="BM4" s="46" t="s">
        <v>1037</v>
      </c>
      <c r="BN4" s="46" t="s">
        <v>1037</v>
      </c>
      <c r="BO4" s="46" t="s">
        <v>1037</v>
      </c>
      <c r="BP4" s="44" t="s">
        <v>1036</v>
      </c>
      <c r="BQ4" s="43" t="s">
        <v>1035</v>
      </c>
      <c r="BR4" s="43" t="s">
        <v>1035</v>
      </c>
      <c r="BS4" s="43" t="s">
        <v>1035</v>
      </c>
    </row>
    <row r="5" spans="1:73" s="7" customFormat="1" ht="14.25" customHeight="1">
      <c r="A5" s="179" t="s">
        <v>1039</v>
      </c>
      <c r="B5" s="137" t="s">
        <v>1040</v>
      </c>
      <c r="C5" s="147" t="s">
        <v>1041</v>
      </c>
      <c r="D5" s="137" t="s">
        <v>1042</v>
      </c>
      <c r="E5" s="146" t="s">
        <v>1043</v>
      </c>
      <c r="F5" s="137" t="s">
        <v>1044</v>
      </c>
      <c r="G5" s="137" t="s">
        <v>1045</v>
      </c>
      <c r="H5" s="190" t="s">
        <v>1046</v>
      </c>
      <c r="I5" s="137" t="s">
        <v>1047</v>
      </c>
      <c r="J5" s="137" t="s">
        <v>4</v>
      </c>
      <c r="K5" s="137" t="s">
        <v>1048</v>
      </c>
      <c r="L5" s="179" t="s">
        <v>1049</v>
      </c>
      <c r="M5" s="179" t="s">
        <v>1050</v>
      </c>
      <c r="N5" s="179" t="s">
        <v>8</v>
      </c>
      <c r="O5" s="179" t="s">
        <v>1051</v>
      </c>
      <c r="P5" s="179" t="s">
        <v>1052</v>
      </c>
      <c r="Q5" s="179" t="s">
        <v>1053</v>
      </c>
      <c r="R5" s="179" t="s">
        <v>1054</v>
      </c>
      <c r="S5" s="179" t="s">
        <v>1055</v>
      </c>
      <c r="T5" s="179" t="s">
        <v>1056</v>
      </c>
      <c r="U5" s="179" t="s">
        <v>7</v>
      </c>
      <c r="V5" s="179" t="s">
        <v>1057</v>
      </c>
      <c r="W5" s="179" t="s">
        <v>1058</v>
      </c>
      <c r="X5" s="179" t="s">
        <v>1059</v>
      </c>
      <c r="Y5" s="179" t="s">
        <v>1060</v>
      </c>
      <c r="Z5" s="179" t="s">
        <v>505</v>
      </c>
      <c r="AA5" s="179" t="s">
        <v>1061</v>
      </c>
      <c r="AB5" s="179" t="s">
        <v>1062</v>
      </c>
      <c r="AC5" s="179" t="s">
        <v>1063</v>
      </c>
      <c r="AD5" s="179" t="s">
        <v>1064</v>
      </c>
      <c r="AE5" s="179" t="s">
        <v>1065</v>
      </c>
      <c r="AF5" s="179" t="s">
        <v>1066</v>
      </c>
      <c r="AG5" s="179" t="s">
        <v>1067</v>
      </c>
      <c r="AH5" s="209" t="s">
        <v>1068</v>
      </c>
      <c r="AI5" s="179" t="s">
        <v>1069</v>
      </c>
      <c r="AJ5" s="179" t="s">
        <v>1070</v>
      </c>
      <c r="AK5" s="179" t="s">
        <v>1071</v>
      </c>
      <c r="AL5" s="179" t="s">
        <v>1072</v>
      </c>
      <c r="AM5" s="179" t="s">
        <v>1073</v>
      </c>
      <c r="AN5" s="178" t="s">
        <v>1074</v>
      </c>
      <c r="AO5" s="178" t="s">
        <v>1075</v>
      </c>
      <c r="AP5" s="179" t="s">
        <v>1076</v>
      </c>
      <c r="AQ5" s="179" t="s">
        <v>1077</v>
      </c>
      <c r="AR5" s="179" t="s">
        <v>1078</v>
      </c>
      <c r="AS5" s="179" t="s">
        <v>1079</v>
      </c>
      <c r="AT5" s="179" t="s">
        <v>1080</v>
      </c>
      <c r="AU5" s="179" t="s">
        <v>1081</v>
      </c>
      <c r="AV5" s="179" t="s">
        <v>1082</v>
      </c>
      <c r="AW5" s="179" t="s">
        <v>1083</v>
      </c>
      <c r="AX5" s="179" t="s">
        <v>1084</v>
      </c>
      <c r="AY5" s="179" t="s">
        <v>1033</v>
      </c>
      <c r="AZ5" s="179" t="s">
        <v>1085</v>
      </c>
      <c r="BA5" s="179" t="s">
        <v>1086</v>
      </c>
      <c r="BB5" s="179" t="s">
        <v>1087</v>
      </c>
      <c r="BC5" s="179" t="s">
        <v>1088</v>
      </c>
      <c r="BD5" s="179" t="s">
        <v>1089</v>
      </c>
      <c r="BE5" s="179" t="s">
        <v>1090</v>
      </c>
      <c r="BF5" s="204" t="s">
        <v>1091</v>
      </c>
      <c r="BG5" s="209" t="s">
        <v>1092</v>
      </c>
      <c r="BH5" s="179" t="s">
        <v>1093</v>
      </c>
      <c r="BI5" s="179" t="s">
        <v>1094</v>
      </c>
      <c r="BJ5" s="179" t="s">
        <v>1095</v>
      </c>
      <c r="BK5" s="179" t="s">
        <v>1096</v>
      </c>
      <c r="BL5" s="209" t="s">
        <v>1097</v>
      </c>
      <c r="BM5" s="179" t="s">
        <v>1098</v>
      </c>
      <c r="BN5" s="179" t="s">
        <v>1099</v>
      </c>
      <c r="BO5" s="179" t="s">
        <v>1100</v>
      </c>
      <c r="BP5" s="179" t="s">
        <v>1101</v>
      </c>
      <c r="BQ5" s="179" t="s">
        <v>1102</v>
      </c>
      <c r="BR5" s="179" t="s">
        <v>1103</v>
      </c>
      <c r="BS5" s="179" t="s">
        <v>1104</v>
      </c>
      <c r="BT5" s="8" t="s">
        <v>1105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828</v>
      </c>
      <c r="E6" s="47">
        <v>1</v>
      </c>
      <c r="F6" s="141" t="s">
        <v>753</v>
      </c>
      <c r="G6" s="181" t="str">
        <f>IF(D6="","*",VLOOKUP(F6,BS_ATIVIDADE[],3,FALSE))</f>
        <v>TRILHEIRO - DESCARGA</v>
      </c>
      <c r="H6" s="224" t="s">
        <v>1106</v>
      </c>
      <c r="I6" s="119" t="s">
        <v>61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1107</v>
      </c>
      <c r="W6" s="194" t="s">
        <v>1108</v>
      </c>
      <c r="X6" s="117" t="s">
        <v>516</v>
      </c>
      <c r="Y6" s="144" t="s">
        <v>519</v>
      </c>
      <c r="Z6" s="117"/>
      <c r="AA6" s="118">
        <v>2</v>
      </c>
      <c r="AB6" s="116" t="s">
        <v>512</v>
      </c>
      <c r="AC6" s="195" t="s">
        <v>513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1109</v>
      </c>
      <c r="BK6" s="20" t="s">
        <v>1110</v>
      </c>
      <c r="BL6" s="18"/>
      <c r="BM6" s="145" t="s">
        <v>533</v>
      </c>
      <c r="BN6" s="145" t="s">
        <v>552</v>
      </c>
      <c r="BO6" s="145" t="s">
        <v>615</v>
      </c>
      <c r="BP6" s="20" t="s">
        <v>1110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988</v>
      </c>
      <c r="E7" s="47">
        <v>2</v>
      </c>
      <c r="F7" s="141" t="s">
        <v>875</v>
      </c>
      <c r="G7" s="10" t="str">
        <f>IF(D7="","*",VLOOKUP(F7,BS_ATIVIDADE[],3,FALSE))</f>
        <v>TRILHO - SUBSTITUIÇÂO</v>
      </c>
      <c r="H7" s="191" t="s">
        <v>276</v>
      </c>
      <c r="I7" s="119" t="s">
        <v>514</v>
      </c>
      <c r="J7" s="118">
        <v>73</v>
      </c>
      <c r="K7" s="118">
        <v>138.24</v>
      </c>
      <c r="L7" s="118" t="s">
        <v>514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1111</v>
      </c>
      <c r="W7" s="118" t="s">
        <v>1112</v>
      </c>
      <c r="X7" s="117" t="s">
        <v>516</v>
      </c>
      <c r="Y7" s="144" t="s">
        <v>519</v>
      </c>
      <c r="Z7" s="117"/>
      <c r="AA7" s="118" t="s">
        <v>514</v>
      </c>
      <c r="AB7" s="116" t="s">
        <v>514</v>
      </c>
      <c r="AC7" s="116" t="s">
        <v>514</v>
      </c>
      <c r="AD7" s="120" t="s">
        <v>514</v>
      </c>
      <c r="AE7" s="118" t="s">
        <v>514</v>
      </c>
      <c r="AF7" s="118" t="s">
        <v>514</v>
      </c>
      <c r="AG7" s="118" t="s">
        <v>514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1113</v>
      </c>
      <c r="BK7" s="19" t="s">
        <v>1114</v>
      </c>
      <c r="BL7" s="18"/>
      <c r="BM7" s="145" t="s">
        <v>542</v>
      </c>
      <c r="BN7" s="144" t="s">
        <v>557</v>
      </c>
      <c r="BO7" s="145" t="s">
        <v>630</v>
      </c>
      <c r="BP7" s="19" t="s">
        <v>1114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970</v>
      </c>
      <c r="E8" s="47">
        <v>3</v>
      </c>
      <c r="F8" s="141" t="s">
        <v>868</v>
      </c>
      <c r="G8" s="10" t="str">
        <f>IF(D8="","*",VLOOKUP(F8,BS_ATIVIDADE[],3,FALSE))</f>
        <v>SOLDA</v>
      </c>
      <c r="H8" s="191" t="s">
        <v>317</v>
      </c>
      <c r="I8" s="119" t="s">
        <v>514</v>
      </c>
      <c r="J8" s="118">
        <v>73</v>
      </c>
      <c r="K8" s="118">
        <v>205.62</v>
      </c>
      <c r="L8" s="118" t="s">
        <v>514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1115</v>
      </c>
      <c r="W8" s="118" t="s">
        <v>1116</v>
      </c>
      <c r="X8" s="117" t="s">
        <v>516</v>
      </c>
      <c r="Y8" s="144" t="s">
        <v>519</v>
      </c>
      <c r="Z8" s="117"/>
      <c r="AA8" s="118" t="s">
        <v>514</v>
      </c>
      <c r="AB8" s="116" t="s">
        <v>514</v>
      </c>
      <c r="AC8" s="116" t="s">
        <v>514</v>
      </c>
      <c r="AD8" s="120" t="s">
        <v>514</v>
      </c>
      <c r="AE8" s="118" t="s">
        <v>514</v>
      </c>
      <c r="AF8" s="118" t="s">
        <v>514</v>
      </c>
      <c r="AG8" s="118" t="s">
        <v>514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1117</v>
      </c>
      <c r="BK8" s="19" t="s">
        <v>1118</v>
      </c>
      <c r="BL8" s="18"/>
      <c r="BM8" s="145" t="s">
        <v>536</v>
      </c>
      <c r="BN8" s="144" t="s">
        <v>564</v>
      </c>
      <c r="BO8" s="145" t="s">
        <v>674</v>
      </c>
      <c r="BP8" s="19" t="s">
        <v>1118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969</v>
      </c>
      <c r="E9" s="47">
        <v>4</v>
      </c>
      <c r="F9" s="141" t="s">
        <v>868</v>
      </c>
      <c r="G9" s="10" t="str">
        <f>IF(D9="","*",VLOOKUP(F9,BS_ATIVIDADE[],3,FALSE))</f>
        <v>SOLDA</v>
      </c>
      <c r="H9" s="191" t="s">
        <v>352</v>
      </c>
      <c r="I9" s="119" t="s">
        <v>514</v>
      </c>
      <c r="J9" s="118">
        <v>73</v>
      </c>
      <c r="K9" s="118">
        <v>276.10000000000002</v>
      </c>
      <c r="L9" s="118" t="s">
        <v>514</v>
      </c>
      <c r="M9" s="118" t="s">
        <v>352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1119</v>
      </c>
      <c r="W9" s="118" t="s">
        <v>1120</v>
      </c>
      <c r="X9" s="117" t="s">
        <v>516</v>
      </c>
      <c r="Y9" s="144" t="s">
        <v>519</v>
      </c>
      <c r="Z9" s="117"/>
      <c r="AA9" s="118" t="s">
        <v>514</v>
      </c>
      <c r="AB9" s="116" t="s">
        <v>514</v>
      </c>
      <c r="AC9" s="116" t="s">
        <v>514</v>
      </c>
      <c r="AD9" s="120" t="s">
        <v>514</v>
      </c>
      <c r="AE9" s="118" t="s">
        <v>514</v>
      </c>
      <c r="AF9" s="118" t="s">
        <v>514</v>
      </c>
      <c r="AG9" s="118" t="s">
        <v>514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ZKY2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1121</v>
      </c>
      <c r="BK9" s="19" t="s">
        <v>1122</v>
      </c>
      <c r="BL9" s="18"/>
      <c r="BM9" s="145" t="s">
        <v>540</v>
      </c>
      <c r="BN9" s="144" t="s">
        <v>540</v>
      </c>
      <c r="BO9" s="145" t="s">
        <v>540</v>
      </c>
      <c r="BP9" s="169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973</v>
      </c>
      <c r="E10" s="47">
        <v>5</v>
      </c>
      <c r="F10" s="141" t="s">
        <v>868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514</v>
      </c>
      <c r="J10" s="118">
        <v>73</v>
      </c>
      <c r="K10" s="118">
        <v>397.1</v>
      </c>
      <c r="L10" s="118" t="s">
        <v>514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1123</v>
      </c>
      <c r="W10" s="118" t="s">
        <v>1116</v>
      </c>
      <c r="X10" s="117" t="s">
        <v>516</v>
      </c>
      <c r="Y10" s="144" t="s">
        <v>519</v>
      </c>
      <c r="Z10" s="117"/>
      <c r="AA10" s="118" t="s">
        <v>514</v>
      </c>
      <c r="AB10" s="116" t="s">
        <v>514</v>
      </c>
      <c r="AC10" s="116" t="s">
        <v>514</v>
      </c>
      <c r="AD10" s="120" t="s">
        <v>514</v>
      </c>
      <c r="AE10" s="118" t="s">
        <v>514</v>
      </c>
      <c r="AF10" s="118" t="s">
        <v>514</v>
      </c>
      <c r="AG10" s="118" t="s">
        <v>514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1124</v>
      </c>
      <c r="BK10" s="19" t="s">
        <v>1125</v>
      </c>
      <c r="BL10" s="18"/>
      <c r="BM10" s="145" t="s">
        <v>540</v>
      </c>
      <c r="BN10" s="144" t="s">
        <v>540</v>
      </c>
      <c r="BO10" s="145" t="s">
        <v>540</v>
      </c>
      <c r="BP10" s="169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977</v>
      </c>
      <c r="E11" s="47">
        <v>6</v>
      </c>
      <c r="F11" s="141" t="s">
        <v>868</v>
      </c>
      <c r="G11" s="181" t="str">
        <f>IF(D11="","*",VLOOKUP(F11,BS_ATIVIDADE[],3,FALSE))</f>
        <v>SOLDA</v>
      </c>
      <c r="H11" s="191" t="s">
        <v>440</v>
      </c>
      <c r="I11" s="119" t="s">
        <v>514</v>
      </c>
      <c r="J11" s="118">
        <v>170</v>
      </c>
      <c r="K11" s="118">
        <v>117.2</v>
      </c>
      <c r="L11" s="118" t="s">
        <v>514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1126</v>
      </c>
      <c r="W11" s="118" t="s">
        <v>1127</v>
      </c>
      <c r="X11" s="117" t="s">
        <v>516</v>
      </c>
      <c r="Y11" s="144" t="s">
        <v>519</v>
      </c>
      <c r="Z11" s="117"/>
      <c r="AA11" s="118" t="s">
        <v>514</v>
      </c>
      <c r="AB11" s="116" t="s">
        <v>514</v>
      </c>
      <c r="AC11" s="116" t="s">
        <v>514</v>
      </c>
      <c r="AD11" s="120" t="s">
        <v>514</v>
      </c>
      <c r="AE11" s="118" t="s">
        <v>514</v>
      </c>
      <c r="AF11" s="118" t="s">
        <v>514</v>
      </c>
      <c r="AG11" s="118" t="s">
        <v>514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1128</v>
      </c>
      <c r="BK11" s="20" t="s">
        <v>1128</v>
      </c>
      <c r="BL11" s="18"/>
      <c r="BM11" s="145" t="s">
        <v>533</v>
      </c>
      <c r="BN11" s="145" t="s">
        <v>562</v>
      </c>
      <c r="BO11" s="145" t="s">
        <v>639</v>
      </c>
      <c r="BP11" s="21" t="s">
        <v>1129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984</v>
      </c>
      <c r="E12" s="47">
        <v>7</v>
      </c>
      <c r="F12" s="141" t="s">
        <v>868</v>
      </c>
      <c r="G12" s="10" t="str">
        <f>IF(D12="","*",VLOOKUP(F12,BS_ATIVIDADE[],3,FALSE))</f>
        <v>SOLDA</v>
      </c>
      <c r="H12" s="191" t="s">
        <v>352</v>
      </c>
      <c r="I12" s="119" t="s">
        <v>514</v>
      </c>
      <c r="J12" s="118">
        <v>73</v>
      </c>
      <c r="K12" s="118">
        <v>277.5</v>
      </c>
      <c r="L12" s="118" t="s">
        <v>514</v>
      </c>
      <c r="M12" s="118" t="s">
        <v>352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1130</v>
      </c>
      <c r="W12" s="118" t="s">
        <v>1120</v>
      </c>
      <c r="X12" s="117" t="s">
        <v>516</v>
      </c>
      <c r="Y12" s="144" t="s">
        <v>519</v>
      </c>
      <c r="Z12" s="117"/>
      <c r="AA12" s="166" t="s">
        <v>514</v>
      </c>
      <c r="AB12" s="167" t="s">
        <v>514</v>
      </c>
      <c r="AC12" s="116" t="s">
        <v>514</v>
      </c>
      <c r="AD12" s="120" t="s">
        <v>514</v>
      </c>
      <c r="AE12" s="118" t="s">
        <v>514</v>
      </c>
      <c r="AF12" s="118" t="s">
        <v>514</v>
      </c>
      <c r="AG12" s="118" t="s">
        <v>514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ZKY2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1121</v>
      </c>
      <c r="BK12" s="19" t="s">
        <v>1122</v>
      </c>
      <c r="BL12" s="18"/>
      <c r="BM12" s="145" t="s">
        <v>540</v>
      </c>
      <c r="BN12" s="144" t="s">
        <v>540</v>
      </c>
      <c r="BO12" s="145" t="s">
        <v>540</v>
      </c>
      <c r="BP12" s="169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1009</v>
      </c>
      <c r="E13" s="47">
        <v>8</v>
      </c>
      <c r="F13" s="141" t="s">
        <v>868</v>
      </c>
      <c r="G13" s="10" t="str">
        <f>IF(D13="","*",VLOOKUP(F13,BS_ATIVIDADE[],3,FALSE))</f>
        <v>SOLDA</v>
      </c>
      <c r="H13" s="191" t="s">
        <v>317</v>
      </c>
      <c r="I13" s="119" t="s">
        <v>514</v>
      </c>
      <c r="J13" s="118">
        <v>73</v>
      </c>
      <c r="K13" s="118">
        <v>206.2</v>
      </c>
      <c r="L13" s="118" t="s">
        <v>514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314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1131</v>
      </c>
      <c r="W13" s="118" t="s">
        <v>1116</v>
      </c>
      <c r="X13" s="117" t="s">
        <v>516</v>
      </c>
      <c r="Y13" s="144" t="s">
        <v>519</v>
      </c>
      <c r="Z13" s="117"/>
      <c r="AA13" s="118" t="s">
        <v>514</v>
      </c>
      <c r="AB13" s="116" t="s">
        <v>514</v>
      </c>
      <c r="AC13" s="116" t="s">
        <v>514</v>
      </c>
      <c r="AD13" s="120" t="s">
        <v>514</v>
      </c>
      <c r="AE13" s="118" t="s">
        <v>514</v>
      </c>
      <c r="AF13" s="118" t="s">
        <v>514</v>
      </c>
      <c r="AG13" s="118" t="s">
        <v>514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1117</v>
      </c>
      <c r="BK13" s="19" t="s">
        <v>1132</v>
      </c>
      <c r="BL13" s="18"/>
      <c r="BM13" s="145" t="s">
        <v>542</v>
      </c>
      <c r="BN13" s="144" t="s">
        <v>557</v>
      </c>
      <c r="BO13" s="145" t="s">
        <v>630</v>
      </c>
      <c r="BP13" s="169" t="s">
        <v>1133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790</v>
      </c>
      <c r="E14" s="47">
        <v>9</v>
      </c>
      <c r="F14" s="143" t="s">
        <v>829</v>
      </c>
      <c r="G14" s="10" t="str">
        <f>IF(D14="","*",VLOOKUP(F14,BS_ATIVIDADE[],3,FALSE))</f>
        <v>OUTROS</v>
      </c>
      <c r="H14" s="218" t="s">
        <v>1134</v>
      </c>
      <c r="I14" s="159" t="s">
        <v>1134</v>
      </c>
      <c r="J14" s="118">
        <v>73</v>
      </c>
      <c r="K14" s="142">
        <v>95.5</v>
      </c>
      <c r="L14" s="118" t="s">
        <v>514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1135</v>
      </c>
      <c r="W14" s="118" t="s">
        <v>1136</v>
      </c>
      <c r="X14" s="117" t="s">
        <v>516</v>
      </c>
      <c r="Y14" s="144" t="s">
        <v>519</v>
      </c>
      <c r="Z14" s="117"/>
      <c r="AA14" s="118">
        <v>1</v>
      </c>
      <c r="AB14" s="116" t="s">
        <v>506</v>
      </c>
      <c r="AC14" s="116" t="s">
        <v>514</v>
      </c>
      <c r="AD14" s="120">
        <v>0.33333333333333331</v>
      </c>
      <c r="AE14" s="118" t="s">
        <v>514</v>
      </c>
      <c r="AF14" s="118" t="s">
        <v>514</v>
      </c>
      <c r="AG14" s="118" t="s">
        <v>514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1137</v>
      </c>
      <c r="BK14" s="19" t="s">
        <v>1138</v>
      </c>
      <c r="BL14" s="18"/>
      <c r="BM14" s="145" t="s">
        <v>546</v>
      </c>
      <c r="BN14" s="144" t="s">
        <v>546</v>
      </c>
      <c r="BO14" s="145" t="s">
        <v>546</v>
      </c>
      <c r="BP14" s="19" t="s">
        <v>1138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880</v>
      </c>
      <c r="E15" s="47">
        <v>10</v>
      </c>
      <c r="F15" s="141" t="s">
        <v>791</v>
      </c>
      <c r="G15" s="10" t="str">
        <f>IF(D15="","*",VLOOKUP(F15,BS_ATIVIDADE[],3,FALSE))</f>
        <v>MECANIZAÇÃO - SOCADORA</v>
      </c>
      <c r="H15" s="191" t="s">
        <v>384</v>
      </c>
      <c r="I15" s="119" t="s">
        <v>384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1139</v>
      </c>
      <c r="W15" s="118" t="s">
        <v>1140</v>
      </c>
      <c r="X15" s="117" t="s">
        <v>516</v>
      </c>
      <c r="Y15" s="144" t="s">
        <v>519</v>
      </c>
      <c r="Z15" s="117"/>
      <c r="AA15" s="118">
        <v>1</v>
      </c>
      <c r="AB15" s="116" t="s">
        <v>506</v>
      </c>
      <c r="AC15" s="116" t="s">
        <v>514</v>
      </c>
      <c r="AD15" s="120">
        <v>0.29166666666666669</v>
      </c>
      <c r="AE15" s="118">
        <v>6233</v>
      </c>
      <c r="AF15" s="118">
        <v>6230</v>
      </c>
      <c r="AG15" s="118" t="s">
        <v>514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1141</v>
      </c>
      <c r="BK15" s="19" t="s">
        <v>1142</v>
      </c>
      <c r="BL15" s="18"/>
      <c r="BM15" s="145" t="s">
        <v>540</v>
      </c>
      <c r="BN15" s="144" t="s">
        <v>540</v>
      </c>
      <c r="BO15" s="145" t="s">
        <v>540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960</v>
      </c>
      <c r="E16" s="47">
        <v>11</v>
      </c>
      <c r="F16" s="163" t="s">
        <v>764</v>
      </c>
      <c r="G16" s="10" t="str">
        <f>IF(D16="","*",VLOOKUP(F16,BS_ATIVIDADE[],3,FALSE))</f>
        <v>LIMPEZA LASTRO</v>
      </c>
      <c r="H16" s="191" t="s">
        <v>514</v>
      </c>
      <c r="I16" s="119" t="s">
        <v>514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1143</v>
      </c>
      <c r="W16" s="118" t="s">
        <v>1144</v>
      </c>
      <c r="X16" s="117" t="s">
        <v>516</v>
      </c>
      <c r="Y16" s="144" t="s">
        <v>519</v>
      </c>
      <c r="Z16" s="117"/>
      <c r="AA16" s="118" t="s">
        <v>514</v>
      </c>
      <c r="AB16" s="116" t="s">
        <v>514</v>
      </c>
      <c r="AC16" s="116" t="s">
        <v>514</v>
      </c>
      <c r="AD16" s="120" t="s">
        <v>514</v>
      </c>
      <c r="AE16" s="118" t="s">
        <v>514</v>
      </c>
      <c r="AF16" s="118" t="s">
        <v>514</v>
      </c>
      <c r="AG16" s="118" t="s">
        <v>514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1145</v>
      </c>
      <c r="BK16" s="19" t="s">
        <v>1146</v>
      </c>
      <c r="BL16" s="18"/>
      <c r="BM16" s="145" t="s">
        <v>540</v>
      </c>
      <c r="BN16" s="144" t="s">
        <v>540</v>
      </c>
      <c r="BO16" s="145" t="s">
        <v>540</v>
      </c>
      <c r="BP16" s="169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895</v>
      </c>
      <c r="E17" s="47">
        <v>12</v>
      </c>
      <c r="F17" s="141" t="s">
        <v>709</v>
      </c>
      <c r="G17" s="181" t="str">
        <f>IF(D17="","*",VLOOKUP(F17,BS_ATIVIDADE[],3,FALSE))</f>
        <v>DETECÇÃO</v>
      </c>
      <c r="H17" s="218" t="s">
        <v>338</v>
      </c>
      <c r="I17" s="159" t="s">
        <v>371</v>
      </c>
      <c r="J17" s="118">
        <v>73</v>
      </c>
      <c r="K17" s="142">
        <v>251.24199999999999</v>
      </c>
      <c r="L17" s="118">
        <v>306.72899999999998</v>
      </c>
      <c r="M17" s="142" t="s">
        <v>1147</v>
      </c>
      <c r="N17" s="142" t="s">
        <v>1148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1149</v>
      </c>
      <c r="W17" s="118" t="s">
        <v>1150</v>
      </c>
      <c r="X17" s="117" t="s">
        <v>516</v>
      </c>
      <c r="Y17" s="144" t="s">
        <v>519</v>
      </c>
      <c r="Z17" s="117"/>
      <c r="AA17" s="118">
        <v>1</v>
      </c>
      <c r="AB17" s="116" t="s">
        <v>506</v>
      </c>
      <c r="AC17" s="116" t="s">
        <v>514</v>
      </c>
      <c r="AD17" s="120">
        <v>0.29166666666666669</v>
      </c>
      <c r="AE17" s="118">
        <v>6527</v>
      </c>
      <c r="AF17" s="118" t="s">
        <v>514</v>
      </c>
      <c r="AG17" s="118" t="s">
        <v>514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1151</v>
      </c>
      <c r="BK17" s="20" t="s">
        <v>1152</v>
      </c>
      <c r="BL17" s="18"/>
      <c r="BM17" s="145" t="s">
        <v>540</v>
      </c>
      <c r="BN17" s="144" t="s">
        <v>540</v>
      </c>
      <c r="BO17" s="145" t="s">
        <v>540</v>
      </c>
      <c r="BP17" s="169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787</v>
      </c>
      <c r="E18" s="47">
        <v>13</v>
      </c>
      <c r="F18" s="141" t="s">
        <v>700</v>
      </c>
      <c r="G18" s="10" t="str">
        <f>IF(D18="","*",VLOOKUP(F18,BS_ATIVIDADE[],3,FALSE))</f>
        <v>OUTROS</v>
      </c>
      <c r="H18" s="191" t="s">
        <v>405</v>
      </c>
      <c r="I18" s="119" t="s">
        <v>306</v>
      </c>
      <c r="J18" s="118">
        <v>73</v>
      </c>
      <c r="K18" s="118">
        <v>372.58800000000002</v>
      </c>
      <c r="L18" s="118" t="s">
        <v>514</v>
      </c>
      <c r="M18" s="142" t="s">
        <v>1153</v>
      </c>
      <c r="N18" s="142" t="s">
        <v>1154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1139</v>
      </c>
      <c r="W18" s="118" t="s">
        <v>1155</v>
      </c>
      <c r="X18" s="117" t="s">
        <v>516</v>
      </c>
      <c r="Y18" s="144" t="s">
        <v>519</v>
      </c>
      <c r="Z18" s="117"/>
      <c r="AA18" s="118">
        <v>1</v>
      </c>
      <c r="AB18" s="116" t="s">
        <v>506</v>
      </c>
      <c r="AC18" s="116" t="s">
        <v>514</v>
      </c>
      <c r="AD18" s="120">
        <v>0.375</v>
      </c>
      <c r="AE18" s="118">
        <v>1602</v>
      </c>
      <c r="AF18" s="118" t="s">
        <v>514</v>
      </c>
      <c r="AG18" s="118" t="s">
        <v>514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1156</v>
      </c>
      <c r="BK18" s="19" t="s">
        <v>1156</v>
      </c>
      <c r="BL18" s="18"/>
      <c r="BM18" s="145" t="s">
        <v>532</v>
      </c>
      <c r="BN18" s="144" t="s">
        <v>561</v>
      </c>
      <c r="BO18" s="145" t="s">
        <v>618</v>
      </c>
      <c r="BP18" s="19" t="s">
        <v>1156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874</v>
      </c>
      <c r="E19" s="47">
        <v>14</v>
      </c>
      <c r="F19" s="141" t="s">
        <v>700</v>
      </c>
      <c r="G19" s="10" t="str">
        <f>IF(D19="","*",VLOOKUP(F19,BS_ATIVIDADE[],3,FALSE))</f>
        <v>OUTROS</v>
      </c>
      <c r="H19" s="191" t="s">
        <v>28</v>
      </c>
      <c r="I19" s="119" t="s">
        <v>1157</v>
      </c>
      <c r="J19" s="118">
        <v>70</v>
      </c>
      <c r="K19" s="118">
        <v>104</v>
      </c>
      <c r="L19" s="118" t="s">
        <v>514</v>
      </c>
      <c r="M19" s="142" t="s">
        <v>1158</v>
      </c>
      <c r="N19" s="142" t="s">
        <v>1159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1139</v>
      </c>
      <c r="W19" s="118" t="s">
        <v>1160</v>
      </c>
      <c r="X19" s="117" t="s">
        <v>516</v>
      </c>
      <c r="Y19" s="144" t="s">
        <v>519</v>
      </c>
      <c r="Z19" s="117"/>
      <c r="AA19" s="118" t="s">
        <v>514</v>
      </c>
      <c r="AB19" s="116" t="s">
        <v>514</v>
      </c>
      <c r="AC19" s="116" t="s">
        <v>514</v>
      </c>
      <c r="AD19" s="120">
        <v>0.35416666666666669</v>
      </c>
      <c r="AE19" s="118">
        <v>6235</v>
      </c>
      <c r="AF19" s="118" t="s">
        <v>514</v>
      </c>
      <c r="AG19" s="118" t="s">
        <v>514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1161</v>
      </c>
      <c r="BK19" s="19" t="s">
        <v>1162</v>
      </c>
      <c r="BL19" s="18"/>
      <c r="BM19" s="145" t="s">
        <v>540</v>
      </c>
      <c r="BN19" s="144" t="s">
        <v>540</v>
      </c>
      <c r="BO19" s="145" t="s">
        <v>540</v>
      </c>
      <c r="BP19" s="169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884</v>
      </c>
      <c r="E20" s="47">
        <v>15</v>
      </c>
      <c r="F20" s="216" t="s">
        <v>700</v>
      </c>
      <c r="G20" s="10" t="str">
        <f>IF(D20="","*",VLOOKUP(F20,BS_ATIVIDADE[],3,FALSE))</f>
        <v>OUTROS</v>
      </c>
      <c r="H20" s="191" t="s">
        <v>28</v>
      </c>
      <c r="I20" s="119" t="s">
        <v>1163</v>
      </c>
      <c r="J20" s="118">
        <v>70</v>
      </c>
      <c r="K20" s="118">
        <v>104</v>
      </c>
      <c r="L20" s="118" t="s">
        <v>514</v>
      </c>
      <c r="M20" s="142" t="s">
        <v>1164</v>
      </c>
      <c r="N20" s="142" t="s">
        <v>1165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1139</v>
      </c>
      <c r="W20" s="118" t="s">
        <v>1166</v>
      </c>
      <c r="X20" s="117" t="s">
        <v>516</v>
      </c>
      <c r="Y20" s="144" t="s">
        <v>519</v>
      </c>
      <c r="Z20" s="117"/>
      <c r="AA20" s="118" t="s">
        <v>514</v>
      </c>
      <c r="AB20" s="116" t="s">
        <v>514</v>
      </c>
      <c r="AC20" s="116" t="s">
        <v>514</v>
      </c>
      <c r="AD20" s="120">
        <v>0.35416666666666669</v>
      </c>
      <c r="AE20" s="118">
        <v>6809</v>
      </c>
      <c r="AF20" s="118" t="s">
        <v>514</v>
      </c>
      <c r="AG20" s="118" t="s">
        <v>514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1167</v>
      </c>
      <c r="BK20" s="19" t="s">
        <v>1168</v>
      </c>
      <c r="BL20" s="18"/>
      <c r="BM20" s="145" t="s">
        <v>540</v>
      </c>
      <c r="BN20" s="144" t="s">
        <v>540</v>
      </c>
      <c r="BO20" s="145" t="s">
        <v>540</v>
      </c>
      <c r="BP20" s="169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988</v>
      </c>
      <c r="E21" s="47">
        <v>16</v>
      </c>
      <c r="F21" s="141" t="s">
        <v>875</v>
      </c>
      <c r="G21" s="10" t="str">
        <f>IF(D21="","*",VLOOKUP(F21,BS_ATIVIDADE[],3,FALSE))</f>
        <v>TRILHO - SUBSTITUIÇÂO</v>
      </c>
      <c r="H21" s="191" t="s">
        <v>276</v>
      </c>
      <c r="I21" s="119" t="s">
        <v>514</v>
      </c>
      <c r="J21" s="118">
        <v>73</v>
      </c>
      <c r="K21" s="118">
        <v>138.24</v>
      </c>
      <c r="L21" s="118" t="s">
        <v>514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1111</v>
      </c>
      <c r="W21" s="118" t="s">
        <v>1112</v>
      </c>
      <c r="X21" s="117" t="s">
        <v>516</v>
      </c>
      <c r="Y21" s="144" t="s">
        <v>519</v>
      </c>
      <c r="Z21" s="117" t="s">
        <v>517</v>
      </c>
      <c r="AA21" s="118" t="s">
        <v>514</v>
      </c>
      <c r="AB21" s="116" t="s">
        <v>514</v>
      </c>
      <c r="AC21" s="116" t="s">
        <v>514</v>
      </c>
      <c r="AD21" s="120" t="s">
        <v>514</v>
      </c>
      <c r="AE21" s="118" t="s">
        <v>514</v>
      </c>
      <c r="AF21" s="118" t="s">
        <v>514</v>
      </c>
      <c r="AG21" s="118" t="s">
        <v>514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1169</v>
      </c>
      <c r="BK21" s="19" t="s">
        <v>1170</v>
      </c>
      <c r="BL21" s="18"/>
      <c r="BM21" s="145" t="s">
        <v>546</v>
      </c>
      <c r="BN21" s="145" t="s">
        <v>546</v>
      </c>
      <c r="BO21" s="145" t="s">
        <v>546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970</v>
      </c>
      <c r="E22" s="47">
        <v>17</v>
      </c>
      <c r="F22" s="141" t="s">
        <v>868</v>
      </c>
      <c r="G22" s="10" t="str">
        <f>IF(D22="","*",VLOOKUP(F22,BS_ATIVIDADE[],3,FALSE))</f>
        <v>SOLDA</v>
      </c>
      <c r="H22" s="191" t="s">
        <v>317</v>
      </c>
      <c r="I22" s="119" t="s">
        <v>514</v>
      </c>
      <c r="J22" s="118">
        <v>73</v>
      </c>
      <c r="K22" s="118">
        <v>205.62</v>
      </c>
      <c r="L22" s="118" t="s">
        <v>514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1115</v>
      </c>
      <c r="W22" s="118" t="s">
        <v>1171</v>
      </c>
      <c r="X22" s="117" t="s">
        <v>516</v>
      </c>
      <c r="Y22" s="144" t="s">
        <v>519</v>
      </c>
      <c r="Z22" s="117" t="s">
        <v>511</v>
      </c>
      <c r="AA22" s="118" t="s">
        <v>514</v>
      </c>
      <c r="AB22" s="116" t="s">
        <v>514</v>
      </c>
      <c r="AC22" s="116" t="s">
        <v>514</v>
      </c>
      <c r="AD22" s="120" t="s">
        <v>514</v>
      </c>
      <c r="AE22" s="118" t="s">
        <v>514</v>
      </c>
      <c r="AF22" s="118" t="s">
        <v>514</v>
      </c>
      <c r="AG22" s="118" t="s">
        <v>514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1169</v>
      </c>
      <c r="BK22" s="19" t="s">
        <v>1172</v>
      </c>
      <c r="BL22" s="18"/>
      <c r="BM22" s="145" t="s">
        <v>542</v>
      </c>
      <c r="BN22" s="144" t="s">
        <v>557</v>
      </c>
      <c r="BO22" s="145" t="s">
        <v>630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969</v>
      </c>
      <c r="E23" s="47">
        <v>18</v>
      </c>
      <c r="F23" s="141" t="s">
        <v>868</v>
      </c>
      <c r="G23" s="10" t="str">
        <f>IF(D23="","*",VLOOKUP(F23,BS_ATIVIDADE[],3,FALSE))</f>
        <v>SOLDA</v>
      </c>
      <c r="H23" s="191">
        <v>282286</v>
      </c>
      <c r="I23" s="119" t="s">
        <v>514</v>
      </c>
      <c r="J23" s="118">
        <v>73</v>
      </c>
      <c r="K23" s="118">
        <v>283.3</v>
      </c>
      <c r="L23" s="118" t="s">
        <v>514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1119</v>
      </c>
      <c r="W23" s="118" t="s">
        <v>1171</v>
      </c>
      <c r="X23" s="117" t="s">
        <v>516</v>
      </c>
      <c r="Y23" s="144" t="s">
        <v>519</v>
      </c>
      <c r="Z23" s="117" t="s">
        <v>521</v>
      </c>
      <c r="AA23" s="118" t="s">
        <v>514</v>
      </c>
      <c r="AB23" s="116" t="s">
        <v>514</v>
      </c>
      <c r="AC23" s="116" t="s">
        <v>514</v>
      </c>
      <c r="AD23" s="120" t="s">
        <v>514</v>
      </c>
      <c r="AE23" s="118" t="s">
        <v>514</v>
      </c>
      <c r="AF23" s="118" t="s">
        <v>514</v>
      </c>
      <c r="AG23" s="118" t="s">
        <v>514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1169</v>
      </c>
      <c r="BK23" s="19" t="s">
        <v>1173</v>
      </c>
      <c r="BL23" s="18"/>
      <c r="BM23" s="145" t="s">
        <v>536</v>
      </c>
      <c r="BN23" s="144" t="s">
        <v>564</v>
      </c>
      <c r="BO23" s="145" t="s">
        <v>626</v>
      </c>
      <c r="BP23" s="197" t="s">
        <v>1173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973</v>
      </c>
      <c r="E24" s="47">
        <v>19</v>
      </c>
      <c r="F24" s="141" t="s">
        <v>868</v>
      </c>
      <c r="G24" s="10" t="str">
        <f>IF(D24="","*",VLOOKUP(F24,BS_ATIVIDADE[],3,FALSE))</f>
        <v>SOLDA</v>
      </c>
      <c r="H24" s="191" t="s">
        <v>401</v>
      </c>
      <c r="I24" s="119" t="s">
        <v>514</v>
      </c>
      <c r="J24" s="118">
        <v>73</v>
      </c>
      <c r="K24" s="118">
        <v>355.86900000000003</v>
      </c>
      <c r="L24" s="118" t="s">
        <v>514</v>
      </c>
      <c r="M24" s="142" t="s">
        <v>1174</v>
      </c>
      <c r="N24" s="142" t="s">
        <v>1175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1176</v>
      </c>
      <c r="W24" s="118" t="s">
        <v>1171</v>
      </c>
      <c r="X24" s="117" t="s">
        <v>516</v>
      </c>
      <c r="Y24" s="144" t="s">
        <v>519</v>
      </c>
      <c r="Z24" s="117" t="s">
        <v>517</v>
      </c>
      <c r="AA24" s="118" t="s">
        <v>514</v>
      </c>
      <c r="AB24" s="116" t="s">
        <v>514</v>
      </c>
      <c r="AC24" s="116" t="s">
        <v>514</v>
      </c>
      <c r="AD24" s="120" t="s">
        <v>514</v>
      </c>
      <c r="AE24" s="118" t="s">
        <v>514</v>
      </c>
      <c r="AF24" s="118" t="s">
        <v>514</v>
      </c>
      <c r="AG24" s="118" t="s">
        <v>514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8"/>
      <c r="AN24" s="118" t="s">
        <v>416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1169</v>
      </c>
      <c r="BK24" s="196" t="s">
        <v>1177</v>
      </c>
      <c r="BL24" s="18"/>
      <c r="BM24" s="145" t="s">
        <v>542</v>
      </c>
      <c r="BN24" s="144" t="s">
        <v>557</v>
      </c>
      <c r="BO24" s="145" t="s">
        <v>630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977</v>
      </c>
      <c r="E25" s="47">
        <v>20</v>
      </c>
      <c r="F25" s="141" t="s">
        <v>868</v>
      </c>
      <c r="G25" s="10" t="str">
        <f>IF(D25="","*",VLOOKUP(F25,BS_ATIVIDADE[],3,FALSE))</f>
        <v>SOLDA</v>
      </c>
      <c r="H25" s="224" t="s">
        <v>440</v>
      </c>
      <c r="I25" s="119" t="s">
        <v>514</v>
      </c>
      <c r="J25" s="118">
        <v>170</v>
      </c>
      <c r="K25" s="118">
        <v>117.2</v>
      </c>
      <c r="L25" s="118" t="s">
        <v>514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1126</v>
      </c>
      <c r="W25" s="118" t="s">
        <v>1178</v>
      </c>
      <c r="X25" s="117" t="s">
        <v>516</v>
      </c>
      <c r="Y25" s="144" t="s">
        <v>519</v>
      </c>
      <c r="Z25" s="117" t="s">
        <v>511</v>
      </c>
      <c r="AA25" s="118" t="s">
        <v>514</v>
      </c>
      <c r="AB25" s="116" t="s">
        <v>514</v>
      </c>
      <c r="AC25" s="116" t="s">
        <v>514</v>
      </c>
      <c r="AD25" s="120" t="s">
        <v>514</v>
      </c>
      <c r="AE25" s="118" t="s">
        <v>514</v>
      </c>
      <c r="AF25" s="118" t="s">
        <v>514</v>
      </c>
      <c r="AG25" s="118" t="s">
        <v>514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1179</v>
      </c>
      <c r="BK25" s="19" t="s">
        <v>1179</v>
      </c>
      <c r="BL25" s="18"/>
      <c r="BM25" s="145" t="s">
        <v>546</v>
      </c>
      <c r="BN25" s="145" t="s">
        <v>546</v>
      </c>
      <c r="BO25" s="145" t="s">
        <v>546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984</v>
      </c>
      <c r="E26" s="47">
        <v>21</v>
      </c>
      <c r="F26" s="141" t="s">
        <v>868</v>
      </c>
      <c r="G26" s="181" t="str">
        <f>IF(D26="","*",VLOOKUP(F26,BS_ATIVIDADE[],3,FALSE))</f>
        <v>SOLDA</v>
      </c>
      <c r="H26" s="218" t="s">
        <v>381</v>
      </c>
      <c r="I26" s="159" t="s">
        <v>514</v>
      </c>
      <c r="J26" s="118">
        <v>73</v>
      </c>
      <c r="K26" s="142">
        <v>322.8</v>
      </c>
      <c r="L26" s="118"/>
      <c r="M26" s="142" t="s">
        <v>1180</v>
      </c>
      <c r="N26" s="142" t="s">
        <v>381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1181</v>
      </c>
      <c r="W26" s="118" t="s">
        <v>1182</v>
      </c>
      <c r="X26" s="117" t="s">
        <v>516</v>
      </c>
      <c r="Y26" s="144"/>
      <c r="Z26" s="117"/>
      <c r="AA26" s="118" t="s">
        <v>514</v>
      </c>
      <c r="AB26" s="116" t="s">
        <v>514</v>
      </c>
      <c r="AC26" s="116" t="s">
        <v>514</v>
      </c>
      <c r="AD26" s="120" t="s">
        <v>514</v>
      </c>
      <c r="AE26" s="118" t="s">
        <v>514</v>
      </c>
      <c r="AF26" s="118" t="s">
        <v>514</v>
      </c>
      <c r="AG26" s="118" t="s">
        <v>514</v>
      </c>
      <c r="AH26" s="17"/>
      <c r="AI26" s="141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1169</v>
      </c>
      <c r="BK26" s="19" t="s">
        <v>1170</v>
      </c>
      <c r="BL26" s="18"/>
      <c r="BM26" s="145" t="s">
        <v>546</v>
      </c>
      <c r="BN26" s="145" t="s">
        <v>546</v>
      </c>
      <c r="BO26" s="145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1009</v>
      </c>
      <c r="E27" s="47">
        <v>22</v>
      </c>
      <c r="F27" s="141" t="s">
        <v>868</v>
      </c>
      <c r="G27" s="10" t="str">
        <f>IF(D27="","*",VLOOKUP(F27,BS_ATIVIDADE[],3,FALSE))</f>
        <v>SOLDA</v>
      </c>
      <c r="H27" s="191" t="s">
        <v>317</v>
      </c>
      <c r="I27" s="119" t="s">
        <v>514</v>
      </c>
      <c r="J27" s="118">
        <v>73</v>
      </c>
      <c r="K27" s="118">
        <v>206.2</v>
      </c>
      <c r="L27" s="118" t="s">
        <v>514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314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1131</v>
      </c>
      <c r="W27" s="118" t="s">
        <v>1171</v>
      </c>
      <c r="X27" s="117" t="s">
        <v>516</v>
      </c>
      <c r="Y27" s="144" t="s">
        <v>519</v>
      </c>
      <c r="Z27" s="117" t="s">
        <v>511</v>
      </c>
      <c r="AA27" s="118" t="s">
        <v>514</v>
      </c>
      <c r="AB27" s="116" t="s">
        <v>514</v>
      </c>
      <c r="AC27" s="116" t="s">
        <v>514</v>
      </c>
      <c r="AD27" s="120" t="s">
        <v>514</v>
      </c>
      <c r="AE27" s="118" t="s">
        <v>514</v>
      </c>
      <c r="AF27" s="118" t="s">
        <v>514</v>
      </c>
      <c r="AG27" s="118" t="s">
        <v>514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1169</v>
      </c>
      <c r="BK27" s="19" t="s">
        <v>1172</v>
      </c>
      <c r="BL27" s="18"/>
      <c r="BM27" s="145" t="s">
        <v>542</v>
      </c>
      <c r="BN27" s="144" t="s">
        <v>557</v>
      </c>
      <c r="BO27" s="145" t="s">
        <v>630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901</v>
      </c>
      <c r="E28" s="47">
        <v>23</v>
      </c>
      <c r="F28" s="141" t="s">
        <v>859</v>
      </c>
      <c r="G28" s="10" t="str">
        <f>IF(D28="","*",VLOOKUP(F28,BS_ATIVIDADE[],3,FALSE))</f>
        <v>OUTROS</v>
      </c>
      <c r="H28" s="224" t="s">
        <v>170</v>
      </c>
      <c r="I28" s="119" t="s">
        <v>170</v>
      </c>
      <c r="J28" s="118">
        <v>71</v>
      </c>
      <c r="K28" s="118">
        <v>204</v>
      </c>
      <c r="L28" s="118" t="s">
        <v>514</v>
      </c>
      <c r="M28" s="142" t="s">
        <v>1183</v>
      </c>
      <c r="N28" s="142" t="s">
        <v>1184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1107</v>
      </c>
      <c r="W28" s="194" t="s">
        <v>1185</v>
      </c>
      <c r="X28" s="117" t="s">
        <v>516</v>
      </c>
      <c r="Y28" s="144" t="s">
        <v>519</v>
      </c>
      <c r="Z28" s="117" t="s">
        <v>517</v>
      </c>
      <c r="AA28" s="118">
        <v>1</v>
      </c>
      <c r="AB28" s="116" t="s">
        <v>512</v>
      </c>
      <c r="AC28" s="116" t="s">
        <v>513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1186</v>
      </c>
      <c r="BK28" s="19" t="s">
        <v>1187</v>
      </c>
      <c r="BL28" s="18"/>
      <c r="BM28" s="145" t="s">
        <v>540</v>
      </c>
      <c r="BN28" s="145" t="s">
        <v>540</v>
      </c>
      <c r="BO28" s="145" t="s">
        <v>540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790</v>
      </c>
      <c r="E29" s="47">
        <v>24</v>
      </c>
      <c r="F29" s="143" t="s">
        <v>829</v>
      </c>
      <c r="G29" s="10" t="str">
        <f>IF(D29="","*",VLOOKUP(F29,BS_ATIVIDADE[],3,FALSE))</f>
        <v>OUTROS</v>
      </c>
      <c r="H29" s="218" t="s">
        <v>1134</v>
      </c>
      <c r="I29" s="159" t="s">
        <v>1134</v>
      </c>
      <c r="J29" s="118">
        <v>73</v>
      </c>
      <c r="K29" s="142">
        <v>95.5</v>
      </c>
      <c r="L29" s="118" t="s">
        <v>514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1135</v>
      </c>
      <c r="W29" s="118" t="s">
        <v>1136</v>
      </c>
      <c r="X29" s="117" t="s">
        <v>516</v>
      </c>
      <c r="Y29" s="144" t="s">
        <v>519</v>
      </c>
      <c r="Z29" s="117" t="s">
        <v>521</v>
      </c>
      <c r="AA29" s="118">
        <v>1</v>
      </c>
      <c r="AB29" s="116" t="s">
        <v>506</v>
      </c>
      <c r="AC29" s="116" t="s">
        <v>500</v>
      </c>
      <c r="AD29" s="120">
        <v>0.33333333333333331</v>
      </c>
      <c r="AE29" s="118" t="s">
        <v>514</v>
      </c>
      <c r="AF29" s="118" t="s">
        <v>514</v>
      </c>
      <c r="AG29" s="118" t="s">
        <v>514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1188</v>
      </c>
      <c r="BK29" s="196" t="s">
        <v>1189</v>
      </c>
      <c r="BL29" s="18"/>
      <c r="BM29" s="145" t="s">
        <v>540</v>
      </c>
      <c r="BN29" s="145" t="s">
        <v>540</v>
      </c>
      <c r="BO29" s="145" t="s">
        <v>540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848</v>
      </c>
      <c r="E30" s="47">
        <v>25</v>
      </c>
      <c r="F30" s="141" t="s">
        <v>791</v>
      </c>
      <c r="G30" s="10" t="str">
        <f>IF(D30="","*",VLOOKUP(F30,BS_ATIVIDADE[],3,FALSE))</f>
        <v>MECANIZAÇÃO - SOCADORA</v>
      </c>
      <c r="H30" s="191" t="s">
        <v>72</v>
      </c>
      <c r="I30" s="119" t="s">
        <v>1190</v>
      </c>
      <c r="J30" s="118">
        <v>71</v>
      </c>
      <c r="K30" s="118">
        <v>243.5</v>
      </c>
      <c r="L30" s="118" t="s">
        <v>514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1191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1192</v>
      </c>
      <c r="W30" s="118" t="s">
        <v>1193</v>
      </c>
      <c r="X30" s="117" t="s">
        <v>516</v>
      </c>
      <c r="Y30" s="144" t="s">
        <v>519</v>
      </c>
      <c r="Z30" s="117" t="s">
        <v>511</v>
      </c>
      <c r="AA30" s="118">
        <v>1</v>
      </c>
      <c r="AB30" s="116" t="s">
        <v>506</v>
      </c>
      <c r="AC30" s="116" t="s">
        <v>500</v>
      </c>
      <c r="AD30" s="120">
        <v>0.35416666666666669</v>
      </c>
      <c r="AE30" s="118">
        <v>6240</v>
      </c>
      <c r="AF30" s="118">
        <v>6200</v>
      </c>
      <c r="AG30" s="118" t="s">
        <v>514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1194</v>
      </c>
      <c r="BK30" s="196" t="s">
        <v>1195</v>
      </c>
      <c r="BL30" s="18"/>
      <c r="BM30" s="145" t="s">
        <v>540</v>
      </c>
      <c r="BN30" s="144" t="s">
        <v>540</v>
      </c>
      <c r="BO30" s="145" t="s">
        <v>540</v>
      </c>
      <c r="BP30" s="169" t="s">
        <v>1196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880</v>
      </c>
      <c r="E31" s="47">
        <v>26</v>
      </c>
      <c r="F31" s="141" t="s">
        <v>791</v>
      </c>
      <c r="G31" s="10" t="str">
        <f>IF(D31="","*",VLOOKUP(F31,BS_ATIVIDADE[],3,FALSE))</f>
        <v>MECANIZAÇÃO - SOCADORA</v>
      </c>
      <c r="H31" s="191" t="s">
        <v>384</v>
      </c>
      <c r="I31" s="119" t="s">
        <v>384</v>
      </c>
      <c r="J31" s="118">
        <v>73</v>
      </c>
      <c r="K31" s="118">
        <v>338.68</v>
      </c>
      <c r="L31" s="118">
        <v>337.31099999999998</v>
      </c>
      <c r="M31" s="142" t="s">
        <v>1197</v>
      </c>
      <c r="N31" s="142" t="s">
        <v>384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1139</v>
      </c>
      <c r="W31" s="118" t="s">
        <v>1140</v>
      </c>
      <c r="X31" s="117" t="s">
        <v>516</v>
      </c>
      <c r="Y31" s="144" t="s">
        <v>519</v>
      </c>
      <c r="Z31" s="117" t="s">
        <v>511</v>
      </c>
      <c r="AA31" s="118">
        <v>1</v>
      </c>
      <c r="AB31" s="116" t="s">
        <v>506</v>
      </c>
      <c r="AC31" s="116" t="s">
        <v>500</v>
      </c>
      <c r="AD31" s="120">
        <v>0.29166666666666669</v>
      </c>
      <c r="AE31" s="118">
        <v>6233</v>
      </c>
      <c r="AF31" s="118">
        <v>6230</v>
      </c>
      <c r="AG31" s="118" t="s">
        <v>514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1194</v>
      </c>
      <c r="BK31" s="196" t="s">
        <v>1198</v>
      </c>
      <c r="BL31" s="18"/>
      <c r="BM31" s="145" t="s">
        <v>540</v>
      </c>
      <c r="BN31" s="144" t="s">
        <v>540</v>
      </c>
      <c r="BO31" s="145" t="s">
        <v>540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895</v>
      </c>
      <c r="E32" s="47">
        <v>27</v>
      </c>
      <c r="F32" s="216" t="s">
        <v>709</v>
      </c>
      <c r="G32" s="10" t="str">
        <f>IF(D32="","*",VLOOKUP(F32,BS_ATIVIDADE[],3,FALSE))</f>
        <v>DETECÇÃO</v>
      </c>
      <c r="H32" s="218" t="s">
        <v>371</v>
      </c>
      <c r="I32" s="119" t="s">
        <v>384</v>
      </c>
      <c r="J32" s="118">
        <v>73</v>
      </c>
      <c r="K32" s="118">
        <v>305</v>
      </c>
      <c r="L32" s="118" t="s">
        <v>514</v>
      </c>
      <c r="M32" s="142" t="s">
        <v>1199</v>
      </c>
      <c r="N32" s="142" t="s">
        <v>1200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1201</v>
      </c>
      <c r="W32" s="118" t="s">
        <v>1150</v>
      </c>
      <c r="X32" s="117" t="s">
        <v>516</v>
      </c>
      <c r="Y32" s="144" t="s">
        <v>519</v>
      </c>
      <c r="Z32" s="117" t="s">
        <v>522</v>
      </c>
      <c r="AA32" s="118">
        <v>1</v>
      </c>
      <c r="AB32" s="116" t="s">
        <v>506</v>
      </c>
      <c r="AC32" s="116" t="s">
        <v>514</v>
      </c>
      <c r="AD32" s="120">
        <v>0.29166666666666669</v>
      </c>
      <c r="AE32" s="118">
        <v>6527</v>
      </c>
      <c r="AF32" s="118" t="s">
        <v>514</v>
      </c>
      <c r="AG32" s="118" t="s">
        <v>514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1194</v>
      </c>
      <c r="BK32" s="19" t="s">
        <v>1202</v>
      </c>
      <c r="BL32" s="18"/>
      <c r="BM32" s="145" t="s">
        <v>546</v>
      </c>
      <c r="BN32" s="145" t="s">
        <v>546</v>
      </c>
      <c r="BO32" s="145" t="s">
        <v>546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804</v>
      </c>
      <c r="E33" s="47">
        <v>28</v>
      </c>
      <c r="F33" s="141" t="s">
        <v>707</v>
      </c>
      <c r="G33" s="10" t="str">
        <f>IF(D33="","*",VLOOKUP(F33,BS_ATIVIDADE[],3,FALSE))</f>
        <v>DETECÇÃO</v>
      </c>
      <c r="H33" s="191" t="s">
        <v>77</v>
      </c>
      <c r="I33" s="119" t="s">
        <v>444</v>
      </c>
      <c r="J33" s="118">
        <v>66</v>
      </c>
      <c r="K33" s="118">
        <v>50</v>
      </c>
      <c r="L33" s="118" t="s">
        <v>514</v>
      </c>
      <c r="M33" s="142" t="s">
        <v>1203</v>
      </c>
      <c r="N33" s="142" t="s">
        <v>1204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1205</v>
      </c>
      <c r="W33" s="118" t="s">
        <v>1206</v>
      </c>
      <c r="X33" s="117" t="s">
        <v>510</v>
      </c>
      <c r="Y33" s="144" t="s">
        <v>509</v>
      </c>
      <c r="Z33" s="117" t="s">
        <v>511</v>
      </c>
      <c r="AA33" s="118">
        <v>1</v>
      </c>
      <c r="AB33" s="116" t="s">
        <v>506</v>
      </c>
      <c r="AC33" s="116" t="s">
        <v>500</v>
      </c>
      <c r="AD33" s="120">
        <v>0.29166666666666669</v>
      </c>
      <c r="AE33" s="118">
        <v>6294</v>
      </c>
      <c r="AF33" s="118" t="s">
        <v>514</v>
      </c>
      <c r="AG33" s="118" t="s">
        <v>514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8" t="s">
        <v>1207</v>
      </c>
      <c r="AN33" s="118" t="s">
        <v>1208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1209</v>
      </c>
      <c r="BK33" s="196" t="s">
        <v>1210</v>
      </c>
      <c r="BL33" s="18"/>
      <c r="BM33" s="145" t="s">
        <v>535</v>
      </c>
      <c r="BN33" s="144" t="s">
        <v>554</v>
      </c>
      <c r="BO33" s="145" t="s">
        <v>662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828</v>
      </c>
      <c r="E34" s="47">
        <v>29</v>
      </c>
      <c r="F34" s="143" t="s">
        <v>753</v>
      </c>
      <c r="G34" s="181" t="str">
        <f>IF(D34="","*",VLOOKUP(F34,BS_ATIVIDADE[],3,FALSE))</f>
        <v>TRILHEIRO - DESCARGA</v>
      </c>
      <c r="H34" s="191" t="s">
        <v>65</v>
      </c>
      <c r="I34" s="119" t="s">
        <v>65</v>
      </c>
      <c r="J34" s="118">
        <v>73</v>
      </c>
      <c r="K34" s="142">
        <v>15</v>
      </c>
      <c r="L34" s="118" t="s">
        <v>514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1211</v>
      </c>
      <c r="W34" s="118" t="s">
        <v>1212</v>
      </c>
      <c r="X34" s="117" t="s">
        <v>516</v>
      </c>
      <c r="Y34" s="144"/>
      <c r="Z34" s="117"/>
      <c r="AA34" s="118">
        <v>2</v>
      </c>
      <c r="AB34" s="116" t="s">
        <v>512</v>
      </c>
      <c r="AC34" s="116" t="s">
        <v>514</v>
      </c>
      <c r="AD34" s="120">
        <v>0.29166666666666669</v>
      </c>
      <c r="AE34" s="118" t="s">
        <v>514</v>
      </c>
      <c r="AF34" s="118" t="s">
        <v>514</v>
      </c>
      <c r="AG34" s="118" t="s">
        <v>514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1213</v>
      </c>
      <c r="BL34" s="18"/>
      <c r="BM34" s="145" t="s">
        <v>540</v>
      </c>
      <c r="BN34" s="145" t="s">
        <v>540</v>
      </c>
      <c r="BO34" s="145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1214</v>
      </c>
      <c r="E35" s="47">
        <v>30</v>
      </c>
      <c r="F35" s="141" t="s">
        <v>875</v>
      </c>
      <c r="G35" s="181" t="str">
        <f>IF(D35="","*",VLOOKUP(F35,BS_ATIVIDADE[],3,FALSE))</f>
        <v>TRILHO - SUBSTITUIÇÂO</v>
      </c>
      <c r="H35" s="191" t="s">
        <v>514</v>
      </c>
      <c r="I35" s="119" t="s">
        <v>514</v>
      </c>
      <c r="J35" s="118">
        <v>73</v>
      </c>
      <c r="K35" s="142">
        <v>359</v>
      </c>
      <c r="L35" s="118" t="s">
        <v>514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1215</v>
      </c>
      <c r="W35" s="118" t="s">
        <v>1112</v>
      </c>
      <c r="X35" s="117" t="s">
        <v>516</v>
      </c>
      <c r="Y35" s="144" t="s">
        <v>519</v>
      </c>
      <c r="Z35" s="117"/>
      <c r="AA35" s="118" t="s">
        <v>514</v>
      </c>
      <c r="AB35" s="116" t="s">
        <v>514</v>
      </c>
      <c r="AC35" s="116" t="s">
        <v>514</v>
      </c>
      <c r="AD35" s="120" t="s">
        <v>514</v>
      </c>
      <c r="AE35" s="118" t="s">
        <v>514</v>
      </c>
      <c r="AF35" s="118" t="s">
        <v>514</v>
      </c>
      <c r="AG35" s="118" t="s">
        <v>514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1216</v>
      </c>
      <c r="BK35" s="19" t="s">
        <v>1216</v>
      </c>
      <c r="BL35" s="18"/>
      <c r="BM35" s="145" t="s">
        <v>536</v>
      </c>
      <c r="BN35" s="145" t="s">
        <v>564</v>
      </c>
      <c r="BO35" s="145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988</v>
      </c>
      <c r="E36" s="47">
        <v>31</v>
      </c>
      <c r="F36" s="141" t="s">
        <v>875</v>
      </c>
      <c r="G36" s="10" t="str">
        <f>IF(D36="","*",VLOOKUP(F36,BS_ATIVIDADE[],3,FALSE))</f>
        <v>TRILHO - SUBSTITUIÇÂO</v>
      </c>
      <c r="H36" s="191" t="s">
        <v>276</v>
      </c>
      <c r="I36" s="119" t="s">
        <v>514</v>
      </c>
      <c r="J36" s="118">
        <v>73</v>
      </c>
      <c r="K36" s="118">
        <v>138.4</v>
      </c>
      <c r="L36" s="118" t="s">
        <v>514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1111</v>
      </c>
      <c r="W36" s="118" t="s">
        <v>1112</v>
      </c>
      <c r="X36" s="117" t="s">
        <v>516</v>
      </c>
      <c r="Y36" s="144" t="s">
        <v>519</v>
      </c>
      <c r="Z36" s="117"/>
      <c r="AA36" s="118" t="s">
        <v>514</v>
      </c>
      <c r="AB36" s="116" t="s">
        <v>514</v>
      </c>
      <c r="AC36" s="116" t="s">
        <v>514</v>
      </c>
      <c r="AD36" s="120" t="s">
        <v>514</v>
      </c>
      <c r="AE36" s="118" t="s">
        <v>514</v>
      </c>
      <c r="AF36" s="118" t="s">
        <v>514</v>
      </c>
      <c r="AG36" s="118" t="s">
        <v>514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1216</v>
      </c>
      <c r="BK36" s="19" t="s">
        <v>1216</v>
      </c>
      <c r="BL36" s="18"/>
      <c r="BM36" s="145" t="s">
        <v>536</v>
      </c>
      <c r="BN36" s="145" t="s">
        <v>564</v>
      </c>
      <c r="BO36" s="145" t="s">
        <v>615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930</v>
      </c>
      <c r="E37" s="47">
        <v>32</v>
      </c>
      <c r="F37" s="141" t="s">
        <v>868</v>
      </c>
      <c r="G37" s="10" t="str">
        <f>IF(D37="","*",VLOOKUP(F37,BS_ATIVIDADE[],3,FALSE))</f>
        <v>SOLDA</v>
      </c>
      <c r="H37" s="224" t="s">
        <v>65</v>
      </c>
      <c r="I37" s="119" t="s">
        <v>514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1217</v>
      </c>
      <c r="W37" s="118" t="s">
        <v>1182</v>
      </c>
      <c r="X37" s="117" t="s">
        <v>516</v>
      </c>
      <c r="Y37" s="144"/>
      <c r="Z37" s="117"/>
      <c r="AA37" s="118" t="s">
        <v>514</v>
      </c>
      <c r="AB37" s="116" t="s">
        <v>514</v>
      </c>
      <c r="AC37" s="116" t="s">
        <v>514</v>
      </c>
      <c r="AD37" s="120" t="s">
        <v>514</v>
      </c>
      <c r="AE37" s="118" t="s">
        <v>514</v>
      </c>
      <c r="AF37" s="118" t="s">
        <v>514</v>
      </c>
      <c r="AG37" s="118" t="s">
        <v>514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1218</v>
      </c>
      <c r="BK37" s="19" t="s">
        <v>1219</v>
      </c>
      <c r="BL37" s="18"/>
      <c r="BM37" s="145" t="s">
        <v>540</v>
      </c>
      <c r="BN37" s="145" t="s">
        <v>540</v>
      </c>
      <c r="BO37" s="145" t="s">
        <v>540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970</v>
      </c>
      <c r="E38" s="47">
        <v>33</v>
      </c>
      <c r="F38" s="141" t="s">
        <v>868</v>
      </c>
      <c r="G38" s="10" t="str">
        <f>IF(D38="","*",VLOOKUP(F38,BS_ATIVIDADE[],3,FALSE))</f>
        <v>SOLDA</v>
      </c>
      <c r="H38" s="191" t="s">
        <v>331</v>
      </c>
      <c r="I38" s="119" t="s">
        <v>514</v>
      </c>
      <c r="J38" s="118">
        <v>73</v>
      </c>
      <c r="K38" s="118">
        <v>236.05</v>
      </c>
      <c r="L38" s="118" t="s">
        <v>514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1115</v>
      </c>
      <c r="W38" s="118" t="s">
        <v>1182</v>
      </c>
      <c r="X38" s="117" t="s">
        <v>516</v>
      </c>
      <c r="Y38" s="144"/>
      <c r="Z38" s="117"/>
      <c r="AA38" s="118" t="s">
        <v>514</v>
      </c>
      <c r="AB38" s="116" t="s">
        <v>514</v>
      </c>
      <c r="AC38" s="116" t="s">
        <v>514</v>
      </c>
      <c r="AD38" s="120" t="s">
        <v>514</v>
      </c>
      <c r="AE38" s="118" t="s">
        <v>514</v>
      </c>
      <c r="AF38" s="118" t="s">
        <v>514</v>
      </c>
      <c r="AG38" s="118" t="s">
        <v>514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1220</v>
      </c>
      <c r="BK38" s="196" t="s">
        <v>1221</v>
      </c>
      <c r="BL38" s="18"/>
      <c r="BM38" s="145" t="s">
        <v>540</v>
      </c>
      <c r="BN38" s="145" t="s">
        <v>540</v>
      </c>
      <c r="BO38" s="145" t="s">
        <v>540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969</v>
      </c>
      <c r="E39" s="47">
        <v>34</v>
      </c>
      <c r="F39" s="141" t="s">
        <v>868</v>
      </c>
      <c r="G39" s="10" t="str">
        <f>IF(D39="","*",VLOOKUP(F39,BS_ATIVIDADE[],3,FALSE))</f>
        <v>SOLDA</v>
      </c>
      <c r="H39" s="191" t="s">
        <v>345</v>
      </c>
      <c r="I39" s="119" t="s">
        <v>514</v>
      </c>
      <c r="J39" s="118">
        <v>73</v>
      </c>
      <c r="K39" s="118">
        <v>263</v>
      </c>
      <c r="L39" s="118" t="s">
        <v>514</v>
      </c>
      <c r="M39" s="142" t="s">
        <v>1222</v>
      </c>
      <c r="N39" s="142" t="s">
        <v>345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1119</v>
      </c>
      <c r="W39" s="118" t="s">
        <v>1182</v>
      </c>
      <c r="X39" s="117" t="s">
        <v>516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1223</v>
      </c>
      <c r="BK39" s="19" t="s">
        <v>1224</v>
      </c>
      <c r="BL39" s="18"/>
      <c r="BM39" s="145" t="s">
        <v>540</v>
      </c>
      <c r="BN39" s="145" t="s">
        <v>540</v>
      </c>
      <c r="BO39" s="145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973</v>
      </c>
      <c r="E40" s="47">
        <v>35</v>
      </c>
      <c r="F40" s="141" t="s">
        <v>868</v>
      </c>
      <c r="G40" s="181" t="str">
        <f>IF(D40="","*",VLOOKUP(F40,BS_ATIVIDADE[],3,FALSE))</f>
        <v>SOLDA</v>
      </c>
      <c r="H40" s="191" t="s">
        <v>346</v>
      </c>
      <c r="I40" s="119" t="s">
        <v>514</v>
      </c>
      <c r="J40" s="118">
        <v>73</v>
      </c>
      <c r="K40" s="118">
        <v>263</v>
      </c>
      <c r="L40" s="118" t="s">
        <v>514</v>
      </c>
      <c r="M40" s="142" t="s">
        <v>1225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1176</v>
      </c>
      <c r="W40" s="118" t="s">
        <v>1182</v>
      </c>
      <c r="X40" s="117" t="s">
        <v>516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ZEC2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1226</v>
      </c>
      <c r="BK40" s="19" t="s">
        <v>1227</v>
      </c>
      <c r="BL40" s="18"/>
      <c r="BM40" s="145" t="s">
        <v>540</v>
      </c>
      <c r="BN40" s="145" t="s">
        <v>540</v>
      </c>
      <c r="BO40" s="145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977</v>
      </c>
      <c r="E41" s="47">
        <v>36</v>
      </c>
      <c r="F41" s="141" t="s">
        <v>868</v>
      </c>
      <c r="G41" s="10" t="str">
        <f>IF(D41="","*",VLOOKUP(F41,BS_ATIVIDADE[],3,FALSE))</f>
        <v>SOLDA</v>
      </c>
      <c r="H41" s="191" t="s">
        <v>122</v>
      </c>
      <c r="I41" s="119" t="s">
        <v>514</v>
      </c>
      <c r="J41" s="118">
        <v>70</v>
      </c>
      <c r="K41" s="118">
        <v>105.6</v>
      </c>
      <c r="L41" s="118" t="s">
        <v>514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1228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1126</v>
      </c>
      <c r="W41" s="118" t="s">
        <v>1116</v>
      </c>
      <c r="X41" s="117" t="s">
        <v>516</v>
      </c>
      <c r="Y41" s="144" t="s">
        <v>519</v>
      </c>
      <c r="Z41" s="117"/>
      <c r="AA41" s="118" t="s">
        <v>514</v>
      </c>
      <c r="AB41" s="116" t="s">
        <v>514</v>
      </c>
      <c r="AC41" s="116" t="s">
        <v>514</v>
      </c>
      <c r="AD41" s="120" t="s">
        <v>514</v>
      </c>
      <c r="AE41" s="118" t="s">
        <v>514</v>
      </c>
      <c r="AF41" s="118" t="s">
        <v>514</v>
      </c>
      <c r="AG41" s="118" t="s">
        <v>514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1229</v>
      </c>
      <c r="BK41" s="19" t="s">
        <v>1230</v>
      </c>
      <c r="BL41" s="18"/>
      <c r="BM41" s="145" t="s">
        <v>540</v>
      </c>
      <c r="BN41" s="145" t="s">
        <v>540</v>
      </c>
      <c r="BO41" s="145" t="s">
        <v>540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984</v>
      </c>
      <c r="E42" s="47">
        <v>37</v>
      </c>
      <c r="F42" s="141" t="s">
        <v>868</v>
      </c>
      <c r="G42" s="10" t="str">
        <f>IF(D42="","*",VLOOKUP(F42,BS_ATIVIDADE[],3,FALSE))</f>
        <v>SOLDA</v>
      </c>
      <c r="H42" s="191" t="s">
        <v>345</v>
      </c>
      <c r="I42" s="119" t="s">
        <v>514</v>
      </c>
      <c r="J42" s="118">
        <v>73</v>
      </c>
      <c r="K42" s="118">
        <v>263</v>
      </c>
      <c r="L42" s="118" t="s">
        <v>514</v>
      </c>
      <c r="M42" s="142" t="s">
        <v>1222</v>
      </c>
      <c r="N42" s="142" t="s">
        <v>345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1181</v>
      </c>
      <c r="W42" s="118" t="s">
        <v>1182</v>
      </c>
      <c r="X42" s="117" t="s">
        <v>516</v>
      </c>
      <c r="Y42" s="144"/>
      <c r="Z42" s="117"/>
      <c r="AA42" s="166" t="s">
        <v>514</v>
      </c>
      <c r="AB42" s="167" t="s">
        <v>514</v>
      </c>
      <c r="AC42" s="167" t="s">
        <v>514</v>
      </c>
      <c r="AD42" s="198" t="s">
        <v>514</v>
      </c>
      <c r="AE42" s="166" t="s">
        <v>514</v>
      </c>
      <c r="AF42" s="166" t="s">
        <v>514</v>
      </c>
      <c r="AG42" s="118" t="s">
        <v>514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1231</v>
      </c>
      <c r="BK42" s="19" t="s">
        <v>1224</v>
      </c>
      <c r="BL42" s="18"/>
      <c r="BM42" s="145" t="s">
        <v>540</v>
      </c>
      <c r="BN42" s="145" t="s">
        <v>540</v>
      </c>
      <c r="BO42" s="145" t="s">
        <v>540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1009</v>
      </c>
      <c r="E43" s="47">
        <v>38</v>
      </c>
      <c r="F43" s="141" t="s">
        <v>868</v>
      </c>
      <c r="G43" s="10" t="str">
        <f>IF(D43="","*",VLOOKUP(F43,BS_ATIVIDADE[],3,FALSE))</f>
        <v>SOLDA</v>
      </c>
      <c r="H43" s="191" t="s">
        <v>57</v>
      </c>
      <c r="I43" s="119" t="s">
        <v>514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1131</v>
      </c>
      <c r="W43" s="118" t="s">
        <v>1182</v>
      </c>
      <c r="X43" s="117" t="s">
        <v>516</v>
      </c>
      <c r="Y43" s="144"/>
      <c r="Z43" s="117"/>
      <c r="AA43" s="118" t="s">
        <v>514</v>
      </c>
      <c r="AB43" s="116" t="s">
        <v>514</v>
      </c>
      <c r="AC43" s="116" t="s">
        <v>514</v>
      </c>
      <c r="AD43" s="120" t="s">
        <v>514</v>
      </c>
      <c r="AE43" s="118" t="s">
        <v>514</v>
      </c>
      <c r="AF43" s="118" t="s">
        <v>514</v>
      </c>
      <c r="AG43" s="118" t="s">
        <v>514</v>
      </c>
      <c r="AH43" s="17" t="s">
        <v>514</v>
      </c>
      <c r="AI43" s="141" t="s">
        <v>868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514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1232</v>
      </c>
      <c r="BK43" s="196" t="s">
        <v>1233</v>
      </c>
      <c r="BL43" s="18"/>
      <c r="BM43" s="145" t="s">
        <v>540</v>
      </c>
      <c r="BN43" s="145" t="s">
        <v>540</v>
      </c>
      <c r="BO43" s="145" t="s">
        <v>540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978</v>
      </c>
      <c r="E44" s="47">
        <v>39</v>
      </c>
      <c r="F44" s="141" t="s">
        <v>846</v>
      </c>
      <c r="G44" s="10" t="str">
        <f>IF(D44="","*",VLOOKUP(F44,BS_ATIVIDADE[],3,FALSE))</f>
        <v>AMV</v>
      </c>
      <c r="H44" s="191" t="s">
        <v>514</v>
      </c>
      <c r="I44" s="119" t="s">
        <v>514</v>
      </c>
      <c r="J44" s="118">
        <v>70</v>
      </c>
      <c r="K44" s="118">
        <v>104</v>
      </c>
      <c r="L44" s="118" t="s">
        <v>514</v>
      </c>
      <c r="M44" s="142" t="s">
        <v>1234</v>
      </c>
      <c r="N44" s="142" t="s">
        <v>1235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1236</v>
      </c>
      <c r="W44" s="118" t="s">
        <v>1237</v>
      </c>
      <c r="X44" s="117" t="s">
        <v>516</v>
      </c>
      <c r="Y44" s="144"/>
      <c r="Z44" s="117"/>
      <c r="AA44" s="118" t="s">
        <v>514</v>
      </c>
      <c r="AB44" s="116" t="s">
        <v>514</v>
      </c>
      <c r="AC44" s="116" t="s">
        <v>514</v>
      </c>
      <c r="AD44" s="120" t="s">
        <v>514</v>
      </c>
      <c r="AE44" s="118" t="s">
        <v>514</v>
      </c>
      <c r="AF44" s="118" t="s">
        <v>514</v>
      </c>
      <c r="AG44" s="118" t="s">
        <v>514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1238</v>
      </c>
      <c r="BK44" s="196" t="s">
        <v>1239</v>
      </c>
      <c r="BL44" s="18"/>
      <c r="BM44" s="145" t="s">
        <v>540</v>
      </c>
      <c r="BN44" s="145" t="s">
        <v>540</v>
      </c>
      <c r="BO44" s="145" t="s">
        <v>540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933</v>
      </c>
      <c r="E45" s="47">
        <v>40</v>
      </c>
      <c r="F45" s="141" t="s">
        <v>842</v>
      </c>
      <c r="G45" s="181" t="str">
        <f>IF(D45="","*",VLOOKUP(F45,BS_ATIVIDADE[],3,FALSE))</f>
        <v>AMV</v>
      </c>
      <c r="H45" s="191" t="s">
        <v>514</v>
      </c>
      <c r="I45" s="119" t="s">
        <v>514</v>
      </c>
      <c r="J45" s="118">
        <v>73</v>
      </c>
      <c r="K45" s="142">
        <v>225.15600000000001</v>
      </c>
      <c r="L45" s="118"/>
      <c r="M45" s="142" t="s">
        <v>1240</v>
      </c>
      <c r="N45" s="142" t="s">
        <v>1241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1242</v>
      </c>
      <c r="W45" s="118" t="s">
        <v>1243</v>
      </c>
      <c r="X45" s="117" t="s">
        <v>516</v>
      </c>
      <c r="Y45" s="144" t="s">
        <v>519</v>
      </c>
      <c r="Z45" s="117"/>
      <c r="AA45" s="118" t="s">
        <v>514</v>
      </c>
      <c r="AB45" s="116" t="s">
        <v>514</v>
      </c>
      <c r="AC45" s="116" t="s">
        <v>514</v>
      </c>
      <c r="AD45" s="120" t="s">
        <v>514</v>
      </c>
      <c r="AE45" s="118" t="s">
        <v>514</v>
      </c>
      <c r="AF45" s="118" t="s">
        <v>514</v>
      </c>
      <c r="AG45" s="118" t="s">
        <v>514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1216</v>
      </c>
      <c r="BK45" s="19" t="s">
        <v>1216</v>
      </c>
      <c r="BL45" s="18"/>
      <c r="BM45" s="145" t="s">
        <v>536</v>
      </c>
      <c r="BN45" s="145" t="s">
        <v>564</v>
      </c>
      <c r="BO45" s="145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936</v>
      </c>
      <c r="E46" s="47">
        <v>41</v>
      </c>
      <c r="F46" s="141" t="s">
        <v>842</v>
      </c>
      <c r="G46" s="10" t="str">
        <f>IF(D46="","*",VLOOKUP(F46,BS_ATIVIDADE[],3,FALSE))</f>
        <v>AMV</v>
      </c>
      <c r="H46" s="191" t="s">
        <v>514</v>
      </c>
      <c r="I46" s="119" t="s">
        <v>514</v>
      </c>
      <c r="J46" s="118">
        <v>73</v>
      </c>
      <c r="K46" s="118">
        <v>129.27099999999999</v>
      </c>
      <c r="L46" s="118" t="s">
        <v>514</v>
      </c>
      <c r="M46" s="142" t="s">
        <v>1244</v>
      </c>
      <c r="N46" s="142" t="s">
        <v>1245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1246</v>
      </c>
      <c r="W46" s="118" t="s">
        <v>1247</v>
      </c>
      <c r="X46" s="117" t="s">
        <v>516</v>
      </c>
      <c r="Y46" s="144" t="s">
        <v>519</v>
      </c>
      <c r="Z46" s="117"/>
      <c r="AA46" s="118" t="s">
        <v>514</v>
      </c>
      <c r="AB46" s="116" t="s">
        <v>514</v>
      </c>
      <c r="AC46" s="116" t="s">
        <v>514</v>
      </c>
      <c r="AD46" s="120" t="s">
        <v>514</v>
      </c>
      <c r="AE46" s="118" t="s">
        <v>514</v>
      </c>
      <c r="AF46" s="118" t="s">
        <v>514</v>
      </c>
      <c r="AG46" s="118" t="s">
        <v>514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1216</v>
      </c>
      <c r="BK46" s="19" t="s">
        <v>1216</v>
      </c>
      <c r="BL46" s="18"/>
      <c r="BM46" s="145" t="s">
        <v>536</v>
      </c>
      <c r="BN46" s="145" t="s">
        <v>564</v>
      </c>
      <c r="BO46" s="145" t="s">
        <v>615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790</v>
      </c>
      <c r="E47" s="47">
        <v>42</v>
      </c>
      <c r="F47" s="141" t="s">
        <v>829</v>
      </c>
      <c r="G47" s="181" t="str">
        <f>IF(D47="","*",VLOOKUP(F47,BS_ATIVIDADE[],3,FALSE))</f>
        <v>OUTROS</v>
      </c>
      <c r="H47" s="191" t="s">
        <v>1134</v>
      </c>
      <c r="I47" s="119" t="s">
        <v>1134</v>
      </c>
      <c r="J47" s="118">
        <v>73</v>
      </c>
      <c r="K47" s="118">
        <v>156.6</v>
      </c>
      <c r="L47" s="118" t="s">
        <v>514</v>
      </c>
      <c r="M47" s="142" t="s">
        <v>1248</v>
      </c>
      <c r="N47" s="142" t="s">
        <v>1249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1135</v>
      </c>
      <c r="W47" s="194" t="s">
        <v>1250</v>
      </c>
      <c r="X47" s="117" t="s">
        <v>516</v>
      </c>
      <c r="Y47" s="144" t="s">
        <v>519</v>
      </c>
      <c r="Z47" s="117"/>
      <c r="AA47" s="118">
        <v>1</v>
      </c>
      <c r="AB47" s="116" t="s">
        <v>506</v>
      </c>
      <c r="AC47" s="116" t="s">
        <v>514</v>
      </c>
      <c r="AD47" s="120">
        <v>0.33333333333333331</v>
      </c>
      <c r="AE47" s="118">
        <v>1603</v>
      </c>
      <c r="AF47" s="118" t="s">
        <v>514</v>
      </c>
      <c r="AG47" s="118" t="s">
        <v>514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1251</v>
      </c>
      <c r="BK47" s="196" t="s">
        <v>1252</v>
      </c>
      <c r="BL47" s="18"/>
      <c r="BM47" s="145" t="s">
        <v>540</v>
      </c>
      <c r="BN47" s="145" t="s">
        <v>540</v>
      </c>
      <c r="BO47" s="145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687</v>
      </c>
      <c r="E48" s="47">
        <v>43</v>
      </c>
      <c r="F48" s="199" t="s">
        <v>829</v>
      </c>
      <c r="G48" s="10" t="str">
        <f>IF(D48="","*",VLOOKUP(F48,BS_ATIVIDADE[],3,FALSE))</f>
        <v>OUTROS</v>
      </c>
      <c r="H48" s="191" t="s">
        <v>514</v>
      </c>
      <c r="I48" s="119" t="s">
        <v>514</v>
      </c>
      <c r="J48" s="118">
        <v>70</v>
      </c>
      <c r="K48" s="118">
        <v>109.2</v>
      </c>
      <c r="L48" s="118" t="s">
        <v>514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1253</v>
      </c>
      <c r="W48" s="118" t="s">
        <v>1254</v>
      </c>
      <c r="X48" s="117" t="s">
        <v>510</v>
      </c>
      <c r="Y48" s="144" t="s">
        <v>519</v>
      </c>
      <c r="Z48" s="117"/>
      <c r="AA48" s="118" t="s">
        <v>514</v>
      </c>
      <c r="AB48" s="116" t="s">
        <v>514</v>
      </c>
      <c r="AC48" s="116" t="s">
        <v>514</v>
      </c>
      <c r="AD48" s="120" t="s">
        <v>514</v>
      </c>
      <c r="AE48" s="118" t="s">
        <v>514</v>
      </c>
      <c r="AF48" s="118" t="s">
        <v>514</v>
      </c>
      <c r="AG48" s="118" t="s">
        <v>514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1255</v>
      </c>
      <c r="BK48" s="19" t="s">
        <v>1256</v>
      </c>
      <c r="BL48" s="18"/>
      <c r="BM48" s="145" t="s">
        <v>540</v>
      </c>
      <c r="BN48" s="145" t="s">
        <v>540</v>
      </c>
      <c r="BO48" s="145" t="s">
        <v>540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692</v>
      </c>
      <c r="E49" s="47">
        <v>44</v>
      </c>
      <c r="F49" s="141" t="s">
        <v>829</v>
      </c>
      <c r="G49" s="10" t="str">
        <f>IF(D49="","*",VLOOKUP(F49,BS_ATIVIDADE[],3,FALSE))</f>
        <v>OUTROS</v>
      </c>
      <c r="H49" s="191" t="s">
        <v>514</v>
      </c>
      <c r="I49" s="119" t="s">
        <v>514</v>
      </c>
      <c r="J49" s="118">
        <v>68</v>
      </c>
      <c r="K49" s="118">
        <v>73.84</v>
      </c>
      <c r="L49" s="118" t="s">
        <v>514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1257</v>
      </c>
      <c r="W49" s="118" t="s">
        <v>1258</v>
      </c>
      <c r="X49" s="117" t="s">
        <v>520</v>
      </c>
      <c r="Y49" s="144"/>
      <c r="Z49" s="117"/>
      <c r="AA49" s="118" t="s">
        <v>514</v>
      </c>
      <c r="AB49" s="116" t="s">
        <v>514</v>
      </c>
      <c r="AC49" s="116" t="s">
        <v>514</v>
      </c>
      <c r="AD49" s="120" t="s">
        <v>514</v>
      </c>
      <c r="AE49" s="118" t="s">
        <v>514</v>
      </c>
      <c r="AF49" s="118" t="s">
        <v>514</v>
      </c>
      <c r="AG49" s="118" t="s">
        <v>514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1259</v>
      </c>
      <c r="BK49" s="196" t="s">
        <v>1260</v>
      </c>
      <c r="BL49" s="18"/>
      <c r="BM49" s="145" t="s">
        <v>540</v>
      </c>
      <c r="BN49" s="145" t="s">
        <v>540</v>
      </c>
      <c r="BO49" s="145" t="s">
        <v>540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848</v>
      </c>
      <c r="E50" s="47">
        <v>45</v>
      </c>
      <c r="F50" s="143" t="s">
        <v>791</v>
      </c>
      <c r="G50" s="181" t="str">
        <f>IF(D50="","*",VLOOKUP(F50,BS_ATIVIDADE[],3,FALSE))</f>
        <v>MECANIZAÇÃO - SOCADORA</v>
      </c>
      <c r="H50" s="191" t="s">
        <v>65</v>
      </c>
      <c r="I50" s="119" t="s">
        <v>65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1139</v>
      </c>
      <c r="W50" s="118" t="s">
        <v>1140</v>
      </c>
      <c r="X50" s="117" t="s">
        <v>516</v>
      </c>
      <c r="Y50" s="144"/>
      <c r="Z50" s="117"/>
      <c r="AA50" s="118">
        <v>1</v>
      </c>
      <c r="AB50" s="116" t="s">
        <v>506</v>
      </c>
      <c r="AC50" s="116" t="s">
        <v>514</v>
      </c>
      <c r="AD50" s="120">
        <v>0.29166666666666669</v>
      </c>
      <c r="AE50" s="118">
        <v>6240</v>
      </c>
      <c r="AF50" s="118">
        <v>6200</v>
      </c>
      <c r="AG50" s="118" t="s">
        <v>514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1261</v>
      </c>
      <c r="BK50" s="20" t="s">
        <v>1261</v>
      </c>
      <c r="BL50" s="18"/>
      <c r="BM50" s="145" t="s">
        <v>540</v>
      </c>
      <c r="BN50" s="145" t="s">
        <v>540</v>
      </c>
      <c r="BO50" s="145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880</v>
      </c>
      <c r="E51" s="47">
        <v>46</v>
      </c>
      <c r="F51" s="216" t="s">
        <v>791</v>
      </c>
      <c r="G51" s="181" t="str">
        <f>IF(D51="","*",VLOOKUP(F51,BS_ATIVIDADE[],3,FALSE))</f>
        <v>MECANIZAÇÃO - SOCADORA</v>
      </c>
      <c r="H51" s="191" t="s">
        <v>384</v>
      </c>
      <c r="I51" s="119" t="s">
        <v>372</v>
      </c>
      <c r="J51" s="118">
        <v>73</v>
      </c>
      <c r="K51" s="118">
        <v>305</v>
      </c>
      <c r="L51" s="118" t="s">
        <v>514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1139</v>
      </c>
      <c r="W51" s="118" t="s">
        <v>1262</v>
      </c>
      <c r="X51" s="117" t="s">
        <v>516</v>
      </c>
      <c r="Y51" s="144" t="s">
        <v>519</v>
      </c>
      <c r="Z51" s="117"/>
      <c r="AA51" s="118">
        <v>1</v>
      </c>
      <c r="AB51" s="116" t="s">
        <v>506</v>
      </c>
      <c r="AC51" s="116" t="s">
        <v>514</v>
      </c>
      <c r="AD51" s="120">
        <v>0.29166666666666669</v>
      </c>
      <c r="AE51" s="118">
        <v>6233</v>
      </c>
      <c r="AF51" s="118">
        <v>6230</v>
      </c>
      <c r="AG51" s="118" t="s">
        <v>514</v>
      </c>
      <c r="AH51" s="17"/>
      <c r="AI51" s="141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8" t="s">
        <v>1263</v>
      </c>
      <c r="AN51" s="118" t="s">
        <v>1264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1265</v>
      </c>
      <c r="BK51" s="19" t="s">
        <v>1266</v>
      </c>
      <c r="BL51" s="18"/>
      <c r="BM51" s="145" t="s">
        <v>532</v>
      </c>
      <c r="BN51" s="145" t="s">
        <v>561</v>
      </c>
      <c r="BO51" s="205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895</v>
      </c>
      <c r="E52" s="47">
        <v>47</v>
      </c>
      <c r="F52" s="216" t="s">
        <v>709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1267</v>
      </c>
      <c r="J52" s="118">
        <v>73</v>
      </c>
      <c r="K52" s="142">
        <v>306.72899999999998</v>
      </c>
      <c r="L52" s="118">
        <v>439</v>
      </c>
      <c r="M52" s="142" t="s">
        <v>1268</v>
      </c>
      <c r="N52" s="142" t="s">
        <v>1269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1149</v>
      </c>
      <c r="W52" s="118" t="s">
        <v>1270</v>
      </c>
      <c r="X52" s="117" t="s">
        <v>516</v>
      </c>
      <c r="Y52" s="144" t="s">
        <v>519</v>
      </c>
      <c r="Z52" s="117"/>
      <c r="AA52" s="118">
        <v>1</v>
      </c>
      <c r="AB52" s="116" t="s">
        <v>506</v>
      </c>
      <c r="AC52" s="116" t="s">
        <v>514</v>
      </c>
      <c r="AD52" s="120">
        <v>0.29166666666666669</v>
      </c>
      <c r="AE52" s="118">
        <v>6527</v>
      </c>
      <c r="AF52" s="118" t="s">
        <v>514</v>
      </c>
      <c r="AG52" s="118" t="s">
        <v>514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1267</v>
      </c>
      <c r="AM52" s="118" t="s">
        <v>1271</v>
      </c>
      <c r="AN52" s="118" t="s">
        <v>1271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1272</v>
      </c>
      <c r="BK52" s="19" t="s">
        <v>1272</v>
      </c>
      <c r="BL52" s="18"/>
      <c r="BM52" s="145" t="s">
        <v>540</v>
      </c>
      <c r="BN52" s="145" t="s">
        <v>540</v>
      </c>
      <c r="BO52" s="145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801</v>
      </c>
      <c r="E53" s="47">
        <v>48</v>
      </c>
      <c r="F53" s="216" t="s">
        <v>700</v>
      </c>
      <c r="G53" s="181" t="str">
        <f>IF(D53="","*",VLOOKUP(F53,BS_ATIVIDADE[],3,FALSE))</f>
        <v>OUTROS</v>
      </c>
      <c r="H53" s="218" t="s">
        <v>371</v>
      </c>
      <c r="I53" s="159" t="s">
        <v>196</v>
      </c>
      <c r="J53" s="118">
        <v>73</v>
      </c>
      <c r="K53" s="142">
        <v>306.72899999999998</v>
      </c>
      <c r="L53" s="118" t="s">
        <v>514</v>
      </c>
      <c r="M53" s="142" t="s">
        <v>1273</v>
      </c>
      <c r="N53" s="142" t="s">
        <v>1274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1275</v>
      </c>
      <c r="W53" s="118" t="s">
        <v>1276</v>
      </c>
      <c r="X53" s="117" t="s">
        <v>516</v>
      </c>
      <c r="Y53" s="144" t="s">
        <v>519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1216</v>
      </c>
      <c r="BK53" s="19" t="s">
        <v>1216</v>
      </c>
      <c r="BL53" s="18"/>
      <c r="BM53" s="145" t="s">
        <v>536</v>
      </c>
      <c r="BN53" s="145" t="s">
        <v>564</v>
      </c>
      <c r="BO53" s="145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973</v>
      </c>
      <c r="E54" s="47">
        <v>49</v>
      </c>
      <c r="F54" s="141" t="s">
        <v>868</v>
      </c>
      <c r="G54" s="10" t="str">
        <f>IF(D54="","*",VLOOKUP(F54,BS_ATIVIDADE[],3,FALSE))</f>
        <v>SOLDA</v>
      </c>
      <c r="H54" s="191" t="s">
        <v>346</v>
      </c>
      <c r="I54" s="119" t="s">
        <v>514</v>
      </c>
      <c r="J54" s="118">
        <v>73</v>
      </c>
      <c r="K54" s="118">
        <v>263</v>
      </c>
      <c r="L54" s="118" t="s">
        <v>514</v>
      </c>
      <c r="M54" s="142" t="s">
        <v>1225</v>
      </c>
      <c r="N54" s="142" t="s">
        <v>346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1176</v>
      </c>
      <c r="W54" s="118" t="s">
        <v>1277</v>
      </c>
      <c r="X54" s="117" t="s">
        <v>516</v>
      </c>
      <c r="Y54" s="144" t="s">
        <v>519</v>
      </c>
      <c r="Z54" s="117"/>
      <c r="AA54" s="118" t="s">
        <v>514</v>
      </c>
      <c r="AB54" s="116" t="s">
        <v>514</v>
      </c>
      <c r="AC54" s="116" t="s">
        <v>514</v>
      </c>
      <c r="AD54" s="120" t="s">
        <v>514</v>
      </c>
      <c r="AE54" s="118" t="s">
        <v>514</v>
      </c>
      <c r="AF54" s="118" t="s">
        <v>514</v>
      </c>
      <c r="AG54" s="118" t="s">
        <v>514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1278</v>
      </c>
      <c r="BK54" s="19" t="s">
        <v>1279</v>
      </c>
      <c r="BL54" s="18"/>
      <c r="BM54" s="145" t="s">
        <v>540</v>
      </c>
      <c r="BN54" s="144" t="s">
        <v>540</v>
      </c>
      <c r="BO54" s="145" t="s">
        <v>540</v>
      </c>
      <c r="BP54" s="169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977</v>
      </c>
      <c r="E55" s="47">
        <v>50</v>
      </c>
      <c r="F55" s="141" t="s">
        <v>868</v>
      </c>
      <c r="G55" s="10" t="str">
        <f>IF(D55="","*",VLOOKUP(F55,BS_ATIVIDADE[],3,FALSE))</f>
        <v>SOLDA</v>
      </c>
      <c r="H55" s="191" t="s">
        <v>122</v>
      </c>
      <c r="I55" s="119" t="s">
        <v>514</v>
      </c>
      <c r="J55" s="118">
        <v>70</v>
      </c>
      <c r="K55" s="118">
        <v>105.6</v>
      </c>
      <c r="L55" s="118" t="s">
        <v>514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1228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1126</v>
      </c>
      <c r="W55" s="118" t="s">
        <v>1280</v>
      </c>
      <c r="X55" s="117" t="s">
        <v>516</v>
      </c>
      <c r="Y55" s="144" t="s">
        <v>519</v>
      </c>
      <c r="Z55" s="117"/>
      <c r="AA55" s="118" t="s">
        <v>514</v>
      </c>
      <c r="AB55" s="116" t="s">
        <v>514</v>
      </c>
      <c r="AC55" s="116" t="s">
        <v>514</v>
      </c>
      <c r="AD55" s="120" t="s">
        <v>514</v>
      </c>
      <c r="AE55" s="118" t="s">
        <v>514</v>
      </c>
      <c r="AF55" s="118" t="s">
        <v>514</v>
      </c>
      <c r="AG55" s="118" t="s">
        <v>514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1281</v>
      </c>
      <c r="BK55" s="19" t="s">
        <v>1282</v>
      </c>
      <c r="BL55" s="18"/>
      <c r="BM55" s="145" t="s">
        <v>540</v>
      </c>
      <c r="BN55" s="144" t="s">
        <v>540</v>
      </c>
      <c r="BO55" s="145" t="s">
        <v>540</v>
      </c>
      <c r="BP55" s="169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984</v>
      </c>
      <c r="E56" s="47">
        <v>51</v>
      </c>
      <c r="F56" s="141" t="s">
        <v>868</v>
      </c>
      <c r="G56" s="10" t="str">
        <f>IF(D56="","*",VLOOKUP(F56,BS_ATIVIDADE[],3,FALSE))</f>
        <v>SOLDA</v>
      </c>
      <c r="H56" s="191" t="s">
        <v>345</v>
      </c>
      <c r="I56" s="119" t="s">
        <v>514</v>
      </c>
      <c r="J56" s="118">
        <v>73</v>
      </c>
      <c r="K56" s="118">
        <v>263</v>
      </c>
      <c r="L56" s="118" t="s">
        <v>514</v>
      </c>
      <c r="M56" s="142" t="s">
        <v>1222</v>
      </c>
      <c r="N56" s="142" t="s">
        <v>345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1181</v>
      </c>
      <c r="W56" s="118" t="s">
        <v>1283</v>
      </c>
      <c r="X56" s="117" t="s">
        <v>516</v>
      </c>
      <c r="Y56" s="144" t="s">
        <v>519</v>
      </c>
      <c r="Z56" s="117"/>
      <c r="AA56" s="118" t="s">
        <v>514</v>
      </c>
      <c r="AB56" s="116" t="s">
        <v>514</v>
      </c>
      <c r="AC56" s="116" t="s">
        <v>514</v>
      </c>
      <c r="AD56" s="120" t="s">
        <v>514</v>
      </c>
      <c r="AE56" s="118" t="s">
        <v>514</v>
      </c>
      <c r="AF56" s="118" t="s">
        <v>514</v>
      </c>
      <c r="AG56" s="118" t="s">
        <v>514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1278</v>
      </c>
      <c r="BK56" s="19" t="s">
        <v>1284</v>
      </c>
      <c r="BL56" s="18"/>
      <c r="BM56" s="145" t="s">
        <v>540</v>
      </c>
      <c r="BN56" s="144" t="s">
        <v>540</v>
      </c>
      <c r="BO56" s="145" t="s">
        <v>540</v>
      </c>
      <c r="BP56" s="169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8" t="s">
        <v>438</v>
      </c>
      <c r="I57" s="159" t="s">
        <v>372</v>
      </c>
      <c r="J57" s="142">
        <v>73</v>
      </c>
      <c r="K57" s="142">
        <v>439</v>
      </c>
      <c r="L57" s="118" t="s">
        <v>514</v>
      </c>
      <c r="M57" s="142" t="s">
        <v>1285</v>
      </c>
      <c r="N57" s="142" t="s">
        <v>1286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1149</v>
      </c>
      <c r="W57" s="118" t="s">
        <v>1287</v>
      </c>
      <c r="X57" s="117" t="s">
        <v>516</v>
      </c>
      <c r="Y57" s="144" t="s">
        <v>519</v>
      </c>
      <c r="Z57" s="117"/>
      <c r="AA57" s="166">
        <v>1</v>
      </c>
      <c r="AB57" s="167" t="s">
        <v>506</v>
      </c>
      <c r="AC57" s="167" t="s">
        <v>514</v>
      </c>
      <c r="AD57" s="198">
        <v>0.29166666666666669</v>
      </c>
      <c r="AE57" s="166">
        <v>6527</v>
      </c>
      <c r="AF57" s="166" t="s">
        <v>514</v>
      </c>
      <c r="AG57" s="142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1288</v>
      </c>
      <c r="BK57" s="208" t="s">
        <v>1289</v>
      </c>
      <c r="BL57" s="18"/>
      <c r="BM57" s="145" t="s">
        <v>540</v>
      </c>
      <c r="BN57" s="145" t="s">
        <v>540</v>
      </c>
      <c r="BO57" s="145" t="s">
        <v>540</v>
      </c>
      <c r="BP57" s="207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895</v>
      </c>
      <c r="E58" s="47">
        <v>53</v>
      </c>
      <c r="F58" s="141" t="s">
        <v>709</v>
      </c>
      <c r="G58" s="10" t="str">
        <f>IF(D58="","*",VLOOKUP(F58,BS_ATIVIDADE[],3,FALSE))</f>
        <v>DETECÇÃO</v>
      </c>
      <c r="H58" s="191" t="s">
        <v>398</v>
      </c>
      <c r="I58" s="119" t="s">
        <v>344</v>
      </c>
      <c r="J58" s="118">
        <v>73</v>
      </c>
      <c r="K58" s="118">
        <v>338</v>
      </c>
      <c r="L58" s="118" t="s">
        <v>514</v>
      </c>
      <c r="M58" s="142" t="s">
        <v>1290</v>
      </c>
      <c r="N58" s="142" t="s">
        <v>1291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1292</v>
      </c>
      <c r="W58" s="118" t="s">
        <v>1287</v>
      </c>
      <c r="X58" s="117" t="s">
        <v>516</v>
      </c>
      <c r="Y58" s="144" t="s">
        <v>519</v>
      </c>
      <c r="Z58" s="117"/>
      <c r="AA58" s="118">
        <v>1</v>
      </c>
      <c r="AB58" s="116" t="s">
        <v>506</v>
      </c>
      <c r="AC58" s="116" t="s">
        <v>514</v>
      </c>
      <c r="AD58" s="120">
        <v>0.29166666666666669</v>
      </c>
      <c r="AE58" s="118">
        <v>6527</v>
      </c>
      <c r="AF58" s="118" t="s">
        <v>514</v>
      </c>
      <c r="AG58" s="118" t="s">
        <v>514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1293</v>
      </c>
      <c r="BK58" s="19" t="s">
        <v>624</v>
      </c>
      <c r="BL58" s="18"/>
      <c r="BM58" s="145" t="s">
        <v>546</v>
      </c>
      <c r="BN58" s="144" t="s">
        <v>546</v>
      </c>
      <c r="BO58" s="145" t="s">
        <v>546</v>
      </c>
      <c r="BP58" s="169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880</v>
      </c>
      <c r="E59" s="47">
        <v>54</v>
      </c>
      <c r="F59" s="141" t="s">
        <v>700</v>
      </c>
      <c r="G59" s="10" t="str">
        <f>IF(D59="","*",VLOOKUP(F59,BS_ATIVIDADE[],3,FALSE))</f>
        <v>OUTROS</v>
      </c>
      <c r="H59" s="191" t="s">
        <v>302</v>
      </c>
      <c r="I59" s="119" t="s">
        <v>345</v>
      </c>
      <c r="J59" s="118">
        <v>73</v>
      </c>
      <c r="K59" s="118">
        <v>192</v>
      </c>
      <c r="L59" s="118" t="s">
        <v>514</v>
      </c>
      <c r="M59" s="142" t="s">
        <v>1294</v>
      </c>
      <c r="N59" s="142" t="s">
        <v>1295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1192</v>
      </c>
      <c r="W59" s="118" t="s">
        <v>1296</v>
      </c>
      <c r="X59" s="117" t="s">
        <v>516</v>
      </c>
      <c r="Y59" s="144" t="s">
        <v>519</v>
      </c>
      <c r="Z59" s="117"/>
      <c r="AA59" s="166">
        <v>1</v>
      </c>
      <c r="AB59" s="167" t="s">
        <v>506</v>
      </c>
      <c r="AC59" s="167" t="s">
        <v>514</v>
      </c>
      <c r="AD59" s="198">
        <v>0.29166666666666669</v>
      </c>
      <c r="AE59" s="166">
        <v>6237</v>
      </c>
      <c r="AF59" s="166" t="s">
        <v>514</v>
      </c>
      <c r="AG59" s="118" t="s">
        <v>514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1297</v>
      </c>
      <c r="BK59" s="19" t="s">
        <v>1297</v>
      </c>
      <c r="BL59" s="18"/>
      <c r="BM59" s="145" t="s">
        <v>546</v>
      </c>
      <c r="BN59" s="144" t="s">
        <v>546</v>
      </c>
      <c r="BO59" s="145" t="s">
        <v>546</v>
      </c>
      <c r="BP59" s="169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973</v>
      </c>
      <c r="E60" s="47">
        <v>55</v>
      </c>
      <c r="F60" s="141" t="s">
        <v>868</v>
      </c>
      <c r="G60" s="10" t="str">
        <f>IF(D60="","*",VLOOKUP(F60,BS_ATIVIDADE[],3,FALSE))</f>
        <v>SOLDA</v>
      </c>
      <c r="H60" s="191" t="s">
        <v>345</v>
      </c>
      <c r="I60" s="119" t="s">
        <v>514</v>
      </c>
      <c r="J60" s="118">
        <v>73</v>
      </c>
      <c r="K60" s="118">
        <v>262.39999999999998</v>
      </c>
      <c r="L60" s="118" t="s">
        <v>514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345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1176</v>
      </c>
      <c r="W60" s="118" t="s">
        <v>1298</v>
      </c>
      <c r="X60" s="117" t="s">
        <v>516</v>
      </c>
      <c r="Y60" s="144"/>
      <c r="Z60" s="117"/>
      <c r="AA60" s="118" t="s">
        <v>514</v>
      </c>
      <c r="AB60" s="116" t="s">
        <v>514</v>
      </c>
      <c r="AC60" s="116" t="s">
        <v>514</v>
      </c>
      <c r="AD60" s="120" t="s">
        <v>514</v>
      </c>
      <c r="AE60" s="118" t="s">
        <v>514</v>
      </c>
      <c r="AF60" s="118" t="s">
        <v>514</v>
      </c>
      <c r="AG60" s="118" t="s">
        <v>514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1169</v>
      </c>
      <c r="BK60" s="19" t="s">
        <v>1299</v>
      </c>
      <c r="BL60" s="18"/>
      <c r="BM60" s="145" t="s">
        <v>546</v>
      </c>
      <c r="BN60" s="145" t="s">
        <v>546</v>
      </c>
      <c r="BO60" s="145" t="s">
        <v>546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977</v>
      </c>
      <c r="E61" s="47">
        <v>56</v>
      </c>
      <c r="F61" s="141" t="s">
        <v>868</v>
      </c>
      <c r="G61" s="10" t="str">
        <f>IF(D61="","*",VLOOKUP(F61,BS_ATIVIDADE[],3,FALSE))</f>
        <v>SOLDA</v>
      </c>
      <c r="H61" s="191" t="s">
        <v>440</v>
      </c>
      <c r="I61" s="119" t="s">
        <v>514</v>
      </c>
      <c r="J61" s="118">
        <v>170</v>
      </c>
      <c r="K61" s="118">
        <v>117.2</v>
      </c>
      <c r="L61" s="118" t="s">
        <v>514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1126</v>
      </c>
      <c r="W61" s="118" t="s">
        <v>1127</v>
      </c>
      <c r="X61" s="117" t="s">
        <v>516</v>
      </c>
      <c r="Y61" s="144"/>
      <c r="Z61" s="117"/>
      <c r="AA61" s="118" t="s">
        <v>514</v>
      </c>
      <c r="AB61" s="116" t="s">
        <v>514</v>
      </c>
      <c r="AC61" s="116" t="s">
        <v>514</v>
      </c>
      <c r="AD61" s="120" t="s">
        <v>514</v>
      </c>
      <c r="AE61" s="118" t="s">
        <v>514</v>
      </c>
      <c r="AF61" s="118" t="s">
        <v>514</v>
      </c>
      <c r="AG61" s="118" t="s">
        <v>514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1169</v>
      </c>
      <c r="BK61" s="19" t="s">
        <v>1300</v>
      </c>
      <c r="BL61" s="18"/>
      <c r="BM61" s="145" t="s">
        <v>546</v>
      </c>
      <c r="BN61" s="145" t="s">
        <v>546</v>
      </c>
      <c r="BO61" s="145" t="s">
        <v>546</v>
      </c>
      <c r="BP61" s="169" t="s">
        <v>1301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984</v>
      </c>
      <c r="E62" s="47">
        <v>57</v>
      </c>
      <c r="F62" s="141" t="s">
        <v>868</v>
      </c>
      <c r="G62" s="10" t="str">
        <f>IF(D62="","*",VLOOKUP(F62,BS_ATIVIDADE[],3,FALSE))</f>
        <v>SOLDA</v>
      </c>
      <c r="H62" s="191" t="s">
        <v>345</v>
      </c>
      <c r="I62" s="119" t="s">
        <v>514</v>
      </c>
      <c r="J62" s="118">
        <v>73</v>
      </c>
      <c r="K62" s="118">
        <v>263.39999999999998</v>
      </c>
      <c r="L62" s="118" t="s">
        <v>514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345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1302</v>
      </c>
      <c r="W62" s="118" t="s">
        <v>1298</v>
      </c>
      <c r="X62" s="117" t="s">
        <v>516</v>
      </c>
      <c r="Y62" s="144"/>
      <c r="Z62" s="117"/>
      <c r="AA62" s="118" t="s">
        <v>514</v>
      </c>
      <c r="AB62" s="116" t="s">
        <v>514</v>
      </c>
      <c r="AC62" s="116" t="s">
        <v>514</v>
      </c>
      <c r="AD62" s="120" t="s">
        <v>514</v>
      </c>
      <c r="AE62" s="118" t="s">
        <v>514</v>
      </c>
      <c r="AF62" s="118" t="s">
        <v>514</v>
      </c>
      <c r="AG62" s="118" t="s">
        <v>514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1303</v>
      </c>
      <c r="BK62" s="19" t="s">
        <v>1299</v>
      </c>
      <c r="BL62" s="18"/>
      <c r="BM62" s="145" t="s">
        <v>546</v>
      </c>
      <c r="BN62" s="145" t="s">
        <v>546</v>
      </c>
      <c r="BO62" s="145" t="s">
        <v>546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1009</v>
      </c>
      <c r="E63" s="47">
        <v>58</v>
      </c>
      <c r="F63" s="141" t="s">
        <v>868</v>
      </c>
      <c r="G63" s="10" t="str">
        <f>IF(D63="","*",VLOOKUP(F63,BS_ATIVIDADE[],3,FALSE))</f>
        <v>SOLDA</v>
      </c>
      <c r="H63" s="191" t="s">
        <v>317</v>
      </c>
      <c r="I63" s="119" t="s">
        <v>514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1131</v>
      </c>
      <c r="W63" s="118" t="s">
        <v>1182</v>
      </c>
      <c r="X63" s="117" t="s">
        <v>516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1169</v>
      </c>
      <c r="BK63" s="19" t="s">
        <v>1304</v>
      </c>
      <c r="BL63" s="18"/>
      <c r="BM63" s="145" t="s">
        <v>536</v>
      </c>
      <c r="BN63" s="144" t="s">
        <v>564</v>
      </c>
      <c r="BO63" s="145" t="s">
        <v>674</v>
      </c>
      <c r="BP63" s="19" t="s">
        <v>1305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951</v>
      </c>
      <c r="E64" s="47">
        <v>59</v>
      </c>
      <c r="F64" s="216" t="s">
        <v>838</v>
      </c>
      <c r="G64" s="10" t="str">
        <f>IF(D64="","*",VLOOKUP(F64,BS_ATIVIDADE[],3,FALSE))</f>
        <v>ALÍVIO</v>
      </c>
      <c r="H64" s="191" t="s">
        <v>514</v>
      </c>
      <c r="I64" s="119" t="s">
        <v>514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187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1306</v>
      </c>
      <c r="W64" s="118" t="s">
        <v>1307</v>
      </c>
      <c r="X64" s="117" t="s">
        <v>516</v>
      </c>
      <c r="Y64" s="144"/>
      <c r="Z64" s="117"/>
      <c r="AA64" s="166" t="s">
        <v>514</v>
      </c>
      <c r="AB64" s="167" t="s">
        <v>514</v>
      </c>
      <c r="AC64" s="167" t="s">
        <v>514</v>
      </c>
      <c r="AD64" s="198" t="s">
        <v>514</v>
      </c>
      <c r="AE64" s="166" t="s">
        <v>514</v>
      </c>
      <c r="AF64" s="166" t="s">
        <v>514</v>
      </c>
      <c r="AG64" s="118" t="s">
        <v>514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1308</v>
      </c>
      <c r="BK64" s="19" t="s">
        <v>1308</v>
      </c>
      <c r="BL64" s="18"/>
      <c r="BM64" s="145" t="s">
        <v>532</v>
      </c>
      <c r="BN64" s="144" t="s">
        <v>551</v>
      </c>
      <c r="BO64" s="145" t="s">
        <v>667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880</v>
      </c>
      <c r="E65" s="47">
        <v>60</v>
      </c>
      <c r="F65" s="141" t="s">
        <v>791</v>
      </c>
      <c r="G65" s="10" t="str">
        <f>IF(D65="","*",VLOOKUP(F65,BS_ATIVIDADE[],3,FALSE))</f>
        <v>MECANIZAÇÃO - SOCADORA</v>
      </c>
      <c r="H65" s="191" t="s">
        <v>345</v>
      </c>
      <c r="I65" s="119" t="s">
        <v>345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1192</v>
      </c>
      <c r="W65" s="118" t="s">
        <v>1309</v>
      </c>
      <c r="X65" s="117" t="s">
        <v>520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ZJA2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1310</v>
      </c>
      <c r="BL65" s="18"/>
      <c r="BM65" s="145" t="s">
        <v>540</v>
      </c>
      <c r="BN65" s="144" t="s">
        <v>540</v>
      </c>
      <c r="BO65" s="145" t="s">
        <v>540</v>
      </c>
      <c r="BP65" s="169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895</v>
      </c>
      <c r="E66" s="47">
        <v>61</v>
      </c>
      <c r="F66" s="141" t="s">
        <v>709</v>
      </c>
      <c r="G66" s="10" t="str">
        <f>IF(D66="","*",VLOOKUP(F66,BS_ATIVIDADE[],3,FALSE))</f>
        <v>DETECÇÃO</v>
      </c>
      <c r="H66" s="191" t="s">
        <v>398</v>
      </c>
      <c r="I66" s="119" t="s">
        <v>344</v>
      </c>
      <c r="J66" s="118">
        <v>73</v>
      </c>
      <c r="K66" s="118">
        <v>338</v>
      </c>
      <c r="L66" s="118" t="s">
        <v>514</v>
      </c>
      <c r="M66" s="142" t="s">
        <v>1290</v>
      </c>
      <c r="N66" s="142" t="s">
        <v>1291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1292</v>
      </c>
      <c r="W66" s="118" t="s">
        <v>1287</v>
      </c>
      <c r="X66" s="117" t="s">
        <v>516</v>
      </c>
      <c r="Y66" s="144"/>
      <c r="Z66" s="117"/>
      <c r="AA66" s="118">
        <v>1</v>
      </c>
      <c r="AB66" s="116" t="s">
        <v>506</v>
      </c>
      <c r="AC66" s="116" t="s">
        <v>514</v>
      </c>
      <c r="AD66" s="120">
        <v>0.29166666666666669</v>
      </c>
      <c r="AE66" s="118">
        <v>6527</v>
      </c>
      <c r="AF66" s="118" t="s">
        <v>514</v>
      </c>
      <c r="AG66" s="118" t="s">
        <v>514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1194</v>
      </c>
      <c r="BK66" s="19" t="s">
        <v>1311</v>
      </c>
      <c r="BL66" s="18"/>
      <c r="BM66" s="145" t="s">
        <v>540</v>
      </c>
      <c r="BN66" s="144" t="s">
        <v>540</v>
      </c>
      <c r="BO66" s="145" t="s">
        <v>540</v>
      </c>
      <c r="BP66" s="169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804</v>
      </c>
      <c r="E67" s="47">
        <v>62</v>
      </c>
      <c r="F67" s="141" t="s">
        <v>707</v>
      </c>
      <c r="G67" s="10" t="str">
        <f>IF(D67="","*",VLOOKUP(F67,BS_ATIVIDADE[],3,FALSE))</f>
        <v>DETECÇÃO</v>
      </c>
      <c r="H67" s="191">
        <v>249250</v>
      </c>
      <c r="I67" s="119" t="s">
        <v>137</v>
      </c>
      <c r="J67" s="118">
        <v>42</v>
      </c>
      <c r="K67" s="118">
        <v>249</v>
      </c>
      <c r="L67" s="118" t="s">
        <v>514</v>
      </c>
      <c r="M67" s="142" t="s">
        <v>1312</v>
      </c>
      <c r="N67" s="142" t="s">
        <v>1313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1201</v>
      </c>
      <c r="W67" s="118" t="s">
        <v>1314</v>
      </c>
      <c r="X67" s="117" t="s">
        <v>510</v>
      </c>
      <c r="Y67" s="144"/>
      <c r="Z67" s="117"/>
      <c r="AA67" s="118">
        <v>1</v>
      </c>
      <c r="AB67" s="116" t="s">
        <v>506</v>
      </c>
      <c r="AC67" s="116" t="s">
        <v>500</v>
      </c>
      <c r="AD67" s="120">
        <v>0.29166666666666669</v>
      </c>
      <c r="AE67" s="118">
        <v>6294</v>
      </c>
      <c r="AF67" s="118" t="s">
        <v>514</v>
      </c>
      <c r="AG67" s="118" t="s">
        <v>514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1315</v>
      </c>
      <c r="BK67" s="19" t="s">
        <v>1315</v>
      </c>
      <c r="BL67" s="18"/>
      <c r="BM67" s="145" t="s">
        <v>543</v>
      </c>
      <c r="BN67" s="144" t="s">
        <v>0</v>
      </c>
      <c r="BO67" s="145" t="s">
        <v>632</v>
      </c>
      <c r="BP67" s="169" t="s">
        <v>1316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880</v>
      </c>
      <c r="E68" s="47">
        <v>63</v>
      </c>
      <c r="F68" s="141" t="s">
        <v>700</v>
      </c>
      <c r="G68" s="10" t="str">
        <f>IF(D68="","*",VLOOKUP(F68,BS_ATIVIDADE[],3,FALSE))</f>
        <v>OUTROS</v>
      </c>
      <c r="H68" s="191" t="s">
        <v>302</v>
      </c>
      <c r="I68" s="119" t="s">
        <v>345</v>
      </c>
      <c r="J68" s="118">
        <v>73</v>
      </c>
      <c r="K68" s="118">
        <v>192</v>
      </c>
      <c r="L68" s="118" t="s">
        <v>514</v>
      </c>
      <c r="M68" s="142" t="s">
        <v>1294</v>
      </c>
      <c r="N68" s="142" t="s">
        <v>1295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1192</v>
      </c>
      <c r="W68" s="118" t="s">
        <v>1317</v>
      </c>
      <c r="X68" s="117" t="s">
        <v>516</v>
      </c>
      <c r="Y68" s="144"/>
      <c r="Z68" s="117"/>
      <c r="AA68" s="118">
        <v>1</v>
      </c>
      <c r="AB68" s="116" t="s">
        <v>506</v>
      </c>
      <c r="AC68" s="116" t="s">
        <v>514</v>
      </c>
      <c r="AD68" s="120">
        <v>0.29166666666666669</v>
      </c>
      <c r="AE68" s="118">
        <v>6237</v>
      </c>
      <c r="AF68" s="118" t="s">
        <v>514</v>
      </c>
      <c r="AG68" s="118" t="s">
        <v>514</v>
      </c>
      <c r="AH68" s="17" t="s">
        <v>514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8" t="s">
        <v>1318</v>
      </c>
      <c r="AN68" s="118" t="s">
        <v>1319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514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1194</v>
      </c>
      <c r="BK68" s="19" t="s">
        <v>1320</v>
      </c>
      <c r="BL68" s="18"/>
      <c r="BM68" s="145" t="s">
        <v>536</v>
      </c>
      <c r="BN68" s="144" t="s">
        <v>564</v>
      </c>
      <c r="BO68" s="145" t="s">
        <v>615</v>
      </c>
      <c r="BP68" s="169" t="s">
        <v>1321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988</v>
      </c>
      <c r="E69" s="47">
        <v>64</v>
      </c>
      <c r="F69" s="141" t="s">
        <v>875</v>
      </c>
      <c r="G69" s="10" t="str">
        <f>IF(D69="","*",VLOOKUP(F69,BS_ATIVIDADE[],3,FALSE))</f>
        <v>TRILHO - SUBSTITUIÇÂO</v>
      </c>
      <c r="H69" s="191" t="s">
        <v>514</v>
      </c>
      <c r="I69" s="119" t="s">
        <v>514</v>
      </c>
      <c r="J69" s="118">
        <v>73</v>
      </c>
      <c r="K69" s="118">
        <v>149</v>
      </c>
      <c r="L69" s="118" t="s">
        <v>514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1111</v>
      </c>
      <c r="W69" s="118" t="s">
        <v>1112</v>
      </c>
      <c r="X69" s="117" t="s">
        <v>516</v>
      </c>
      <c r="Y69" s="144" t="s">
        <v>519</v>
      </c>
      <c r="Z69" s="117"/>
      <c r="AA69" s="118" t="s">
        <v>514</v>
      </c>
      <c r="AB69" s="116" t="s">
        <v>514</v>
      </c>
      <c r="AC69" s="116" t="s">
        <v>514</v>
      </c>
      <c r="AD69" s="120" t="s">
        <v>514</v>
      </c>
      <c r="AE69" s="118" t="s">
        <v>514</v>
      </c>
      <c r="AF69" s="118" t="s">
        <v>514</v>
      </c>
      <c r="AG69" s="118" t="s">
        <v>514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1322</v>
      </c>
      <c r="BK69" s="19" t="s">
        <v>1323</v>
      </c>
      <c r="BL69" s="18"/>
      <c r="BM69" s="145" t="s">
        <v>536</v>
      </c>
      <c r="BN69" s="144" t="s">
        <v>564</v>
      </c>
      <c r="BO69" s="145" t="s">
        <v>626</v>
      </c>
      <c r="BP69" s="19" t="s">
        <v>1323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969</v>
      </c>
      <c r="E70" s="47">
        <v>65</v>
      </c>
      <c r="F70" s="141" t="s">
        <v>868</v>
      </c>
      <c r="G70" s="10" t="str">
        <f>IF(D70="","*",VLOOKUP(F70,BS_ATIVIDADE[],3,FALSE))</f>
        <v>SOLDA</v>
      </c>
      <c r="H70" s="191" t="s">
        <v>345</v>
      </c>
      <c r="I70" s="119" t="s">
        <v>514</v>
      </c>
      <c r="J70" s="118">
        <v>73</v>
      </c>
      <c r="K70" s="118">
        <v>261.10000000000002</v>
      </c>
      <c r="L70" s="118" t="s">
        <v>514</v>
      </c>
      <c r="M70" s="142" t="s">
        <v>1222</v>
      </c>
      <c r="N70" s="142" t="s">
        <v>345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1119</v>
      </c>
      <c r="W70" s="118" t="s">
        <v>1324</v>
      </c>
      <c r="X70" s="117" t="s">
        <v>516</v>
      </c>
      <c r="Y70" s="144" t="s">
        <v>519</v>
      </c>
      <c r="Z70" s="117"/>
      <c r="AA70" s="118" t="s">
        <v>514</v>
      </c>
      <c r="AB70" s="116" t="s">
        <v>514</v>
      </c>
      <c r="AC70" s="116" t="s">
        <v>514</v>
      </c>
      <c r="AD70" s="120" t="s">
        <v>514</v>
      </c>
      <c r="AE70" s="118" t="s">
        <v>514</v>
      </c>
      <c r="AF70" s="118" t="s">
        <v>514</v>
      </c>
      <c r="AG70" s="118" t="s">
        <v>514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1322</v>
      </c>
      <c r="BK70" s="19" t="s">
        <v>1325</v>
      </c>
      <c r="BL70" s="18"/>
      <c r="BM70" s="145" t="s">
        <v>546</v>
      </c>
      <c r="BN70" s="145" t="s">
        <v>546</v>
      </c>
      <c r="BO70" s="145" t="s">
        <v>546</v>
      </c>
      <c r="BP70" s="169" t="s">
        <v>1325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973</v>
      </c>
      <c r="E71" s="47">
        <v>66</v>
      </c>
      <c r="F71" s="141" t="s">
        <v>868</v>
      </c>
      <c r="G71" s="10" t="str">
        <f>IF(D71="","*",VLOOKUP(F71,BS_ATIVIDADE[],3,FALSE))</f>
        <v>SOLDA</v>
      </c>
      <c r="H71" s="191" t="s">
        <v>346</v>
      </c>
      <c r="I71" s="119" t="s">
        <v>514</v>
      </c>
      <c r="J71" s="118">
        <v>73</v>
      </c>
      <c r="K71" s="118">
        <v>261.10000000000002</v>
      </c>
      <c r="L71" s="118" t="s">
        <v>514</v>
      </c>
      <c r="M71" s="142" t="s">
        <v>1225</v>
      </c>
      <c r="N71" s="142" t="s">
        <v>346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1176</v>
      </c>
      <c r="W71" s="118" t="s">
        <v>1326</v>
      </c>
      <c r="X71" s="117" t="s">
        <v>516</v>
      </c>
      <c r="Y71" s="144" t="s">
        <v>519</v>
      </c>
      <c r="Z71" s="117"/>
      <c r="AA71" s="118" t="s">
        <v>514</v>
      </c>
      <c r="AB71" s="116" t="s">
        <v>514</v>
      </c>
      <c r="AC71" s="116" t="s">
        <v>514</v>
      </c>
      <c r="AD71" s="120" t="s">
        <v>514</v>
      </c>
      <c r="AE71" s="118" t="s">
        <v>514</v>
      </c>
      <c r="AF71" s="118" t="s">
        <v>514</v>
      </c>
      <c r="AG71" s="118" t="s">
        <v>514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1322</v>
      </c>
      <c r="BK71" s="169" t="s">
        <v>1325</v>
      </c>
      <c r="BL71" s="18"/>
      <c r="BM71" s="145" t="s">
        <v>546</v>
      </c>
      <c r="BN71" s="145" t="s">
        <v>546</v>
      </c>
      <c r="BO71" s="145" t="s">
        <v>546</v>
      </c>
      <c r="BP71" s="169" t="s">
        <v>1325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977</v>
      </c>
      <c r="E72" s="47">
        <v>67</v>
      </c>
      <c r="F72" s="141" t="s">
        <v>868</v>
      </c>
      <c r="G72" s="10" t="str">
        <f>IF(D72="","*",VLOOKUP(F72,BS_ATIVIDADE[],3,FALSE))</f>
        <v>SOLDA</v>
      </c>
      <c r="H72" s="191" t="s">
        <v>440</v>
      </c>
      <c r="I72" s="119" t="s">
        <v>514</v>
      </c>
      <c r="J72" s="118">
        <v>170</v>
      </c>
      <c r="K72" s="118">
        <v>117.2</v>
      </c>
      <c r="L72" s="118" t="s">
        <v>514</v>
      </c>
      <c r="M72" s="142" t="s">
        <v>1327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1126</v>
      </c>
      <c r="W72" s="118" t="s">
        <v>1127</v>
      </c>
      <c r="X72" s="117" t="s">
        <v>516</v>
      </c>
      <c r="Y72" s="144" t="s">
        <v>519</v>
      </c>
      <c r="Z72" s="117"/>
      <c r="AA72" s="118" t="s">
        <v>514</v>
      </c>
      <c r="AB72" s="116" t="s">
        <v>514</v>
      </c>
      <c r="AC72" s="116" t="s">
        <v>514</v>
      </c>
      <c r="AD72" s="120" t="s">
        <v>514</v>
      </c>
      <c r="AE72" s="118" t="s">
        <v>514</v>
      </c>
      <c r="AF72" s="118" t="s">
        <v>514</v>
      </c>
      <c r="AG72" s="118" t="s">
        <v>514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1328</v>
      </c>
      <c r="BK72" s="19" t="s">
        <v>1329</v>
      </c>
      <c r="BL72" s="18"/>
      <c r="BM72" s="145" t="s">
        <v>540</v>
      </c>
      <c r="BN72" s="144" t="s">
        <v>540</v>
      </c>
      <c r="BO72" s="145" t="s">
        <v>540</v>
      </c>
      <c r="BP72" s="169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984</v>
      </c>
      <c r="E73" s="47">
        <v>68</v>
      </c>
      <c r="F73" s="141" t="s">
        <v>868</v>
      </c>
      <c r="G73" s="10" t="str">
        <f>IF(D73="","*",VLOOKUP(F73,BS_ATIVIDADE[],3,FALSE))</f>
        <v>SOLDA</v>
      </c>
      <c r="H73" s="191" t="s">
        <v>345</v>
      </c>
      <c r="I73" s="119" t="s">
        <v>514</v>
      </c>
      <c r="J73" s="118">
        <v>73</v>
      </c>
      <c r="K73" s="118">
        <v>261.10000000000002</v>
      </c>
      <c r="L73" s="118" t="s">
        <v>514</v>
      </c>
      <c r="M73" s="142" t="s">
        <v>1222</v>
      </c>
      <c r="N73" s="142" t="s">
        <v>345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1181</v>
      </c>
      <c r="W73" s="118" t="s">
        <v>1324</v>
      </c>
      <c r="X73" s="117" t="s">
        <v>516</v>
      </c>
      <c r="Y73" s="144" t="s">
        <v>519</v>
      </c>
      <c r="Z73" s="117"/>
      <c r="AA73" s="118" t="s">
        <v>514</v>
      </c>
      <c r="AB73" s="116" t="s">
        <v>514</v>
      </c>
      <c r="AC73" s="116" t="s">
        <v>514</v>
      </c>
      <c r="AD73" s="120" t="s">
        <v>514</v>
      </c>
      <c r="AE73" s="118" t="s">
        <v>514</v>
      </c>
      <c r="AF73" s="118" t="s">
        <v>514</v>
      </c>
      <c r="AG73" s="118" t="s">
        <v>514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1322</v>
      </c>
      <c r="BK73" s="169" t="s">
        <v>1325</v>
      </c>
      <c r="BL73" s="18"/>
      <c r="BM73" s="145" t="s">
        <v>546</v>
      </c>
      <c r="BN73" s="145" t="s">
        <v>546</v>
      </c>
      <c r="BO73" s="145" t="s">
        <v>546</v>
      </c>
      <c r="BP73" s="169" t="s">
        <v>1325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920</v>
      </c>
      <c r="E74" s="47">
        <v>69</v>
      </c>
      <c r="F74" s="141" t="s">
        <v>861</v>
      </c>
      <c r="G74" s="10" t="str">
        <f>IF(D74="","*",VLOOKUP(F74,BS_ATIVIDADE[],3,FALSE))</f>
        <v>PEDRA</v>
      </c>
      <c r="H74" s="191" t="s">
        <v>221</v>
      </c>
      <c r="I74" s="119" t="s">
        <v>221</v>
      </c>
      <c r="J74" s="118">
        <v>73</v>
      </c>
      <c r="K74" s="118">
        <v>15</v>
      </c>
      <c r="L74" s="118" t="s">
        <v>514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1330</v>
      </c>
      <c r="W74" s="118" t="s">
        <v>1331</v>
      </c>
      <c r="X74" s="117" t="s">
        <v>516</v>
      </c>
      <c r="Y74" s="144" t="s">
        <v>519</v>
      </c>
      <c r="Z74" s="117"/>
      <c r="AA74" s="118">
        <v>2</v>
      </c>
      <c r="AB74" s="116" t="s">
        <v>512</v>
      </c>
      <c r="AC74" s="195" t="s">
        <v>500</v>
      </c>
      <c r="AD74" s="120">
        <v>0.29166666666666669</v>
      </c>
      <c r="AE74" s="118" t="s">
        <v>514</v>
      </c>
      <c r="AF74" s="118" t="s">
        <v>514</v>
      </c>
      <c r="AG74" s="118" t="s">
        <v>514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1332</v>
      </c>
      <c r="BK74" s="19" t="s">
        <v>1333</v>
      </c>
      <c r="BL74" s="18"/>
      <c r="BM74" s="145" t="s">
        <v>546</v>
      </c>
      <c r="BN74" s="145" t="s">
        <v>546</v>
      </c>
      <c r="BO74" s="145" t="s">
        <v>546</v>
      </c>
      <c r="BP74" s="19" t="s">
        <v>1333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920</v>
      </c>
      <c r="E75" s="47">
        <v>70</v>
      </c>
      <c r="F75" s="141" t="s">
        <v>861</v>
      </c>
      <c r="G75" s="10" t="str">
        <f>IF(D75="","*",VLOOKUP(F75,BS_ATIVIDADE[],3,FALSE))</f>
        <v>PEDRA</v>
      </c>
      <c r="H75" s="191" t="s">
        <v>61</v>
      </c>
      <c r="I75" s="119" t="s">
        <v>221</v>
      </c>
      <c r="J75" s="118">
        <v>71</v>
      </c>
      <c r="K75" s="118">
        <v>244.5</v>
      </c>
      <c r="L75" s="118" t="s">
        <v>514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1330</v>
      </c>
      <c r="W75" s="118" t="s">
        <v>1334</v>
      </c>
      <c r="X75" s="117" t="s">
        <v>516</v>
      </c>
      <c r="Y75" s="144" t="s">
        <v>519</v>
      </c>
      <c r="Z75" s="117"/>
      <c r="AA75" s="118">
        <v>2</v>
      </c>
      <c r="AB75" s="116" t="s">
        <v>512</v>
      </c>
      <c r="AC75" s="195" t="s">
        <v>513</v>
      </c>
      <c r="AD75" s="120">
        <v>0.41666666666666669</v>
      </c>
      <c r="AE75" s="118" t="s">
        <v>514</v>
      </c>
      <c r="AF75" s="118" t="s">
        <v>514</v>
      </c>
      <c r="AG75" s="118" t="s">
        <v>514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1332</v>
      </c>
      <c r="BK75" s="19" t="s">
        <v>1333</v>
      </c>
      <c r="BL75" s="18"/>
      <c r="BM75" s="145" t="s">
        <v>546</v>
      </c>
      <c r="BN75" s="145" t="s">
        <v>546</v>
      </c>
      <c r="BO75" s="145" t="s">
        <v>546</v>
      </c>
      <c r="BP75" s="19" t="s">
        <v>1333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933</v>
      </c>
      <c r="E76" s="47">
        <v>71</v>
      </c>
      <c r="F76" s="141" t="s">
        <v>842</v>
      </c>
      <c r="G76" s="10" t="str">
        <f>IF(D76="","*",VLOOKUP(F76,BS_ATIVIDADE[],3,FALSE))</f>
        <v>AMV</v>
      </c>
      <c r="H76" s="191" t="s">
        <v>514</v>
      </c>
      <c r="I76" s="119" t="s">
        <v>514</v>
      </c>
      <c r="J76" s="118">
        <v>73</v>
      </c>
      <c r="K76" s="118">
        <v>225</v>
      </c>
      <c r="L76" s="118" t="s">
        <v>514</v>
      </c>
      <c r="M76" s="142" t="s">
        <v>1240</v>
      </c>
      <c r="N76" s="142" t="s">
        <v>1241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1242</v>
      </c>
      <c r="W76" s="118" t="s">
        <v>1243</v>
      </c>
      <c r="X76" s="117" t="s">
        <v>516</v>
      </c>
      <c r="Y76" s="144" t="s">
        <v>519</v>
      </c>
      <c r="Z76" s="117"/>
      <c r="AA76" s="118" t="s">
        <v>514</v>
      </c>
      <c r="AB76" s="116" t="s">
        <v>514</v>
      </c>
      <c r="AC76" s="116" t="s">
        <v>514</v>
      </c>
      <c r="AD76" s="120" t="s">
        <v>514</v>
      </c>
      <c r="AE76" s="118" t="s">
        <v>514</v>
      </c>
      <c r="AF76" s="118" t="s">
        <v>514</v>
      </c>
      <c r="AG76" s="118" t="s">
        <v>514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1322</v>
      </c>
      <c r="BK76" s="19" t="s">
        <v>1335</v>
      </c>
      <c r="BL76" s="18"/>
      <c r="BM76" s="145" t="s">
        <v>536</v>
      </c>
      <c r="BN76" s="144" t="s">
        <v>555</v>
      </c>
      <c r="BO76" s="145" t="s">
        <v>625</v>
      </c>
      <c r="BP76" s="19" t="s">
        <v>1335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936</v>
      </c>
      <c r="E77" s="47">
        <v>72</v>
      </c>
      <c r="F77" s="141" t="s">
        <v>842</v>
      </c>
      <c r="G77" s="10" t="str">
        <f>IF(D77="","*",VLOOKUP(F77,BS_ATIVIDADE[],3,FALSE))</f>
        <v>AMV</v>
      </c>
      <c r="H77" s="191" t="s">
        <v>514</v>
      </c>
      <c r="I77" s="119" t="s">
        <v>514</v>
      </c>
      <c r="J77" s="118">
        <v>73</v>
      </c>
      <c r="K77" s="118">
        <v>159</v>
      </c>
      <c r="L77" s="118" t="s">
        <v>514</v>
      </c>
      <c r="M77" s="142" t="s">
        <v>1336</v>
      </c>
      <c r="N77" s="142" t="s">
        <v>1337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1246</v>
      </c>
      <c r="W77" s="118" t="s">
        <v>1338</v>
      </c>
      <c r="X77" s="117" t="s">
        <v>516</v>
      </c>
      <c r="Y77" s="144" t="s">
        <v>519</v>
      </c>
      <c r="Z77" s="117"/>
      <c r="AA77" s="118" t="s">
        <v>514</v>
      </c>
      <c r="AB77" s="116" t="s">
        <v>514</v>
      </c>
      <c r="AC77" s="116" t="s">
        <v>514</v>
      </c>
      <c r="AD77" s="120" t="s">
        <v>514</v>
      </c>
      <c r="AE77" s="118" t="s">
        <v>514</v>
      </c>
      <c r="AF77" s="118" t="s">
        <v>514</v>
      </c>
      <c r="AG77" s="118" t="s">
        <v>514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1322</v>
      </c>
      <c r="BK77" s="19" t="s">
        <v>1339</v>
      </c>
      <c r="BL77" s="18"/>
      <c r="BM77" s="145" t="s">
        <v>540</v>
      </c>
      <c r="BN77" s="144" t="s">
        <v>540</v>
      </c>
      <c r="BO77" s="145" t="s">
        <v>540</v>
      </c>
      <c r="BP77" s="169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790</v>
      </c>
      <c r="E78" s="47">
        <v>73</v>
      </c>
      <c r="F78" s="141" t="s">
        <v>829</v>
      </c>
      <c r="G78" s="10" t="str">
        <f>IF(D78="","*",VLOOKUP(F78,BS_ATIVIDADE[],3,FALSE))</f>
        <v>OUTROS</v>
      </c>
      <c r="H78" s="191" t="s">
        <v>1134</v>
      </c>
      <c r="I78" s="119" t="s">
        <v>1134</v>
      </c>
      <c r="J78" s="118">
        <v>73</v>
      </c>
      <c r="K78" s="118">
        <v>128.19999999999999</v>
      </c>
      <c r="L78" s="118" t="s">
        <v>514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1135</v>
      </c>
      <c r="W78" s="194" t="s">
        <v>1340</v>
      </c>
      <c r="X78" s="117" t="s">
        <v>516</v>
      </c>
      <c r="Y78" s="144" t="s">
        <v>519</v>
      </c>
      <c r="Z78" s="117"/>
      <c r="AA78" s="118">
        <v>1</v>
      </c>
      <c r="AB78" s="116" t="s">
        <v>506</v>
      </c>
      <c r="AC78" s="116" t="s">
        <v>500</v>
      </c>
      <c r="AD78" s="120" t="s">
        <v>514</v>
      </c>
      <c r="AE78" s="118">
        <v>1603</v>
      </c>
      <c r="AF78" s="118" t="s">
        <v>514</v>
      </c>
      <c r="AG78" s="118" t="s">
        <v>514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1161</v>
      </c>
      <c r="BK78" s="19" t="s">
        <v>1341</v>
      </c>
      <c r="BL78" s="18"/>
      <c r="BM78" s="145" t="s">
        <v>540</v>
      </c>
      <c r="BN78" s="144" t="s">
        <v>540</v>
      </c>
      <c r="BO78" s="145" t="s">
        <v>540</v>
      </c>
      <c r="BP78" s="169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922</v>
      </c>
      <c r="E79" s="47">
        <v>74</v>
      </c>
      <c r="F79" s="141" t="s">
        <v>829</v>
      </c>
      <c r="G79" s="10" t="str">
        <f>IF(D79="","*",VLOOKUP(F79,BS_ATIVIDADE[],3,FALSE))</f>
        <v>OUTROS</v>
      </c>
      <c r="H79" s="191" t="s">
        <v>514</v>
      </c>
      <c r="I79" s="119" t="s">
        <v>514</v>
      </c>
      <c r="J79" s="118">
        <v>68</v>
      </c>
      <c r="K79" s="118">
        <v>53</v>
      </c>
      <c r="L79" s="118" t="s">
        <v>514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1302</v>
      </c>
      <c r="W79" s="118" t="s">
        <v>1342</v>
      </c>
      <c r="X79" s="117" t="s">
        <v>516</v>
      </c>
      <c r="Y79" s="144" t="s">
        <v>519</v>
      </c>
      <c r="Z79" s="117"/>
      <c r="AA79" s="118" t="s">
        <v>514</v>
      </c>
      <c r="AB79" s="116" t="s">
        <v>514</v>
      </c>
      <c r="AC79" s="116" t="s">
        <v>514</v>
      </c>
      <c r="AD79" s="120" t="s">
        <v>514</v>
      </c>
      <c r="AE79" s="118" t="s">
        <v>514</v>
      </c>
      <c r="AF79" s="118" t="s">
        <v>514</v>
      </c>
      <c r="AG79" s="118" t="s">
        <v>514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1322</v>
      </c>
      <c r="BK79" s="19" t="s">
        <v>1343</v>
      </c>
      <c r="BL79" s="18"/>
      <c r="BM79" s="145" t="s">
        <v>540</v>
      </c>
      <c r="BN79" s="144" t="s">
        <v>540</v>
      </c>
      <c r="BO79" s="145" t="s">
        <v>540</v>
      </c>
      <c r="BP79" s="169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941</v>
      </c>
      <c r="E80" s="47">
        <v>75</v>
      </c>
      <c r="F80" s="143" t="s">
        <v>819</v>
      </c>
      <c r="G80" s="181" t="str">
        <f>IF(D80="","*",VLOOKUP(F80,BS_ATIVIDADE[],3,FALSE))</f>
        <v>MODERNIZAÇÃO</v>
      </c>
      <c r="H80" s="191" t="s">
        <v>514</v>
      </c>
      <c r="I80" s="119" t="s">
        <v>514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1344</v>
      </c>
      <c r="W80" s="118" t="s">
        <v>1345</v>
      </c>
      <c r="X80" s="117" t="s">
        <v>516</v>
      </c>
      <c r="Y80" s="144" t="s">
        <v>519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1322</v>
      </c>
      <c r="BK80" s="20" t="s">
        <v>1346</v>
      </c>
      <c r="BL80" s="18"/>
      <c r="BM80" s="145" t="s">
        <v>538</v>
      </c>
      <c r="BN80" s="145" t="s">
        <v>564</v>
      </c>
      <c r="BO80" s="145" t="s">
        <v>615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914</v>
      </c>
      <c r="E81" s="47">
        <v>76</v>
      </c>
      <c r="F81" s="143" t="s">
        <v>808</v>
      </c>
      <c r="G81" s="181" t="str">
        <f>IF(D81="","*",VLOOKUP(F81,BS_ATIVIDADE[],3,FALSE))</f>
        <v>MODERNIZAÇÃO</v>
      </c>
      <c r="H81" s="191" t="s">
        <v>1347</v>
      </c>
      <c r="I81" s="119" t="s">
        <v>1347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1344</v>
      </c>
      <c r="W81" s="194" t="s">
        <v>1348</v>
      </c>
      <c r="X81" s="117" t="s">
        <v>516</v>
      </c>
      <c r="Y81" s="144" t="s">
        <v>519</v>
      </c>
      <c r="Z81" s="117"/>
      <c r="AA81" s="118" t="s">
        <v>514</v>
      </c>
      <c r="AB81" s="116" t="s">
        <v>514</v>
      </c>
      <c r="AC81" s="116" t="s">
        <v>514</v>
      </c>
      <c r="AD81" s="120" t="s">
        <v>514</v>
      </c>
      <c r="AE81" s="118" t="s">
        <v>514</v>
      </c>
      <c r="AF81" s="118" t="s">
        <v>514</v>
      </c>
      <c r="AG81" s="118" t="s">
        <v>514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1349</v>
      </c>
      <c r="BK81" s="20" t="s">
        <v>1350</v>
      </c>
      <c r="BL81" s="18"/>
      <c r="BM81" s="145" t="s">
        <v>546</v>
      </c>
      <c r="BN81" s="145" t="s">
        <v>546</v>
      </c>
      <c r="BO81" s="145" t="s">
        <v>546</v>
      </c>
      <c r="BP81" s="20" t="s">
        <v>1350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848</v>
      </c>
      <c r="E82" s="47">
        <v>77</v>
      </c>
      <c r="F82" s="141" t="s">
        <v>791</v>
      </c>
      <c r="G82" s="10" t="str">
        <f>IF(D82="","*",VLOOKUP(F82,BS_ATIVIDADE[],3,FALSE))</f>
        <v>MECANIZAÇÃO - SOCADORA</v>
      </c>
      <c r="H82" s="191" t="s">
        <v>61</v>
      </c>
      <c r="I82" s="119" t="s">
        <v>61</v>
      </c>
      <c r="J82" s="118">
        <v>73</v>
      </c>
      <c r="K82" s="118">
        <v>15</v>
      </c>
      <c r="L82" s="118" t="s">
        <v>514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1139</v>
      </c>
      <c r="W82" s="194" t="s">
        <v>1351</v>
      </c>
      <c r="X82" s="117" t="s">
        <v>516</v>
      </c>
      <c r="Y82" s="144" t="s">
        <v>519</v>
      </c>
      <c r="Z82" s="117"/>
      <c r="AA82" s="118">
        <v>1</v>
      </c>
      <c r="AB82" s="116" t="s">
        <v>506</v>
      </c>
      <c r="AC82" s="116" t="s">
        <v>500</v>
      </c>
      <c r="AD82" s="120">
        <v>0.29166666666666669</v>
      </c>
      <c r="AE82" s="118">
        <v>6240</v>
      </c>
      <c r="AF82" s="118">
        <v>6200</v>
      </c>
      <c r="AG82" s="118" t="s">
        <v>514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1352</v>
      </c>
      <c r="BK82" s="19" t="s">
        <v>1333</v>
      </c>
      <c r="BL82" s="18"/>
      <c r="BM82" s="145" t="s">
        <v>546</v>
      </c>
      <c r="BN82" s="145" t="s">
        <v>546</v>
      </c>
      <c r="BO82" s="145" t="s">
        <v>546</v>
      </c>
      <c r="BP82" s="19" t="s">
        <v>1333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848</v>
      </c>
      <c r="E83" s="47">
        <v>78</v>
      </c>
      <c r="F83" s="141" t="s">
        <v>791</v>
      </c>
      <c r="G83" s="10" t="str">
        <f>IF(D83="","*",VLOOKUP(F83,BS_ATIVIDADE[],3,FALSE))</f>
        <v>MECANIZAÇÃO - SOCADORA</v>
      </c>
      <c r="H83" s="191" t="s">
        <v>61</v>
      </c>
      <c r="I83" s="119" t="s">
        <v>61</v>
      </c>
      <c r="J83" s="118">
        <v>71</v>
      </c>
      <c r="K83" s="118">
        <v>244.5</v>
      </c>
      <c r="L83" s="118" t="s">
        <v>514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1139</v>
      </c>
      <c r="W83" s="118" t="s">
        <v>1353</v>
      </c>
      <c r="X83" s="117" t="s">
        <v>516</v>
      </c>
      <c r="Y83" s="144" t="s">
        <v>519</v>
      </c>
      <c r="Z83" s="117"/>
      <c r="AA83" s="118" t="s">
        <v>514</v>
      </c>
      <c r="AB83" s="116" t="s">
        <v>514</v>
      </c>
      <c r="AC83" s="116" t="s">
        <v>514</v>
      </c>
      <c r="AD83" s="120" t="s">
        <v>514</v>
      </c>
      <c r="AE83" s="118" t="s">
        <v>514</v>
      </c>
      <c r="AF83" s="118" t="s">
        <v>514</v>
      </c>
      <c r="AG83" s="118" t="s">
        <v>514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1352</v>
      </c>
      <c r="BK83" s="19" t="s">
        <v>1333</v>
      </c>
      <c r="BL83" s="18"/>
      <c r="BM83" s="145" t="s">
        <v>546</v>
      </c>
      <c r="BN83" s="145" t="s">
        <v>546</v>
      </c>
      <c r="BO83" s="145" t="s">
        <v>546</v>
      </c>
      <c r="BP83" s="19" t="s">
        <v>1333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882</v>
      </c>
      <c r="E84" s="47">
        <v>79</v>
      </c>
      <c r="F84" s="141" t="s">
        <v>791</v>
      </c>
      <c r="G84" s="10" t="str">
        <f>IF(D84="","*",VLOOKUP(F84,BS_ATIVIDADE[],3,FALSE))</f>
        <v>MECANIZAÇÃO - SOCADORA</v>
      </c>
      <c r="H84" s="191" t="s">
        <v>407</v>
      </c>
      <c r="I84" s="119" t="s">
        <v>407</v>
      </c>
      <c r="J84" s="118">
        <v>73</v>
      </c>
      <c r="K84" s="118">
        <v>373.55880000000002</v>
      </c>
      <c r="L84" s="118" t="s">
        <v>514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1139</v>
      </c>
      <c r="W84" s="118" t="s">
        <v>1354</v>
      </c>
      <c r="X84" s="117" t="s">
        <v>516</v>
      </c>
      <c r="Y84" s="144"/>
      <c r="Z84" s="117"/>
      <c r="AA84" s="118" t="s">
        <v>514</v>
      </c>
      <c r="AB84" s="116" t="s">
        <v>514</v>
      </c>
      <c r="AC84" s="116" t="s">
        <v>514</v>
      </c>
      <c r="AD84" s="120" t="s">
        <v>514</v>
      </c>
      <c r="AE84" s="118" t="s">
        <v>514</v>
      </c>
      <c r="AF84" s="118" t="s">
        <v>514</v>
      </c>
      <c r="AG84" s="118" t="s">
        <v>514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ZJA2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1354</v>
      </c>
      <c r="BK84" s="19" t="s">
        <v>1354</v>
      </c>
      <c r="BL84" s="18"/>
      <c r="BM84" s="145" t="s">
        <v>540</v>
      </c>
      <c r="BN84" s="145" t="s">
        <v>540</v>
      </c>
      <c r="BO84" s="145" t="s">
        <v>540</v>
      </c>
      <c r="BP84" s="169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960</v>
      </c>
      <c r="E85" s="47">
        <v>80</v>
      </c>
      <c r="F85" s="143" t="s">
        <v>764</v>
      </c>
      <c r="G85" s="10" t="str">
        <f>IF(D85="","*",VLOOKUP(F85,BS_ATIVIDADE[],3,FALSE))</f>
        <v>LIMPEZA LASTRO</v>
      </c>
      <c r="H85" s="191" t="s">
        <v>514</v>
      </c>
      <c r="I85" s="119" t="s">
        <v>514</v>
      </c>
      <c r="J85" s="118">
        <v>73</v>
      </c>
      <c r="K85" s="142">
        <v>393</v>
      </c>
      <c r="L85" s="118" t="s">
        <v>514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1143</v>
      </c>
      <c r="W85" s="118" t="s">
        <v>1144</v>
      </c>
      <c r="X85" s="117" t="s">
        <v>516</v>
      </c>
      <c r="Y85" s="144" t="s">
        <v>519</v>
      </c>
      <c r="Z85" s="117"/>
      <c r="AA85" s="118" t="s">
        <v>514</v>
      </c>
      <c r="AB85" s="116" t="s">
        <v>514</v>
      </c>
      <c r="AC85" s="116" t="s">
        <v>514</v>
      </c>
      <c r="AD85" s="120" t="s">
        <v>514</v>
      </c>
      <c r="AE85" s="118" t="s">
        <v>514</v>
      </c>
      <c r="AF85" s="118" t="s">
        <v>514</v>
      </c>
      <c r="AG85" s="118" t="s">
        <v>514</v>
      </c>
      <c r="AH85" s="17"/>
      <c r="AI85" s="141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1322</v>
      </c>
      <c r="BK85" s="19" t="s">
        <v>1355</v>
      </c>
      <c r="BL85" s="18"/>
      <c r="BM85" s="145" t="s">
        <v>536</v>
      </c>
      <c r="BN85" s="144" t="s">
        <v>564</v>
      </c>
      <c r="BO85" s="145" t="s">
        <v>615</v>
      </c>
      <c r="BP85" s="19" t="s">
        <v>1355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702</v>
      </c>
      <c r="E86" s="47">
        <v>81</v>
      </c>
      <c r="F86" s="141" t="s">
        <v>677</v>
      </c>
      <c r="G86" s="181" t="str">
        <f>IF(D86="","*",VLOOKUP(F86,BS_ATIVIDADE[],3,FALSE))</f>
        <v>OUTROS</v>
      </c>
      <c r="H86" s="191" t="s">
        <v>514</v>
      </c>
      <c r="I86" s="119" t="s">
        <v>514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1356</v>
      </c>
      <c r="W86" s="118" t="s">
        <v>1357</v>
      </c>
      <c r="X86" s="117" t="s">
        <v>510</v>
      </c>
      <c r="Y86" s="144" t="s">
        <v>519</v>
      </c>
      <c r="Z86" s="117"/>
      <c r="AA86" s="118" t="s">
        <v>514</v>
      </c>
      <c r="AB86" s="116" t="s">
        <v>514</v>
      </c>
      <c r="AC86" s="116" t="s">
        <v>514</v>
      </c>
      <c r="AD86" s="120" t="s">
        <v>514</v>
      </c>
      <c r="AE86" s="118" t="s">
        <v>514</v>
      </c>
      <c r="AF86" s="118" t="s">
        <v>514</v>
      </c>
      <c r="AG86" s="118" t="s">
        <v>514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1350</v>
      </c>
      <c r="BK86" s="20" t="s">
        <v>1350</v>
      </c>
      <c r="BL86" s="18"/>
      <c r="BM86" s="145" t="s">
        <v>535</v>
      </c>
      <c r="BN86" s="144" t="s">
        <v>554</v>
      </c>
      <c r="BO86" s="145" t="s">
        <v>662</v>
      </c>
      <c r="BP86" s="19" t="s">
        <v>1358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988</v>
      </c>
      <c r="E87" s="47">
        <v>82</v>
      </c>
      <c r="F87" s="141" t="s">
        <v>875</v>
      </c>
      <c r="G87" s="10" t="str">
        <f>IF(D87="","*",VLOOKUP(F87,BS_ATIVIDADE[],3,FALSE))</f>
        <v>TRILHO - SUBSTITUIÇÂO</v>
      </c>
      <c r="H87" s="191" t="s">
        <v>514</v>
      </c>
      <c r="I87" s="119" t="s">
        <v>514</v>
      </c>
      <c r="J87" s="118">
        <v>73</v>
      </c>
      <c r="K87" s="118">
        <v>149</v>
      </c>
      <c r="L87" s="118" t="s">
        <v>514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1111</v>
      </c>
      <c r="W87" s="118" t="s">
        <v>1359</v>
      </c>
      <c r="X87" s="117" t="s">
        <v>516</v>
      </c>
      <c r="Y87" s="144" t="s">
        <v>519</v>
      </c>
      <c r="Z87" s="117" t="s">
        <v>517</v>
      </c>
      <c r="AA87" s="118" t="s">
        <v>514</v>
      </c>
      <c r="AB87" s="116" t="s">
        <v>514</v>
      </c>
      <c r="AC87" s="116" t="s">
        <v>514</v>
      </c>
      <c r="AD87" s="120" t="s">
        <v>514</v>
      </c>
      <c r="AE87" s="118" t="s">
        <v>514</v>
      </c>
      <c r="AF87" s="118" t="s">
        <v>514</v>
      </c>
      <c r="AG87" s="118" t="s">
        <v>514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276</v>
      </c>
      <c r="AO87" s="118">
        <f>IF(BS_CONTROLE[[#This Row],[SUB]]=0, "-", BS_CONTROLE[[#This Row],[SUB]])</f>
        <v>73</v>
      </c>
      <c r="AP87" s="118">
        <v>137.80000000000001</v>
      </c>
      <c r="AQ87" s="118" t="s">
        <v>514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1169</v>
      </c>
      <c r="BK87" s="19" t="s">
        <v>1360</v>
      </c>
      <c r="BL87" s="18"/>
      <c r="BM87" s="145" t="s">
        <v>546</v>
      </c>
      <c r="BN87" s="145" t="s">
        <v>546</v>
      </c>
      <c r="BO87" s="145" t="s">
        <v>546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971</v>
      </c>
      <c r="E88" s="47">
        <v>83</v>
      </c>
      <c r="F88" s="141" t="s">
        <v>868</v>
      </c>
      <c r="G88" s="10" t="str">
        <f>IF(D88="","*",VLOOKUP(F88,BS_ATIVIDADE[],3,FALSE))</f>
        <v>SOLDA</v>
      </c>
      <c r="H88" s="218" t="s">
        <v>345</v>
      </c>
      <c r="I88" s="119" t="s">
        <v>514</v>
      </c>
      <c r="J88" s="118">
        <v>73</v>
      </c>
      <c r="K88" s="118">
        <v>263.2</v>
      </c>
      <c r="L88" s="118" t="s">
        <v>514</v>
      </c>
      <c r="M88" s="142" t="s">
        <v>1222</v>
      </c>
      <c r="N88" s="142" t="s">
        <v>345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1119</v>
      </c>
      <c r="W88" s="118" t="s">
        <v>1361</v>
      </c>
      <c r="X88" s="117" t="s">
        <v>516</v>
      </c>
      <c r="Y88" s="144" t="s">
        <v>519</v>
      </c>
      <c r="Z88" s="117" t="s">
        <v>517</v>
      </c>
      <c r="AA88" s="118" t="s">
        <v>514</v>
      </c>
      <c r="AB88" s="116" t="s">
        <v>514</v>
      </c>
      <c r="AC88" s="116" t="s">
        <v>514</v>
      </c>
      <c r="AD88" s="120" t="s">
        <v>514</v>
      </c>
      <c r="AE88" s="118" t="s">
        <v>514</v>
      </c>
      <c r="AF88" s="118" t="s">
        <v>514</v>
      </c>
      <c r="AG88" s="118" t="s">
        <v>514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1362</v>
      </c>
      <c r="BK88" s="19" t="s">
        <v>1363</v>
      </c>
      <c r="BL88" s="18"/>
      <c r="BM88" s="145" t="s">
        <v>546</v>
      </c>
      <c r="BN88" s="145" t="s">
        <v>546</v>
      </c>
      <c r="BO88" s="145" t="s">
        <v>546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973</v>
      </c>
      <c r="E89" s="47">
        <v>84</v>
      </c>
      <c r="F89" s="141" t="s">
        <v>868</v>
      </c>
      <c r="G89" s="10" t="str">
        <f>IF(D89="","*",VLOOKUP(F89,BS_ATIVIDADE[],3,FALSE))</f>
        <v>SOLDA</v>
      </c>
      <c r="H89" s="191" t="s">
        <v>345</v>
      </c>
      <c r="I89" s="119" t="s">
        <v>514</v>
      </c>
      <c r="J89" s="118">
        <v>73</v>
      </c>
      <c r="K89" s="118">
        <v>262.39999999999998</v>
      </c>
      <c r="L89" s="118" t="s">
        <v>514</v>
      </c>
      <c r="M89" s="142" t="s">
        <v>1222</v>
      </c>
      <c r="N89" s="142" t="s">
        <v>345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1176</v>
      </c>
      <c r="W89" s="118" t="s">
        <v>1361</v>
      </c>
      <c r="X89" s="117" t="s">
        <v>516</v>
      </c>
      <c r="Y89" s="144" t="s">
        <v>519</v>
      </c>
      <c r="Z89" s="117" t="s">
        <v>517</v>
      </c>
      <c r="AA89" s="118" t="s">
        <v>514</v>
      </c>
      <c r="AB89" s="116" t="s">
        <v>514</v>
      </c>
      <c r="AC89" s="116" t="s">
        <v>514</v>
      </c>
      <c r="AD89" s="120" t="s">
        <v>514</v>
      </c>
      <c r="AE89" s="118" t="s">
        <v>514</v>
      </c>
      <c r="AF89" s="118" t="s">
        <v>514</v>
      </c>
      <c r="AG89" s="118" t="s">
        <v>514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1362</v>
      </c>
      <c r="BK89" s="19" t="s">
        <v>1363</v>
      </c>
      <c r="BL89" s="18"/>
      <c r="BM89" s="145" t="s">
        <v>546</v>
      </c>
      <c r="BN89" s="145" t="s">
        <v>546</v>
      </c>
      <c r="BO89" s="145" t="s">
        <v>546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977</v>
      </c>
      <c r="E90" s="47">
        <v>85</v>
      </c>
      <c r="F90" s="141" t="s">
        <v>868</v>
      </c>
      <c r="G90" s="10" t="str">
        <f>IF(D90="","*",VLOOKUP(F90,BS_ATIVIDADE[],3,FALSE))</f>
        <v>SOLDA</v>
      </c>
      <c r="H90" s="191" t="s">
        <v>144</v>
      </c>
      <c r="I90" s="119" t="s">
        <v>514</v>
      </c>
      <c r="J90" s="118">
        <v>70</v>
      </c>
      <c r="K90" s="118">
        <v>144.19999999999999</v>
      </c>
      <c r="L90" s="118" t="s">
        <v>514</v>
      </c>
      <c r="M90" s="142" t="s">
        <v>1364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1126</v>
      </c>
      <c r="W90" s="118" t="s">
        <v>1361</v>
      </c>
      <c r="X90" s="117" t="s">
        <v>516</v>
      </c>
      <c r="Y90" s="144" t="s">
        <v>519</v>
      </c>
      <c r="Z90" s="117" t="s">
        <v>517</v>
      </c>
      <c r="AA90" s="118" t="s">
        <v>514</v>
      </c>
      <c r="AB90" s="116" t="s">
        <v>514</v>
      </c>
      <c r="AC90" s="116" t="s">
        <v>514</v>
      </c>
      <c r="AD90" s="120" t="s">
        <v>514</v>
      </c>
      <c r="AE90" s="118" t="s">
        <v>514</v>
      </c>
      <c r="AF90" s="118" t="s">
        <v>514</v>
      </c>
      <c r="AG90" s="118" t="s">
        <v>514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1362</v>
      </c>
      <c r="BK90" s="196" t="s">
        <v>1365</v>
      </c>
      <c r="BL90" s="18"/>
      <c r="BM90" s="145" t="s">
        <v>540</v>
      </c>
      <c r="BN90" s="145" t="s">
        <v>540</v>
      </c>
      <c r="BO90" s="145" t="s">
        <v>540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984</v>
      </c>
      <c r="E91" s="47">
        <v>86</v>
      </c>
      <c r="F91" s="141" t="s">
        <v>868</v>
      </c>
      <c r="G91" s="10" t="str">
        <f>IF(D91="","*",VLOOKUP(F91,BS_ATIVIDADE[],3,FALSE))</f>
        <v>SOLDA</v>
      </c>
      <c r="H91" s="191" t="s">
        <v>345</v>
      </c>
      <c r="I91" s="119" t="s">
        <v>514</v>
      </c>
      <c r="J91" s="118">
        <v>73</v>
      </c>
      <c r="K91" s="118">
        <v>263.39999999999998</v>
      </c>
      <c r="L91" s="118" t="s">
        <v>514</v>
      </c>
      <c r="M91" s="142" t="s">
        <v>1222</v>
      </c>
      <c r="N91" s="142" t="s">
        <v>345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1181</v>
      </c>
      <c r="W91" s="118" t="s">
        <v>1361</v>
      </c>
      <c r="X91" s="117" t="s">
        <v>516</v>
      </c>
      <c r="Y91" s="144" t="s">
        <v>519</v>
      </c>
      <c r="Z91" s="117" t="s">
        <v>517</v>
      </c>
      <c r="AA91" s="118" t="s">
        <v>514</v>
      </c>
      <c r="AB91" s="116" t="s">
        <v>514</v>
      </c>
      <c r="AC91" s="116" t="s">
        <v>514</v>
      </c>
      <c r="AD91" s="120" t="s">
        <v>514</v>
      </c>
      <c r="AE91" s="118" t="s">
        <v>514</v>
      </c>
      <c r="AF91" s="118" t="s">
        <v>514</v>
      </c>
      <c r="AG91" s="118" t="s">
        <v>514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1362</v>
      </c>
      <c r="BK91" s="19" t="s">
        <v>1363</v>
      </c>
      <c r="BL91" s="18"/>
      <c r="BM91" s="145" t="s">
        <v>546</v>
      </c>
      <c r="BN91" s="145" t="s">
        <v>546</v>
      </c>
      <c r="BO91" s="145" t="s">
        <v>546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1009</v>
      </c>
      <c r="E92" s="47">
        <v>87</v>
      </c>
      <c r="F92" s="216" t="s">
        <v>868</v>
      </c>
      <c r="G92" s="181" t="str">
        <f>IF(D92="","*",VLOOKUP(F92,BS_ATIVIDADE[],3,FALSE))</f>
        <v>SOLDA</v>
      </c>
      <c r="H92" s="191" t="s">
        <v>331</v>
      </c>
      <c r="I92" s="119" t="s">
        <v>514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1131</v>
      </c>
      <c r="W92" s="118" t="s">
        <v>1112</v>
      </c>
      <c r="X92" s="117" t="s">
        <v>516</v>
      </c>
      <c r="Y92" s="144"/>
      <c r="Z92" s="117"/>
      <c r="AA92" s="118" t="s">
        <v>514</v>
      </c>
      <c r="AB92" s="116" t="s">
        <v>514</v>
      </c>
      <c r="AC92" s="116" t="s">
        <v>514</v>
      </c>
      <c r="AD92" s="120" t="s">
        <v>514</v>
      </c>
      <c r="AE92" s="118" t="s">
        <v>514</v>
      </c>
      <c r="AF92" s="118" t="s">
        <v>514</v>
      </c>
      <c r="AG92" s="118" t="s">
        <v>514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1131</v>
      </c>
      <c r="BG92" s="18"/>
      <c r="BH92" s="19">
        <v>0</v>
      </c>
      <c r="BI92" s="19"/>
      <c r="BJ92" s="19" t="s">
        <v>1362</v>
      </c>
      <c r="BK92" s="20" t="s">
        <v>1366</v>
      </c>
      <c r="BL92" s="18"/>
      <c r="BM92" s="145" t="s">
        <v>546</v>
      </c>
      <c r="BN92" s="145" t="s">
        <v>546</v>
      </c>
      <c r="BO92" s="145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920</v>
      </c>
      <c r="E93" s="47">
        <v>88</v>
      </c>
      <c r="F93" s="141" t="s">
        <v>861</v>
      </c>
      <c r="G93" s="10" t="str">
        <f>IF(D93="","*",VLOOKUP(F93,BS_ATIVIDADE[],3,FALSE))</f>
        <v>PEDRA</v>
      </c>
      <c r="H93" s="191" t="s">
        <v>221</v>
      </c>
      <c r="I93" s="119" t="s">
        <v>514</v>
      </c>
      <c r="J93" s="118">
        <v>73</v>
      </c>
      <c r="K93" s="118">
        <v>15</v>
      </c>
      <c r="L93" s="118" t="s">
        <v>514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1330</v>
      </c>
      <c r="W93" s="118" t="s">
        <v>1367</v>
      </c>
      <c r="X93" s="117" t="s">
        <v>516</v>
      </c>
      <c r="Y93" s="144" t="s">
        <v>519</v>
      </c>
      <c r="Z93" s="117" t="s">
        <v>511</v>
      </c>
      <c r="AA93" s="118">
        <v>2</v>
      </c>
      <c r="AB93" s="116" t="s">
        <v>512</v>
      </c>
      <c r="AC93" s="195" t="s">
        <v>513</v>
      </c>
      <c r="AD93" s="120">
        <v>0.29166666666666669</v>
      </c>
      <c r="AE93" s="118" t="s">
        <v>514</v>
      </c>
      <c r="AF93" s="118" t="s">
        <v>514</v>
      </c>
      <c r="AG93" s="118" t="s">
        <v>514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5" t="s">
        <v>546</v>
      </c>
      <c r="BN93" s="145" t="s">
        <v>546</v>
      </c>
      <c r="BO93" s="145" t="s">
        <v>546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920</v>
      </c>
      <c r="E94" s="47">
        <v>89</v>
      </c>
      <c r="F94" s="141" t="s">
        <v>861</v>
      </c>
      <c r="G94" s="10" t="str">
        <f>IF(D94="","*",VLOOKUP(F94,BS_ATIVIDADE[],3,FALSE))</f>
        <v>PEDRA</v>
      </c>
      <c r="H94" s="191" t="s">
        <v>514</v>
      </c>
      <c r="I94" s="119" t="s">
        <v>221</v>
      </c>
      <c r="J94" s="118">
        <v>71</v>
      </c>
      <c r="K94" s="118">
        <v>244.5</v>
      </c>
      <c r="L94" s="118" t="s">
        <v>514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1330</v>
      </c>
      <c r="W94" s="118" t="s">
        <v>1334</v>
      </c>
      <c r="X94" s="117" t="s">
        <v>516</v>
      </c>
      <c r="Y94" s="144" t="s">
        <v>519</v>
      </c>
      <c r="Z94" s="117" t="s">
        <v>521</v>
      </c>
      <c r="AA94" s="118" t="s">
        <v>514</v>
      </c>
      <c r="AB94" s="116" t="s">
        <v>514</v>
      </c>
      <c r="AC94" s="195" t="s">
        <v>514</v>
      </c>
      <c r="AD94" s="120" t="s">
        <v>514</v>
      </c>
      <c r="AE94" s="118" t="s">
        <v>514</v>
      </c>
      <c r="AF94" s="118" t="s">
        <v>514</v>
      </c>
      <c r="AG94" s="118" t="s">
        <v>514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5" t="s">
        <v>546</v>
      </c>
      <c r="BN94" s="145" t="s">
        <v>546</v>
      </c>
      <c r="BO94" s="145" t="s">
        <v>546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790</v>
      </c>
      <c r="E95" s="47">
        <v>90</v>
      </c>
      <c r="F95" s="141" t="s">
        <v>829</v>
      </c>
      <c r="G95" s="10" t="str">
        <f>IF(D95="","*",VLOOKUP(F95,BS_ATIVIDADE[],3,FALSE))</f>
        <v>OUTROS</v>
      </c>
      <c r="H95" s="191" t="s">
        <v>270</v>
      </c>
      <c r="I95" s="119" t="s">
        <v>270</v>
      </c>
      <c r="J95" s="118">
        <v>73</v>
      </c>
      <c r="K95" s="118">
        <v>139.19999999999999</v>
      </c>
      <c r="L95" s="118" t="s">
        <v>514</v>
      </c>
      <c r="M95" s="142" t="s">
        <v>1368</v>
      </c>
      <c r="N95" s="142" t="s">
        <v>278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1135</v>
      </c>
      <c r="W95" s="194" t="s">
        <v>1369</v>
      </c>
      <c r="X95" s="117" t="s">
        <v>516</v>
      </c>
      <c r="Y95" s="144" t="s">
        <v>519</v>
      </c>
      <c r="Z95" s="117" t="s">
        <v>511</v>
      </c>
      <c r="AA95" s="118">
        <v>1</v>
      </c>
      <c r="AB95" s="116" t="s">
        <v>506</v>
      </c>
      <c r="AC95" s="116" t="s">
        <v>500</v>
      </c>
      <c r="AD95" s="120">
        <v>0.33333333333333331</v>
      </c>
      <c r="AE95" s="118">
        <v>1603</v>
      </c>
      <c r="AF95" s="118" t="s">
        <v>514</v>
      </c>
      <c r="AG95" s="118" t="s">
        <v>514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1194</v>
      </c>
      <c r="BK95" s="19" t="s">
        <v>1370</v>
      </c>
      <c r="BL95" s="18"/>
      <c r="BM95" s="145" t="s">
        <v>536</v>
      </c>
      <c r="BN95" s="144" t="s">
        <v>564</v>
      </c>
      <c r="BO95" s="205" t="s">
        <v>659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941</v>
      </c>
      <c r="E96" s="47">
        <v>91</v>
      </c>
      <c r="F96" s="163" t="s">
        <v>819</v>
      </c>
      <c r="G96" s="10" t="str">
        <f>IF(D96="","*",VLOOKUP(F96,BS_ATIVIDADE[],3,FALSE))</f>
        <v>MODERNIZAÇÃO</v>
      </c>
      <c r="H96" s="191" t="s">
        <v>514</v>
      </c>
      <c r="I96" s="119" t="s">
        <v>514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1344</v>
      </c>
      <c r="W96" s="118" t="s">
        <v>1361</v>
      </c>
      <c r="X96" s="117" t="s">
        <v>516</v>
      </c>
      <c r="Y96" s="144" t="s">
        <v>519</v>
      </c>
      <c r="Z96" s="117" t="s">
        <v>524</v>
      </c>
      <c r="AA96" s="118" t="s">
        <v>514</v>
      </c>
      <c r="AB96" s="116" t="s">
        <v>514</v>
      </c>
      <c r="AC96" s="116" t="s">
        <v>514</v>
      </c>
      <c r="AD96" s="120" t="s">
        <v>514</v>
      </c>
      <c r="AE96" s="118" t="s">
        <v>514</v>
      </c>
      <c r="AF96" s="118" t="s">
        <v>514</v>
      </c>
      <c r="AG96" s="118" t="s">
        <v>514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5" t="s">
        <v>546</v>
      </c>
      <c r="BN96" s="145" t="s">
        <v>546</v>
      </c>
      <c r="BO96" s="145" t="s">
        <v>546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914</v>
      </c>
      <c r="E97" s="47">
        <v>92</v>
      </c>
      <c r="F97" s="143" t="s">
        <v>808</v>
      </c>
      <c r="G97" s="10" t="str">
        <f>IF(D97="","*",VLOOKUP(F97,BS_ATIVIDADE[],3,FALSE))</f>
        <v>MODERNIZAÇÃO</v>
      </c>
      <c r="H97" s="191" t="s">
        <v>1347</v>
      </c>
      <c r="I97" s="119" t="s">
        <v>1347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1344</v>
      </c>
      <c r="W97" s="194" t="s">
        <v>1348</v>
      </c>
      <c r="X97" s="117" t="s">
        <v>516</v>
      </c>
      <c r="Y97" s="144" t="s">
        <v>519</v>
      </c>
      <c r="Z97" s="117" t="s">
        <v>523</v>
      </c>
      <c r="AA97" s="118" t="s">
        <v>1371</v>
      </c>
      <c r="AB97" s="116" t="s">
        <v>506</v>
      </c>
      <c r="AC97" s="116" t="s">
        <v>500</v>
      </c>
      <c r="AD97" s="120">
        <v>0.29166666666666669</v>
      </c>
      <c r="AE97" s="118">
        <v>9320</v>
      </c>
      <c r="AF97" s="118">
        <v>9277</v>
      </c>
      <c r="AG97" s="118" t="s">
        <v>514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5" t="s">
        <v>546</v>
      </c>
      <c r="BN97" s="145" t="s">
        <v>546</v>
      </c>
      <c r="BO97" s="145" t="s">
        <v>546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882</v>
      </c>
      <c r="E98" s="47">
        <v>93</v>
      </c>
      <c r="F98" s="141" t="s">
        <v>791</v>
      </c>
      <c r="G98" s="10" t="str">
        <f>IF(D98="","*",VLOOKUP(F98,BS_ATIVIDADE[],3,FALSE))</f>
        <v>MECANIZAÇÃO - SOCADORA</v>
      </c>
      <c r="H98" s="191" t="s">
        <v>406</v>
      </c>
      <c r="I98" s="119" t="s">
        <v>406</v>
      </c>
      <c r="J98" s="118">
        <v>73</v>
      </c>
      <c r="K98" s="118">
        <v>373.55880000000002</v>
      </c>
      <c r="L98" s="118" t="s">
        <v>514</v>
      </c>
      <c r="M98" s="142" t="s">
        <v>1372</v>
      </c>
      <c r="N98" s="142" t="s">
        <v>1373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1139</v>
      </c>
      <c r="W98" s="118" t="s">
        <v>1374</v>
      </c>
      <c r="X98" s="117" t="s">
        <v>516</v>
      </c>
      <c r="Y98" s="144" t="s">
        <v>519</v>
      </c>
      <c r="Z98" s="117" t="s">
        <v>511</v>
      </c>
      <c r="AA98" s="118">
        <v>1</v>
      </c>
      <c r="AB98" s="116" t="s">
        <v>506</v>
      </c>
      <c r="AC98" s="116" t="s">
        <v>500</v>
      </c>
      <c r="AD98" s="120">
        <v>0.33333333333333331</v>
      </c>
      <c r="AE98" s="118">
        <v>6237</v>
      </c>
      <c r="AF98" s="118" t="s">
        <v>514</v>
      </c>
      <c r="AG98" s="118" t="s">
        <v>514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1375</v>
      </c>
      <c r="BK98" s="19" t="s">
        <v>1376</v>
      </c>
      <c r="BL98" s="18"/>
      <c r="BM98" s="145" t="s">
        <v>540</v>
      </c>
      <c r="BN98" s="145" t="s">
        <v>540</v>
      </c>
      <c r="BO98" s="145" t="s">
        <v>540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960</v>
      </c>
      <c r="E99" s="47">
        <v>94</v>
      </c>
      <c r="F99" s="143" t="s">
        <v>764</v>
      </c>
      <c r="G99" s="10" t="str">
        <f>IF(D99="","*",VLOOKUP(F99,BS_ATIVIDADE[],3,FALSE))</f>
        <v>LIMPEZA LASTRO</v>
      </c>
      <c r="H99" s="191" t="s">
        <v>514</v>
      </c>
      <c r="I99" s="119" t="s">
        <v>514</v>
      </c>
      <c r="J99" s="118">
        <v>73</v>
      </c>
      <c r="K99" s="142">
        <v>393</v>
      </c>
      <c r="L99" s="118" t="s">
        <v>514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1143</v>
      </c>
      <c r="W99" s="118" t="s">
        <v>1144</v>
      </c>
      <c r="X99" s="117" t="s">
        <v>516</v>
      </c>
      <c r="Y99" s="144" t="s">
        <v>519</v>
      </c>
      <c r="Z99" s="117" t="s">
        <v>522</v>
      </c>
      <c r="AA99" s="118" t="s">
        <v>514</v>
      </c>
      <c r="AB99" s="116" t="s">
        <v>514</v>
      </c>
      <c r="AC99" s="116" t="s">
        <v>514</v>
      </c>
      <c r="AD99" s="120" t="s">
        <v>514</v>
      </c>
      <c r="AE99" s="118" t="s">
        <v>514</v>
      </c>
      <c r="AF99" s="118" t="s">
        <v>514</v>
      </c>
      <c r="AG99" s="118" t="s">
        <v>514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1169</v>
      </c>
      <c r="BK99" s="196" t="s">
        <v>1377</v>
      </c>
      <c r="BL99" s="18"/>
      <c r="BM99" s="145" t="s">
        <v>540</v>
      </c>
      <c r="BN99" s="145" t="s">
        <v>540</v>
      </c>
      <c r="BO99" s="145" t="s">
        <v>540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895</v>
      </c>
      <c r="E100" s="47">
        <v>95</v>
      </c>
      <c r="F100" s="141" t="s">
        <v>709</v>
      </c>
      <c r="G100" s="10" t="str">
        <f>IF(D100="","*",VLOOKUP(F100,BS_ATIVIDADE[],3,FALSE))</f>
        <v>DETECÇÃO</v>
      </c>
      <c r="H100" s="191" t="s">
        <v>373</v>
      </c>
      <c r="I100" s="119" t="s">
        <v>303</v>
      </c>
      <c r="J100" s="118">
        <v>73</v>
      </c>
      <c r="K100" s="118">
        <v>306.7</v>
      </c>
      <c r="L100" s="118" t="s">
        <v>514</v>
      </c>
      <c r="M100" s="142" t="s">
        <v>1378</v>
      </c>
      <c r="N100" s="142" t="s">
        <v>1379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1201</v>
      </c>
      <c r="W100" s="118" t="s">
        <v>1380</v>
      </c>
      <c r="X100" s="117" t="s">
        <v>516</v>
      </c>
      <c r="Y100" s="144" t="s">
        <v>519</v>
      </c>
      <c r="Z100" s="117" t="s">
        <v>521</v>
      </c>
      <c r="AA100" s="118">
        <v>1</v>
      </c>
      <c r="AB100" s="116" t="s">
        <v>506</v>
      </c>
      <c r="AC100" s="116" t="s">
        <v>500</v>
      </c>
      <c r="AD100" s="120">
        <v>0.3125</v>
      </c>
      <c r="AE100" s="118">
        <v>6527</v>
      </c>
      <c r="AF100" s="118" t="s">
        <v>514</v>
      </c>
      <c r="AG100" s="118" t="s">
        <v>514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1381</v>
      </c>
      <c r="BK100" s="19" t="s">
        <v>1382</v>
      </c>
      <c r="BL100" s="18"/>
      <c r="BM100" s="145" t="s">
        <v>546</v>
      </c>
      <c r="BN100" s="145" t="s">
        <v>546</v>
      </c>
      <c r="BO100" s="145" t="s">
        <v>546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804</v>
      </c>
      <c r="E101" s="47">
        <v>96</v>
      </c>
      <c r="F101" s="141" t="s">
        <v>707</v>
      </c>
      <c r="G101" s="10" t="str">
        <f>IF(D101="","*",VLOOKUP(F101,BS_ATIVIDADE[],3,FALSE))</f>
        <v>DETECÇÃO</v>
      </c>
      <c r="H101" s="191" t="s">
        <v>1383</v>
      </c>
      <c r="I101" s="119" t="s">
        <v>100</v>
      </c>
      <c r="J101" s="118">
        <v>70</v>
      </c>
      <c r="K101" s="118">
        <v>137.19999999999999</v>
      </c>
      <c r="L101" s="118" t="s">
        <v>514</v>
      </c>
      <c r="M101" s="142" t="s">
        <v>1384</v>
      </c>
      <c r="N101" s="142" t="s">
        <v>1385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1386</v>
      </c>
      <c r="W101" s="118" t="s">
        <v>1387</v>
      </c>
      <c r="X101" s="117" t="s">
        <v>510</v>
      </c>
      <c r="Y101" s="144" t="s">
        <v>509</v>
      </c>
      <c r="Z101" s="117" t="s">
        <v>511</v>
      </c>
      <c r="AA101" s="118">
        <v>1</v>
      </c>
      <c r="AB101" s="116" t="s">
        <v>506</v>
      </c>
      <c r="AC101" s="116" t="s">
        <v>500</v>
      </c>
      <c r="AD101" s="120">
        <v>0.375</v>
      </c>
      <c r="AE101" s="118">
        <v>6294</v>
      </c>
      <c r="AF101" s="118" t="s">
        <v>514</v>
      </c>
      <c r="AG101" s="118" t="s">
        <v>514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1388</v>
      </c>
      <c r="BK101" s="19" t="s">
        <v>1388</v>
      </c>
      <c r="BL101" s="18"/>
      <c r="BM101" s="145" t="s">
        <v>543</v>
      </c>
      <c r="BN101" s="144" t="s">
        <v>0</v>
      </c>
      <c r="BO101" s="145" t="s">
        <v>644</v>
      </c>
      <c r="BP101" s="169" t="s">
        <v>1388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988</v>
      </c>
      <c r="E102" s="47">
        <v>97</v>
      </c>
      <c r="F102" s="141" t="s">
        <v>875</v>
      </c>
      <c r="G102" s="10" t="str">
        <f>IF(D102="","*",VLOOKUP(F102,BS_ATIVIDADE[],3,FALSE))</f>
        <v>TRILHO - SUBSTITUIÇÂO</v>
      </c>
      <c r="H102" s="191" t="s">
        <v>514</v>
      </c>
      <c r="I102" s="119" t="s">
        <v>514</v>
      </c>
      <c r="J102" s="118">
        <v>73</v>
      </c>
      <c r="K102" s="118">
        <v>138</v>
      </c>
      <c r="L102" s="118" t="s">
        <v>514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1131</v>
      </c>
      <c r="W102" s="118" t="s">
        <v>1359</v>
      </c>
      <c r="X102" s="117" t="s">
        <v>516</v>
      </c>
      <c r="Y102" s="144" t="s">
        <v>519</v>
      </c>
      <c r="Z102" s="117"/>
      <c r="AA102" s="118" t="s">
        <v>514</v>
      </c>
      <c r="AB102" s="116" t="s">
        <v>514</v>
      </c>
      <c r="AC102" s="116" t="s">
        <v>514</v>
      </c>
      <c r="AD102" s="120" t="s">
        <v>514</v>
      </c>
      <c r="AE102" s="118" t="s">
        <v>514</v>
      </c>
      <c r="AF102" s="118" t="s">
        <v>514</v>
      </c>
      <c r="AG102" s="118" t="s">
        <v>514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1169</v>
      </c>
      <c r="BK102" s="19" t="s">
        <v>1389</v>
      </c>
      <c r="BL102" s="18"/>
      <c r="BM102" s="145" t="s">
        <v>546</v>
      </c>
      <c r="BN102" s="145" t="s">
        <v>546</v>
      </c>
      <c r="BO102" s="145" t="s">
        <v>546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971</v>
      </c>
      <c r="E103" s="47">
        <v>98</v>
      </c>
      <c r="F103" s="216" t="s">
        <v>868</v>
      </c>
      <c r="G103" s="10" t="str">
        <f>IF(D103="","*",VLOOKUP(F103,BS_ATIVIDADE[],3,FALSE))</f>
        <v>SOLDA</v>
      </c>
      <c r="H103" s="191" t="s">
        <v>345</v>
      </c>
      <c r="I103" s="119" t="s">
        <v>514</v>
      </c>
      <c r="J103" s="118">
        <v>73</v>
      </c>
      <c r="K103" s="118">
        <v>263.2</v>
      </c>
      <c r="L103" s="118" t="s">
        <v>514</v>
      </c>
      <c r="M103" s="118" t="s">
        <v>1222</v>
      </c>
      <c r="N103" s="118" t="s">
        <v>345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1119</v>
      </c>
      <c r="W103" s="118" t="s">
        <v>1390</v>
      </c>
      <c r="X103" s="117" t="s">
        <v>516</v>
      </c>
      <c r="Y103" s="144" t="s">
        <v>519</v>
      </c>
      <c r="Z103" s="117"/>
      <c r="AA103" s="118" t="s">
        <v>514</v>
      </c>
      <c r="AB103" s="116" t="s">
        <v>514</v>
      </c>
      <c r="AC103" s="116" t="s">
        <v>514</v>
      </c>
      <c r="AD103" s="120" t="s">
        <v>514</v>
      </c>
      <c r="AE103" s="118" t="s">
        <v>514</v>
      </c>
      <c r="AF103" s="118" t="s">
        <v>514</v>
      </c>
      <c r="AG103" s="118" t="s">
        <v>514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1169</v>
      </c>
      <c r="BK103" s="19" t="s">
        <v>1391</v>
      </c>
      <c r="BL103" s="18"/>
      <c r="BM103" s="145" t="s">
        <v>540</v>
      </c>
      <c r="BN103" s="145" t="s">
        <v>540</v>
      </c>
      <c r="BO103" s="145" t="s">
        <v>540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973</v>
      </c>
      <c r="E104" s="47">
        <v>99</v>
      </c>
      <c r="F104" s="216" t="s">
        <v>868</v>
      </c>
      <c r="G104" s="10" t="str">
        <f>IF(D104="","*",VLOOKUP(F104,BS_ATIVIDADE[],3,FALSE))</f>
        <v>SOLDA</v>
      </c>
      <c r="H104" s="191" t="s">
        <v>345</v>
      </c>
      <c r="I104" s="119" t="s">
        <v>514</v>
      </c>
      <c r="J104" s="118">
        <v>73</v>
      </c>
      <c r="K104" s="118">
        <v>262.39999999999998</v>
      </c>
      <c r="L104" s="118" t="s">
        <v>514</v>
      </c>
      <c r="M104" s="118" t="s">
        <v>1222</v>
      </c>
      <c r="N104" s="118" t="s">
        <v>345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1176</v>
      </c>
      <c r="W104" s="118" t="s">
        <v>1390</v>
      </c>
      <c r="X104" s="117" t="s">
        <v>516</v>
      </c>
      <c r="Y104" s="144" t="s">
        <v>519</v>
      </c>
      <c r="Z104" s="117"/>
      <c r="AA104" s="166" t="s">
        <v>514</v>
      </c>
      <c r="AB104" s="167" t="s">
        <v>514</v>
      </c>
      <c r="AC104" s="167" t="s">
        <v>514</v>
      </c>
      <c r="AD104" s="198" t="s">
        <v>514</v>
      </c>
      <c r="AE104" s="166" t="s">
        <v>514</v>
      </c>
      <c r="AF104" s="166" t="s">
        <v>514</v>
      </c>
      <c r="AG104" s="118" t="s">
        <v>514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1169</v>
      </c>
      <c r="BK104" s="19" t="s">
        <v>1391</v>
      </c>
      <c r="BL104" s="18"/>
      <c r="BM104" s="145" t="s">
        <v>540</v>
      </c>
      <c r="BN104" s="145" t="s">
        <v>540</v>
      </c>
      <c r="BO104" s="145" t="s">
        <v>540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977</v>
      </c>
      <c r="E105" s="47">
        <v>100</v>
      </c>
      <c r="F105" s="141" t="s">
        <v>868</v>
      </c>
      <c r="G105" s="10" t="str">
        <f>IF(D105="","*",VLOOKUP(F105,BS_ATIVIDADE[],3,FALSE))</f>
        <v>SOLDA</v>
      </c>
      <c r="H105" s="191" t="s">
        <v>144</v>
      </c>
      <c r="I105" s="119" t="s">
        <v>514</v>
      </c>
      <c r="J105" s="118">
        <v>70</v>
      </c>
      <c r="K105" s="118">
        <v>144.19999999999999</v>
      </c>
      <c r="L105" s="118" t="s">
        <v>514</v>
      </c>
      <c r="M105" s="118" t="s">
        <v>1364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1126</v>
      </c>
      <c r="W105" s="118" t="s">
        <v>1390</v>
      </c>
      <c r="X105" s="117" t="s">
        <v>516</v>
      </c>
      <c r="Y105" s="144" t="s">
        <v>519</v>
      </c>
      <c r="Z105" s="117"/>
      <c r="AA105" s="118" t="s">
        <v>514</v>
      </c>
      <c r="AB105" s="116" t="s">
        <v>514</v>
      </c>
      <c r="AC105" s="116" t="s">
        <v>514</v>
      </c>
      <c r="AD105" s="120" t="s">
        <v>514</v>
      </c>
      <c r="AE105" s="118" t="s">
        <v>514</v>
      </c>
      <c r="AF105" s="118" t="s">
        <v>514</v>
      </c>
      <c r="AG105" s="118" t="s">
        <v>514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1169</v>
      </c>
      <c r="BK105" s="19" t="s">
        <v>1392</v>
      </c>
      <c r="BL105" s="18"/>
      <c r="BM105" s="145" t="s">
        <v>540</v>
      </c>
      <c r="BN105" s="145" t="s">
        <v>540</v>
      </c>
      <c r="BO105" s="145" t="s">
        <v>540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984</v>
      </c>
      <c r="E106" s="47">
        <v>101</v>
      </c>
      <c r="F106" s="141" t="s">
        <v>868</v>
      </c>
      <c r="G106" s="10" t="str">
        <f>IF(D106="","*",VLOOKUP(F106,BS_ATIVIDADE[],3,FALSE))</f>
        <v>SOLDA</v>
      </c>
      <c r="H106" s="191" t="s">
        <v>345</v>
      </c>
      <c r="I106" s="119" t="s">
        <v>514</v>
      </c>
      <c r="J106" s="118">
        <v>73</v>
      </c>
      <c r="K106" s="118">
        <v>263.39999999999998</v>
      </c>
      <c r="L106" s="118" t="s">
        <v>514</v>
      </c>
      <c r="M106" s="118" t="s">
        <v>1222</v>
      </c>
      <c r="N106" s="118" t="s">
        <v>345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1181</v>
      </c>
      <c r="W106" s="118" t="s">
        <v>1390</v>
      </c>
      <c r="X106" s="117" t="s">
        <v>516</v>
      </c>
      <c r="Y106" s="144" t="s">
        <v>519</v>
      </c>
      <c r="Z106" s="117"/>
      <c r="AA106" s="118" t="s">
        <v>514</v>
      </c>
      <c r="AB106" s="116" t="s">
        <v>514</v>
      </c>
      <c r="AC106" s="116" t="s">
        <v>514</v>
      </c>
      <c r="AD106" s="120" t="s">
        <v>514</v>
      </c>
      <c r="AE106" s="118" t="s">
        <v>514</v>
      </c>
      <c r="AF106" s="118" t="s">
        <v>514</v>
      </c>
      <c r="AG106" s="118" t="s">
        <v>514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1393</v>
      </c>
      <c r="BK106" s="19" t="s">
        <v>1393</v>
      </c>
      <c r="BL106" s="18"/>
      <c r="BM106" s="145" t="s">
        <v>536</v>
      </c>
      <c r="BN106" s="144" t="s">
        <v>564</v>
      </c>
      <c r="BO106" s="145" t="s">
        <v>663</v>
      </c>
      <c r="BP106" s="19" t="s">
        <v>1393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1009</v>
      </c>
      <c r="E107" s="47">
        <v>102</v>
      </c>
      <c r="F107" s="141" t="s">
        <v>868</v>
      </c>
      <c r="G107" s="10" t="str">
        <f>IF(D107="","*",VLOOKUP(F107,BS_ATIVIDADE[],3,FALSE))</f>
        <v>SOLDA</v>
      </c>
      <c r="H107" s="191" t="s">
        <v>1394</v>
      </c>
      <c r="I107" s="119" t="s">
        <v>514</v>
      </c>
      <c r="J107" s="118">
        <v>73</v>
      </c>
      <c r="K107" s="118">
        <v>95.5</v>
      </c>
      <c r="L107" s="118" t="s">
        <v>514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1111</v>
      </c>
      <c r="W107" s="118" t="s">
        <v>1390</v>
      </c>
      <c r="X107" s="117" t="s">
        <v>516</v>
      </c>
      <c r="Y107" s="144" t="s">
        <v>519</v>
      </c>
      <c r="Z107" s="117"/>
      <c r="AA107" s="118" t="s">
        <v>514</v>
      </c>
      <c r="AB107" s="116" t="s">
        <v>514</v>
      </c>
      <c r="AC107" s="116" t="s">
        <v>514</v>
      </c>
      <c r="AD107" s="120" t="s">
        <v>514</v>
      </c>
      <c r="AE107" s="118" t="s">
        <v>514</v>
      </c>
      <c r="AF107" s="118" t="s">
        <v>514</v>
      </c>
      <c r="AG107" s="118" t="s">
        <v>514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1169</v>
      </c>
      <c r="BK107" s="19" t="s">
        <v>1389</v>
      </c>
      <c r="BL107" s="18"/>
      <c r="BM107" s="145" t="s">
        <v>546</v>
      </c>
      <c r="BN107" s="145" t="s">
        <v>546</v>
      </c>
      <c r="BO107" s="145" t="s">
        <v>546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941</v>
      </c>
      <c r="E108" s="47">
        <v>103</v>
      </c>
      <c r="F108" s="141" t="s">
        <v>819</v>
      </c>
      <c r="G108" s="10" t="str">
        <f>IF(D108="","*",VLOOKUP(F108,BS_ATIVIDADE[],3,FALSE))</f>
        <v>MODERNIZAÇÃO</v>
      </c>
      <c r="H108" s="191" t="s">
        <v>514</v>
      </c>
      <c r="I108" s="119" t="s">
        <v>514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1344</v>
      </c>
      <c r="W108" s="118" t="s">
        <v>1390</v>
      </c>
      <c r="X108" s="117" t="s">
        <v>516</v>
      </c>
      <c r="Y108" s="144" t="s">
        <v>519</v>
      </c>
      <c r="Z108" s="117"/>
      <c r="AA108" s="118" t="s">
        <v>514</v>
      </c>
      <c r="AB108" s="116" t="s">
        <v>514</v>
      </c>
      <c r="AC108" s="116" t="s">
        <v>514</v>
      </c>
      <c r="AD108" s="120" t="s">
        <v>514</v>
      </c>
      <c r="AE108" s="118" t="s">
        <v>514</v>
      </c>
      <c r="AF108" s="118" t="s">
        <v>514</v>
      </c>
      <c r="AG108" s="118" t="s">
        <v>514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5" t="s">
        <v>546</v>
      </c>
      <c r="BN108" s="145" t="s">
        <v>546</v>
      </c>
      <c r="BO108" s="145" t="s">
        <v>546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987</v>
      </c>
      <c r="E109" s="47">
        <v>104</v>
      </c>
      <c r="F109" s="141" t="s">
        <v>819</v>
      </c>
      <c r="G109" s="181" t="str">
        <f>IF(D109="","*",VLOOKUP(F109,BS_ATIVIDADE[],3,FALSE))</f>
        <v>MODERNIZAÇÃO</v>
      </c>
      <c r="H109" s="191" t="s">
        <v>514</v>
      </c>
      <c r="I109" s="119" t="s">
        <v>514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1344</v>
      </c>
      <c r="W109" s="118" t="s">
        <v>1390</v>
      </c>
      <c r="X109" s="117" t="s">
        <v>516</v>
      </c>
      <c r="Y109" s="144" t="s">
        <v>519</v>
      </c>
      <c r="Z109" s="117"/>
      <c r="AA109" s="118"/>
      <c r="AB109" s="116"/>
      <c r="AC109" s="116"/>
      <c r="AD109" s="120"/>
      <c r="AE109" s="118" t="s">
        <v>514</v>
      </c>
      <c r="AF109" s="118" t="s">
        <v>514</v>
      </c>
      <c r="AG109" s="118" t="s">
        <v>514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5" t="s">
        <v>546</v>
      </c>
      <c r="BN109" s="145" t="s">
        <v>546</v>
      </c>
      <c r="BO109" s="145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914</v>
      </c>
      <c r="E110" s="47">
        <v>105</v>
      </c>
      <c r="F110" s="143" t="s">
        <v>808</v>
      </c>
      <c r="G110" s="181" t="str">
        <f>IF(D110="","*",VLOOKUP(F110,BS_ATIVIDADE[],3,FALSE))</f>
        <v>MODERNIZAÇÃO</v>
      </c>
      <c r="H110" s="191" t="s">
        <v>1347</v>
      </c>
      <c r="I110" s="119" t="s">
        <v>1347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1344</v>
      </c>
      <c r="W110" s="194" t="s">
        <v>1396</v>
      </c>
      <c r="X110" s="117" t="s">
        <v>516</v>
      </c>
      <c r="Y110" s="144"/>
      <c r="Z110" s="117"/>
      <c r="AA110" s="118" t="s">
        <v>1371</v>
      </c>
      <c r="AB110" s="116" t="s">
        <v>506</v>
      </c>
      <c r="AC110" s="116" t="s">
        <v>500</v>
      </c>
      <c r="AD110" s="120">
        <v>0.29166666666666669</v>
      </c>
      <c r="AE110" s="118">
        <v>9320</v>
      </c>
      <c r="AF110" s="118">
        <v>9277</v>
      </c>
      <c r="AG110" s="118" t="s">
        <v>514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1397</v>
      </c>
      <c r="BK110" s="197" t="s">
        <v>1398</v>
      </c>
      <c r="BL110" s="18"/>
      <c r="BM110" s="145" t="s">
        <v>538</v>
      </c>
      <c r="BN110" s="145" t="s">
        <v>564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882</v>
      </c>
      <c r="E111" s="47">
        <v>106</v>
      </c>
      <c r="F111" s="141" t="s">
        <v>791</v>
      </c>
      <c r="G111" s="10" t="str">
        <f>IF(D111="","*",VLOOKUP(F111,BS_ATIVIDADE[],3,FALSE))</f>
        <v>MECANIZAÇÃO - SOCADORA</v>
      </c>
      <c r="H111" s="191" t="s">
        <v>406</v>
      </c>
      <c r="I111" s="119" t="s">
        <v>406</v>
      </c>
      <c r="J111" s="118">
        <v>73</v>
      </c>
      <c r="K111" s="118">
        <v>373.55880000000002</v>
      </c>
      <c r="L111" s="118" t="s">
        <v>514</v>
      </c>
      <c r="M111" s="118" t="s">
        <v>1372</v>
      </c>
      <c r="N111" s="118" t="s">
        <v>1373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1139</v>
      </c>
      <c r="W111" s="118" t="s">
        <v>1374</v>
      </c>
      <c r="X111" s="117" t="s">
        <v>516</v>
      </c>
      <c r="Y111" s="144" t="s">
        <v>519</v>
      </c>
      <c r="Z111" s="117"/>
      <c r="AA111" s="118">
        <v>1</v>
      </c>
      <c r="AB111" s="116" t="s">
        <v>506</v>
      </c>
      <c r="AC111" s="116" t="s">
        <v>500</v>
      </c>
      <c r="AD111" s="120">
        <v>0.33333333333333331</v>
      </c>
      <c r="AE111" s="118">
        <v>6237</v>
      </c>
      <c r="AF111" s="118" t="s">
        <v>514</v>
      </c>
      <c r="AG111" s="118" t="s">
        <v>514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1399</v>
      </c>
      <c r="BK111" s="19" t="s">
        <v>1400</v>
      </c>
      <c r="BL111" s="18"/>
      <c r="BM111" s="145" t="s">
        <v>546</v>
      </c>
      <c r="BN111" s="145" t="s">
        <v>546</v>
      </c>
      <c r="BO111" s="145" t="s">
        <v>546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895</v>
      </c>
      <c r="E112" s="47">
        <v>107</v>
      </c>
      <c r="F112" s="217" t="s">
        <v>709</v>
      </c>
      <c r="G112" s="10" t="str">
        <f>IF(D112="","*",VLOOKUP(F112,BS_ATIVIDADE[],3,FALSE))</f>
        <v>DETECÇÃO</v>
      </c>
      <c r="H112" s="191" t="s">
        <v>373</v>
      </c>
      <c r="I112" s="119" t="s">
        <v>303</v>
      </c>
      <c r="J112" s="118">
        <v>73</v>
      </c>
      <c r="K112" s="118">
        <v>306.7</v>
      </c>
      <c r="L112" s="118" t="s">
        <v>514</v>
      </c>
      <c r="M112" s="118" t="s">
        <v>1378</v>
      </c>
      <c r="N112" s="118" t="s">
        <v>1379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1201</v>
      </c>
      <c r="W112" s="118" t="s">
        <v>1380</v>
      </c>
      <c r="X112" s="117" t="s">
        <v>516</v>
      </c>
      <c r="Y112" s="144" t="s">
        <v>519</v>
      </c>
      <c r="Z112" s="117"/>
      <c r="AA112" s="118">
        <v>1</v>
      </c>
      <c r="AB112" s="116" t="s">
        <v>506</v>
      </c>
      <c r="AC112" s="116" t="s">
        <v>500</v>
      </c>
      <c r="AD112" s="120">
        <v>0.3125</v>
      </c>
      <c r="AE112" s="118">
        <v>6527</v>
      </c>
      <c r="AF112" s="118" t="s">
        <v>514</v>
      </c>
      <c r="AG112" s="118" t="s">
        <v>514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1401</v>
      </c>
      <c r="BK112" s="19" t="s">
        <v>1402</v>
      </c>
      <c r="BL112" s="18"/>
      <c r="BM112" s="145" t="s">
        <v>546</v>
      </c>
      <c r="BN112" s="145" t="s">
        <v>546</v>
      </c>
      <c r="BO112" s="145" t="s">
        <v>546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901</v>
      </c>
      <c r="E113" s="47">
        <v>108</v>
      </c>
      <c r="F113" s="143" t="s">
        <v>700</v>
      </c>
      <c r="G113" s="181" t="str">
        <f>IF(D113="","*",VLOOKUP(F113,BS_ATIVIDADE[],3,FALSE))</f>
        <v>OUTROS</v>
      </c>
      <c r="H113" s="191" t="s">
        <v>61</v>
      </c>
      <c r="I113" s="119" t="s">
        <v>137</v>
      </c>
      <c r="J113" s="118">
        <v>71</v>
      </c>
      <c r="K113" s="118">
        <v>244</v>
      </c>
      <c r="L113" s="118" t="s">
        <v>514</v>
      </c>
      <c r="M113" s="118" t="s">
        <v>1312</v>
      </c>
      <c r="N113" s="118" t="s">
        <v>1313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1403</v>
      </c>
      <c r="W113" s="118" t="s">
        <v>1404</v>
      </c>
      <c r="X113" s="117" t="s">
        <v>516</v>
      </c>
      <c r="Y113" s="144" t="s">
        <v>519</v>
      </c>
      <c r="Z113" s="117"/>
      <c r="AA113" s="194" t="s">
        <v>1405</v>
      </c>
      <c r="AB113" s="116" t="s">
        <v>518</v>
      </c>
      <c r="AC113" s="195" t="s">
        <v>513</v>
      </c>
      <c r="AD113" s="120">
        <v>0.33333333333333331</v>
      </c>
      <c r="AE113" s="118" t="s">
        <v>514</v>
      </c>
      <c r="AF113" s="118" t="s">
        <v>514</v>
      </c>
      <c r="AG113" s="118" t="s">
        <v>514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1406</v>
      </c>
      <c r="BK113" s="196" t="s">
        <v>1407</v>
      </c>
      <c r="BL113" s="18"/>
      <c r="BM113" s="145" t="s">
        <v>540</v>
      </c>
      <c r="BN113" s="145" t="s">
        <v>540</v>
      </c>
      <c r="BO113" s="145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988</v>
      </c>
      <c r="E114" s="47">
        <v>109</v>
      </c>
      <c r="F114" s="141" t="s">
        <v>875</v>
      </c>
      <c r="G114" s="10" t="str">
        <f>IF(D114="","*",VLOOKUP(F114,BS_ATIVIDADE[],3,FALSE))</f>
        <v>TRILHO - SUBSTITUIÇÂO</v>
      </c>
      <c r="H114" s="191" t="s">
        <v>514</v>
      </c>
      <c r="I114" s="119" t="s">
        <v>514</v>
      </c>
      <c r="J114" s="118">
        <v>73</v>
      </c>
      <c r="K114" s="118">
        <v>138</v>
      </c>
      <c r="L114" s="118" t="s">
        <v>514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1111</v>
      </c>
      <c r="W114" s="118" t="s">
        <v>1112</v>
      </c>
      <c r="X114" s="117" t="s">
        <v>510</v>
      </c>
      <c r="Y114" s="144" t="s">
        <v>519</v>
      </c>
      <c r="Z114" s="117"/>
      <c r="AA114" s="118" t="s">
        <v>514</v>
      </c>
      <c r="AB114" s="116" t="s">
        <v>514</v>
      </c>
      <c r="AC114" s="116" t="s">
        <v>514</v>
      </c>
      <c r="AD114" s="120" t="s">
        <v>514</v>
      </c>
      <c r="AE114" s="118" t="s">
        <v>514</v>
      </c>
      <c r="AF114" s="118" t="s">
        <v>514</v>
      </c>
      <c r="AG114" s="118" t="s">
        <v>514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1169</v>
      </c>
      <c r="BK114" s="19" t="s">
        <v>1408</v>
      </c>
      <c r="BL114" s="18"/>
      <c r="BM114" s="145" t="s">
        <v>536</v>
      </c>
      <c r="BN114" s="144" t="s">
        <v>564</v>
      </c>
      <c r="BO114" s="205" t="s">
        <v>659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930</v>
      </c>
      <c r="E115" s="47">
        <v>110</v>
      </c>
      <c r="F115" s="141" t="s">
        <v>868</v>
      </c>
      <c r="G115" s="10" t="str">
        <f>IF(D115="","*",VLOOKUP(F115,BS_ATIVIDADE[],3,FALSE))</f>
        <v>SOLDA</v>
      </c>
      <c r="H115" s="191" t="s">
        <v>65</v>
      </c>
      <c r="I115" s="119" t="s">
        <v>514</v>
      </c>
      <c r="J115" s="118">
        <v>71</v>
      </c>
      <c r="K115" s="118">
        <v>244.4</v>
      </c>
      <c r="L115" s="118" t="s">
        <v>514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1409</v>
      </c>
      <c r="W115" s="118" t="s">
        <v>1390</v>
      </c>
      <c r="X115" s="117" t="s">
        <v>510</v>
      </c>
      <c r="Y115" s="144" t="s">
        <v>519</v>
      </c>
      <c r="Z115" s="117"/>
      <c r="AA115" s="118" t="s">
        <v>514</v>
      </c>
      <c r="AB115" s="116" t="s">
        <v>514</v>
      </c>
      <c r="AC115" s="116" t="s">
        <v>514</v>
      </c>
      <c r="AD115" s="120" t="s">
        <v>514</v>
      </c>
      <c r="AE115" s="118" t="s">
        <v>514</v>
      </c>
      <c r="AF115" s="118" t="s">
        <v>514</v>
      </c>
      <c r="AG115" s="118" t="s">
        <v>514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1169</v>
      </c>
      <c r="BK115" s="19" t="s">
        <v>1360</v>
      </c>
      <c r="BL115" s="18"/>
      <c r="BM115" s="145" t="s">
        <v>526</v>
      </c>
      <c r="BN115" s="144" t="s">
        <v>559</v>
      </c>
      <c r="BO115" s="145" t="s">
        <v>559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971</v>
      </c>
      <c r="E116" s="47">
        <v>111</v>
      </c>
      <c r="F116" s="141" t="s">
        <v>868</v>
      </c>
      <c r="G116" s="10" t="str">
        <f>IF(D116="","*",VLOOKUP(F116,BS_ATIVIDADE[],3,FALSE))</f>
        <v>SOLDA</v>
      </c>
      <c r="H116" s="191" t="s">
        <v>345</v>
      </c>
      <c r="I116" s="119" t="s">
        <v>514</v>
      </c>
      <c r="J116" s="118">
        <v>73</v>
      </c>
      <c r="K116" s="118">
        <v>263</v>
      </c>
      <c r="L116" s="118" t="s">
        <v>514</v>
      </c>
      <c r="M116" s="118" t="s">
        <v>1222</v>
      </c>
      <c r="N116" s="118" t="s">
        <v>345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1119</v>
      </c>
      <c r="W116" s="118" t="s">
        <v>1390</v>
      </c>
      <c r="X116" s="117" t="s">
        <v>510</v>
      </c>
      <c r="Y116" s="144" t="s">
        <v>519</v>
      </c>
      <c r="Z116" s="117"/>
      <c r="AA116" s="118" t="s">
        <v>514</v>
      </c>
      <c r="AB116" s="116" t="s">
        <v>514</v>
      </c>
      <c r="AC116" s="116" t="s">
        <v>514</v>
      </c>
      <c r="AD116" s="120" t="s">
        <v>514</v>
      </c>
      <c r="AE116" s="118" t="s">
        <v>514</v>
      </c>
      <c r="AF116" s="118" t="s">
        <v>514</v>
      </c>
      <c r="AG116" s="118" t="s">
        <v>514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1410</v>
      </c>
      <c r="BK116" s="19" t="s">
        <v>1410</v>
      </c>
      <c r="BL116" s="18"/>
      <c r="BM116" s="145" t="s">
        <v>542</v>
      </c>
      <c r="BN116" s="144" t="s">
        <v>565</v>
      </c>
      <c r="BO116" s="145" t="s">
        <v>565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973</v>
      </c>
      <c r="E117" s="47">
        <v>112</v>
      </c>
      <c r="F117" s="141" t="s">
        <v>868</v>
      </c>
      <c r="G117" s="10" t="str">
        <f>IF(D117="","*",VLOOKUP(F117,BS_ATIVIDADE[],3,FALSE))</f>
        <v>SOLDA</v>
      </c>
      <c r="H117" s="191" t="s">
        <v>345</v>
      </c>
      <c r="I117" s="119" t="s">
        <v>514</v>
      </c>
      <c r="J117" s="118">
        <v>73</v>
      </c>
      <c r="K117" s="118">
        <v>263</v>
      </c>
      <c r="L117" s="118" t="s">
        <v>514</v>
      </c>
      <c r="M117" s="118" t="s">
        <v>1222</v>
      </c>
      <c r="N117" s="118" t="s">
        <v>345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1176</v>
      </c>
      <c r="W117" s="118" t="s">
        <v>1390</v>
      </c>
      <c r="X117" s="117" t="s">
        <v>510</v>
      </c>
      <c r="Y117" s="144" t="s">
        <v>519</v>
      </c>
      <c r="Z117" s="117"/>
      <c r="AA117" s="118" t="s">
        <v>514</v>
      </c>
      <c r="AB117" s="116" t="s">
        <v>514</v>
      </c>
      <c r="AC117" s="116" t="s">
        <v>514</v>
      </c>
      <c r="AD117" s="120" t="s">
        <v>514</v>
      </c>
      <c r="AE117" s="118" t="s">
        <v>514</v>
      </c>
      <c r="AF117" s="118" t="s">
        <v>514</v>
      </c>
      <c r="AG117" s="118" t="s">
        <v>514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1169</v>
      </c>
      <c r="BK117" s="19" t="s">
        <v>1411</v>
      </c>
      <c r="BL117" s="18"/>
      <c r="BM117" s="145" t="s">
        <v>542</v>
      </c>
      <c r="BN117" s="144" t="s">
        <v>565</v>
      </c>
      <c r="BO117" s="145" t="s">
        <v>565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977</v>
      </c>
      <c r="E118" s="47">
        <v>113</v>
      </c>
      <c r="F118" s="216" t="s">
        <v>868</v>
      </c>
      <c r="G118" s="181" t="str">
        <f>IF(D118="","*",VLOOKUP(F118,BS_ATIVIDADE[],3,FALSE))</f>
        <v>SOLDA</v>
      </c>
      <c r="H118" s="191" t="s">
        <v>157</v>
      </c>
      <c r="I118" s="119" t="s">
        <v>514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1126</v>
      </c>
      <c r="W118" s="118" t="s">
        <v>1390</v>
      </c>
      <c r="X118" s="117" t="s">
        <v>510</v>
      </c>
      <c r="Y118" s="144" t="s">
        <v>519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1412</v>
      </c>
      <c r="BK118" s="196" t="s">
        <v>1413</v>
      </c>
      <c r="BL118" s="18"/>
      <c r="BM118" s="145" t="s">
        <v>526</v>
      </c>
      <c r="BN118" s="144" t="s">
        <v>559</v>
      </c>
      <c r="BO118" s="145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1009</v>
      </c>
      <c r="E119" s="47">
        <v>114</v>
      </c>
      <c r="F119" s="141" t="s">
        <v>868</v>
      </c>
      <c r="G119" s="10" t="str">
        <f>IF(D119="","*",VLOOKUP(F119,BS_ATIVIDADE[],3,FALSE))</f>
        <v>SOLDA</v>
      </c>
      <c r="H119" s="191" t="s">
        <v>291</v>
      </c>
      <c r="I119" s="119" t="s">
        <v>514</v>
      </c>
      <c r="J119" s="118">
        <v>73</v>
      </c>
      <c r="K119" s="118">
        <v>169</v>
      </c>
      <c r="L119" s="118" t="s">
        <v>514</v>
      </c>
      <c r="M119" s="142" t="s">
        <v>1414</v>
      </c>
      <c r="N119" s="142" t="s">
        <v>1415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1131</v>
      </c>
      <c r="W119" s="118" t="s">
        <v>1416</v>
      </c>
      <c r="X119" s="117" t="s">
        <v>516</v>
      </c>
      <c r="Y119" s="144" t="s">
        <v>519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1169</v>
      </c>
      <c r="BK119" s="19" t="s">
        <v>1417</v>
      </c>
      <c r="BL119" s="18"/>
      <c r="BM119" s="145" t="s">
        <v>546</v>
      </c>
      <c r="BN119" s="145" t="s">
        <v>546</v>
      </c>
      <c r="BO119" s="145" t="s">
        <v>546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882</v>
      </c>
      <c r="E120" s="47">
        <v>115</v>
      </c>
      <c r="F120" s="141" t="s">
        <v>791</v>
      </c>
      <c r="G120" s="10" t="str">
        <f>IF(D120="","*",VLOOKUP(F120,BS_ATIVIDADE[],3,FALSE))</f>
        <v>MECANIZAÇÃO - SOCADORA</v>
      </c>
      <c r="H120" s="191" t="s">
        <v>406</v>
      </c>
      <c r="I120" s="119" t="s">
        <v>406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1139</v>
      </c>
      <c r="W120" s="118" t="s">
        <v>1140</v>
      </c>
      <c r="X120" s="117" t="s">
        <v>516</v>
      </c>
      <c r="Y120" s="144" t="s">
        <v>519</v>
      </c>
      <c r="Z120" s="117"/>
      <c r="AA120" s="118">
        <v>1</v>
      </c>
      <c r="AB120" s="116" t="s">
        <v>506</v>
      </c>
      <c r="AC120" s="116" t="s">
        <v>500</v>
      </c>
      <c r="AD120" s="120">
        <v>0.33333333333333331</v>
      </c>
      <c r="AE120" s="118">
        <v>6237</v>
      </c>
      <c r="AF120" s="118" t="s">
        <v>514</v>
      </c>
      <c r="AG120" s="118" t="s">
        <v>514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1418</v>
      </c>
      <c r="BK120" s="19" t="s">
        <v>1418</v>
      </c>
      <c r="BL120" s="18"/>
      <c r="BM120" s="145" t="s">
        <v>546</v>
      </c>
      <c r="BN120" s="145" t="s">
        <v>546</v>
      </c>
      <c r="BO120" s="145" t="s">
        <v>546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889</v>
      </c>
      <c r="E121" s="47">
        <v>116</v>
      </c>
      <c r="F121" s="141" t="s">
        <v>791</v>
      </c>
      <c r="G121" s="10" t="str">
        <f>IF(D121="","*",VLOOKUP(F121,BS_ATIVIDADE[],3,FALSE))</f>
        <v>MECANIZAÇÃO - SOCADORA</v>
      </c>
      <c r="H121" s="224" t="s">
        <v>110</v>
      </c>
      <c r="I121" s="119" t="s">
        <v>110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112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1302</v>
      </c>
      <c r="W121" s="118" t="s">
        <v>1419</v>
      </c>
      <c r="X121" s="117" t="s">
        <v>516</v>
      </c>
      <c r="Y121" s="144" t="s">
        <v>519</v>
      </c>
      <c r="Z121" s="117"/>
      <c r="AA121" s="118" t="s">
        <v>514</v>
      </c>
      <c r="AB121" s="116" t="s">
        <v>514</v>
      </c>
      <c r="AC121" s="116" t="s">
        <v>514</v>
      </c>
      <c r="AD121" s="120" t="s">
        <v>514</v>
      </c>
      <c r="AE121" s="118" t="s">
        <v>514</v>
      </c>
      <c r="AF121" s="118" t="s">
        <v>514</v>
      </c>
      <c r="AG121" s="118" t="s">
        <v>514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1169</v>
      </c>
      <c r="BK121" s="19" t="s">
        <v>1420</v>
      </c>
      <c r="BL121" s="18"/>
      <c r="BM121" s="145" t="s">
        <v>532</v>
      </c>
      <c r="BN121" s="212" t="s">
        <v>551</v>
      </c>
      <c r="BO121" s="205" t="s">
        <v>617</v>
      </c>
      <c r="BP121" s="19" t="s">
        <v>1420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687</v>
      </c>
      <c r="E122" s="47">
        <v>117</v>
      </c>
      <c r="F122" s="141" t="s">
        <v>731</v>
      </c>
      <c r="G122" s="10" t="str">
        <f>IF(D122="","*",VLOOKUP(F122,BS_ATIVIDADE[],3,FALSE))</f>
        <v>EXPANSÃO</v>
      </c>
      <c r="H122" s="191" t="s">
        <v>514</v>
      </c>
      <c r="I122" s="119" t="s">
        <v>514</v>
      </c>
      <c r="J122" s="118">
        <v>68</v>
      </c>
      <c r="K122" s="118">
        <v>73</v>
      </c>
      <c r="L122" s="118" t="s">
        <v>514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1421</v>
      </c>
      <c r="W122" s="118" t="s">
        <v>1422</v>
      </c>
      <c r="X122" s="117" t="s">
        <v>516</v>
      </c>
      <c r="Y122" s="144"/>
      <c r="Z122" s="117"/>
      <c r="AA122" s="118" t="s">
        <v>514</v>
      </c>
      <c r="AB122" s="116" t="s">
        <v>514</v>
      </c>
      <c r="AC122" s="116" t="s">
        <v>514</v>
      </c>
      <c r="AD122" s="120" t="s">
        <v>514</v>
      </c>
      <c r="AE122" s="118" t="s">
        <v>514</v>
      </c>
      <c r="AF122" s="118" t="s">
        <v>514</v>
      </c>
      <c r="AG122" s="118" t="s">
        <v>514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1423</v>
      </c>
      <c r="BK122" s="196" t="s">
        <v>1424</v>
      </c>
      <c r="BL122" s="18"/>
      <c r="BM122" s="145" t="s">
        <v>540</v>
      </c>
      <c r="BN122" s="145" t="s">
        <v>540</v>
      </c>
      <c r="BO122" s="145" t="s">
        <v>540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895</v>
      </c>
      <c r="E123" s="47">
        <v>118</v>
      </c>
      <c r="F123" s="141" t="s">
        <v>709</v>
      </c>
      <c r="G123" s="181" t="str">
        <f>IF(D123="","*",VLOOKUP(F123,BS_ATIVIDADE[],3,FALSE))</f>
        <v>DETECÇÃO</v>
      </c>
      <c r="H123" s="191" t="s">
        <v>373</v>
      </c>
      <c r="I123" s="119" t="s">
        <v>303</v>
      </c>
      <c r="J123" s="118">
        <v>73</v>
      </c>
      <c r="K123" s="118">
        <v>306.7</v>
      </c>
      <c r="L123" s="118" t="s">
        <v>514</v>
      </c>
      <c r="M123" s="118" t="s">
        <v>1378</v>
      </c>
      <c r="N123" s="118" t="s">
        <v>1379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1201</v>
      </c>
      <c r="W123" s="118" t="s">
        <v>1380</v>
      </c>
      <c r="X123" s="117" t="s">
        <v>516</v>
      </c>
      <c r="Y123" s="144" t="s">
        <v>519</v>
      </c>
      <c r="Z123" s="117"/>
      <c r="AA123" s="118">
        <v>1</v>
      </c>
      <c r="AB123" s="116" t="s">
        <v>506</v>
      </c>
      <c r="AC123" s="116" t="s">
        <v>500</v>
      </c>
      <c r="AD123" s="120">
        <v>0.3125</v>
      </c>
      <c r="AE123" s="118">
        <v>6527</v>
      </c>
      <c r="AF123" s="118" t="s">
        <v>514</v>
      </c>
      <c r="AG123" s="118" t="s">
        <v>514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1425</v>
      </c>
      <c r="BK123" s="19" t="s">
        <v>1425</v>
      </c>
      <c r="BL123" s="18"/>
      <c r="BM123" s="145" t="s">
        <v>546</v>
      </c>
      <c r="BN123" s="145" t="s">
        <v>546</v>
      </c>
      <c r="BO123" s="145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884</v>
      </c>
      <c r="E124" s="47">
        <v>119</v>
      </c>
      <c r="F124" s="141" t="s">
        <v>700</v>
      </c>
      <c r="G124" s="10" t="str">
        <f>IF(D124="","*",VLOOKUP(F124,BS_ATIVIDADE[],3,FALSE))</f>
        <v>OUTROS</v>
      </c>
      <c r="H124" s="191" t="s">
        <v>1163</v>
      </c>
      <c r="I124" s="119" t="s">
        <v>1157</v>
      </c>
      <c r="J124" s="118">
        <v>70</v>
      </c>
      <c r="K124" s="118">
        <v>134.05600000000001</v>
      </c>
      <c r="L124" s="118" t="s">
        <v>514</v>
      </c>
      <c r="M124" s="142" t="s">
        <v>1426</v>
      </c>
      <c r="N124" s="142" t="s">
        <v>1427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1139</v>
      </c>
      <c r="W124" s="118" t="s">
        <v>1276</v>
      </c>
      <c r="X124" s="117" t="s">
        <v>516</v>
      </c>
      <c r="Y124" s="144" t="s">
        <v>519</v>
      </c>
      <c r="Z124" s="117"/>
      <c r="AA124" s="118" t="s">
        <v>514</v>
      </c>
      <c r="AB124" s="116" t="s">
        <v>514</v>
      </c>
      <c r="AC124" s="116" t="s">
        <v>514</v>
      </c>
      <c r="AD124" s="120" t="s">
        <v>514</v>
      </c>
      <c r="AE124" s="118" t="s">
        <v>514</v>
      </c>
      <c r="AF124" s="118" t="s">
        <v>514</v>
      </c>
      <c r="AG124" s="118" t="s">
        <v>514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1428</v>
      </c>
      <c r="BK124" s="19" t="s">
        <v>1429</v>
      </c>
      <c r="BL124" s="18"/>
      <c r="BM124" s="145" t="s">
        <v>546</v>
      </c>
      <c r="BN124" s="145" t="s">
        <v>546</v>
      </c>
      <c r="BO124" s="145" t="s">
        <v>546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901</v>
      </c>
      <c r="E125" s="47">
        <v>120</v>
      </c>
      <c r="F125" s="141" t="s">
        <v>700</v>
      </c>
      <c r="G125" s="10" t="str">
        <f>IF(D125="","*",VLOOKUP(F125,BS_ATIVIDADE[],3,FALSE))</f>
        <v>OUTROS</v>
      </c>
      <c r="H125" s="191" t="s">
        <v>168</v>
      </c>
      <c r="I125" s="119" t="s">
        <v>137</v>
      </c>
      <c r="J125" s="118">
        <v>71</v>
      </c>
      <c r="K125" s="118">
        <v>205</v>
      </c>
      <c r="L125" s="118" t="s">
        <v>514</v>
      </c>
      <c r="M125" s="142" t="s">
        <v>1430</v>
      </c>
      <c r="N125" s="142" t="s">
        <v>1431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1403</v>
      </c>
      <c r="W125" s="118" t="s">
        <v>1276</v>
      </c>
      <c r="X125" s="117" t="s">
        <v>516</v>
      </c>
      <c r="Y125" s="144" t="s">
        <v>519</v>
      </c>
      <c r="Z125" s="117"/>
      <c r="AA125" s="118" t="s">
        <v>1432</v>
      </c>
      <c r="AB125" s="116" t="s">
        <v>506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1433</v>
      </c>
      <c r="BK125" s="19" t="s">
        <v>1434</v>
      </c>
      <c r="BL125" s="18"/>
      <c r="BM125" s="145" t="s">
        <v>546</v>
      </c>
      <c r="BN125" s="145" t="s">
        <v>546</v>
      </c>
      <c r="BO125" s="145" t="s">
        <v>546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971</v>
      </c>
      <c r="E126" s="47">
        <v>121</v>
      </c>
      <c r="F126" s="141" t="s">
        <v>868</v>
      </c>
      <c r="G126" s="10" t="str">
        <f>IF(D126="","*",VLOOKUP(F126,BS_ATIVIDADE[],3,FALSE))</f>
        <v>SOLDA</v>
      </c>
      <c r="H126" s="191" t="s">
        <v>345</v>
      </c>
      <c r="I126" s="119" t="s">
        <v>514</v>
      </c>
      <c r="J126" s="118">
        <v>73</v>
      </c>
      <c r="K126" s="118">
        <v>263</v>
      </c>
      <c r="L126" s="118" t="s">
        <v>514</v>
      </c>
      <c r="M126" s="118" t="s">
        <v>1222</v>
      </c>
      <c r="N126" s="118" t="s">
        <v>345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1119</v>
      </c>
      <c r="W126" s="118" t="s">
        <v>1390</v>
      </c>
      <c r="X126" s="117" t="s">
        <v>516</v>
      </c>
      <c r="Y126" s="144" t="s">
        <v>519</v>
      </c>
      <c r="Z126" s="117"/>
      <c r="AA126" s="118" t="s">
        <v>514</v>
      </c>
      <c r="AB126" s="116" t="s">
        <v>514</v>
      </c>
      <c r="AC126" s="116" t="s">
        <v>514</v>
      </c>
      <c r="AD126" s="120" t="s">
        <v>514</v>
      </c>
      <c r="AE126" s="118" t="s">
        <v>514</v>
      </c>
      <c r="AF126" s="118" t="s">
        <v>514</v>
      </c>
      <c r="AG126" s="118" t="s">
        <v>514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1435</v>
      </c>
      <c r="BK126" s="19" t="s">
        <v>1435</v>
      </c>
      <c r="BL126" s="18"/>
      <c r="BM126" s="145" t="s">
        <v>536</v>
      </c>
      <c r="BN126" s="144" t="s">
        <v>564</v>
      </c>
      <c r="BO126" s="145" t="s">
        <v>615</v>
      </c>
      <c r="BP126" s="19" t="s">
        <v>1435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973</v>
      </c>
      <c r="E127" s="47">
        <v>122</v>
      </c>
      <c r="F127" s="216" t="s">
        <v>868</v>
      </c>
      <c r="G127" s="10" t="str">
        <f>IF(D127="","*",VLOOKUP(F127,BS_ATIVIDADE[],3,FALSE))</f>
        <v>SOLDA</v>
      </c>
      <c r="H127" s="191" t="s">
        <v>345</v>
      </c>
      <c r="I127" s="119" t="s">
        <v>514</v>
      </c>
      <c r="J127" s="118">
        <v>73</v>
      </c>
      <c r="K127" s="118">
        <v>263</v>
      </c>
      <c r="L127" s="118" t="s">
        <v>514</v>
      </c>
      <c r="M127" s="118" t="s">
        <v>1222</v>
      </c>
      <c r="N127" s="118" t="s">
        <v>345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1176</v>
      </c>
      <c r="W127" s="118" t="s">
        <v>1390</v>
      </c>
      <c r="X127" s="117" t="s">
        <v>516</v>
      </c>
      <c r="Y127" s="144" t="s">
        <v>519</v>
      </c>
      <c r="Z127" s="117"/>
      <c r="AA127" s="118" t="s">
        <v>514</v>
      </c>
      <c r="AB127" s="116" t="s">
        <v>514</v>
      </c>
      <c r="AC127" s="116" t="s">
        <v>514</v>
      </c>
      <c r="AD127" s="120" t="s">
        <v>514</v>
      </c>
      <c r="AE127" s="118" t="s">
        <v>514</v>
      </c>
      <c r="AF127" s="118" t="s">
        <v>514</v>
      </c>
      <c r="AG127" s="118" t="s">
        <v>514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1435</v>
      </c>
      <c r="BK127" s="19" t="s">
        <v>1435</v>
      </c>
      <c r="BL127" s="18"/>
      <c r="BM127" s="145" t="s">
        <v>536</v>
      </c>
      <c r="BN127" s="144" t="s">
        <v>564</v>
      </c>
      <c r="BO127" s="145" t="s">
        <v>615</v>
      </c>
      <c r="BP127" s="19" t="s">
        <v>1435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977</v>
      </c>
      <c r="E128" s="47">
        <v>123</v>
      </c>
      <c r="F128" s="216" t="s">
        <v>868</v>
      </c>
      <c r="G128" s="10" t="str">
        <f>IF(D128="","*",VLOOKUP(F128,BS_ATIVIDADE[],3,FALSE))</f>
        <v>SOLDA</v>
      </c>
      <c r="H128" s="191" t="s">
        <v>157</v>
      </c>
      <c r="I128" s="119" t="s">
        <v>514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1126</v>
      </c>
      <c r="W128" s="118" t="s">
        <v>1390</v>
      </c>
      <c r="X128" s="117" t="s">
        <v>516</v>
      </c>
      <c r="Y128" s="144" t="s">
        <v>519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1436</v>
      </c>
      <c r="BK128" s="19" t="s">
        <v>1436</v>
      </c>
      <c r="BL128" s="18"/>
      <c r="BM128" s="145" t="s">
        <v>536</v>
      </c>
      <c r="BN128" s="144" t="s">
        <v>564</v>
      </c>
      <c r="BO128" s="145" t="s">
        <v>626</v>
      </c>
      <c r="BP128" s="19" t="s">
        <v>1436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882</v>
      </c>
      <c r="E129" s="47">
        <v>124</v>
      </c>
      <c r="F129" s="141" t="s">
        <v>791</v>
      </c>
      <c r="G129" s="10" t="str">
        <f>IF(D129="","*",VLOOKUP(F129,BS_ATIVIDADE[],3,FALSE))</f>
        <v>MECANIZAÇÃO - SOCADORA</v>
      </c>
      <c r="H129" s="191" t="s">
        <v>406</v>
      </c>
      <c r="I129" s="119" t="s">
        <v>406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1437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1139</v>
      </c>
      <c r="W129" s="118" t="s">
        <v>1140</v>
      </c>
      <c r="X129" s="117" t="s">
        <v>516</v>
      </c>
      <c r="Y129" s="144" t="s">
        <v>519</v>
      </c>
      <c r="Z129" s="117"/>
      <c r="AA129" s="118">
        <v>1</v>
      </c>
      <c r="AB129" s="116" t="s">
        <v>506</v>
      </c>
      <c r="AC129" s="116" t="s">
        <v>500</v>
      </c>
      <c r="AD129" s="120">
        <v>0.33333333333333331</v>
      </c>
      <c r="AE129" s="118">
        <v>6237</v>
      </c>
      <c r="AF129" s="118" t="s">
        <v>514</v>
      </c>
      <c r="AG129" s="118" t="s">
        <v>514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1438</v>
      </c>
      <c r="BK129" s="19" t="s">
        <v>1438</v>
      </c>
      <c r="BL129" s="18"/>
      <c r="BM129" s="145" t="s">
        <v>546</v>
      </c>
      <c r="BN129" s="144" t="s">
        <v>546</v>
      </c>
      <c r="BO129" s="145" t="s">
        <v>546</v>
      </c>
      <c r="BP129" s="19" t="s">
        <v>1438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687</v>
      </c>
      <c r="E130" s="47">
        <v>125</v>
      </c>
      <c r="F130" s="141" t="s">
        <v>731</v>
      </c>
      <c r="G130" s="10" t="str">
        <f>IF(D130="","*",VLOOKUP(F130,BS_ATIVIDADE[],3,FALSE))</f>
        <v>EXPANSÃO</v>
      </c>
      <c r="H130" s="191" t="s">
        <v>514</v>
      </c>
      <c r="I130" s="119" t="s">
        <v>514</v>
      </c>
      <c r="J130" s="118">
        <v>68</v>
      </c>
      <c r="K130" s="118">
        <v>73</v>
      </c>
      <c r="L130" s="118" t="s">
        <v>514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1421</v>
      </c>
      <c r="W130" s="118" t="s">
        <v>1439</v>
      </c>
      <c r="X130" s="117" t="s">
        <v>516</v>
      </c>
      <c r="Y130" s="144" t="s">
        <v>519</v>
      </c>
      <c r="Z130" s="117"/>
      <c r="AA130" s="118" t="s">
        <v>514</v>
      </c>
      <c r="AB130" s="116" t="s">
        <v>514</v>
      </c>
      <c r="AC130" s="116" t="s">
        <v>514</v>
      </c>
      <c r="AD130" s="120" t="s">
        <v>514</v>
      </c>
      <c r="AE130" s="118" t="s">
        <v>514</v>
      </c>
      <c r="AF130" s="118" t="s">
        <v>514</v>
      </c>
      <c r="AG130" s="118" t="s">
        <v>514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1440</v>
      </c>
      <c r="BK130" s="19" t="s">
        <v>1440</v>
      </c>
      <c r="BL130" s="18"/>
      <c r="BM130" s="145" t="s">
        <v>537</v>
      </c>
      <c r="BN130" s="144" t="s">
        <v>555</v>
      </c>
      <c r="BO130" s="145" t="s">
        <v>625</v>
      </c>
      <c r="BP130" s="19" t="s">
        <v>1440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895</v>
      </c>
      <c r="E131" s="47">
        <v>126</v>
      </c>
      <c r="F131" s="141" t="s">
        <v>709</v>
      </c>
      <c r="G131" s="181" t="str">
        <f>IF(D131="","*",VLOOKUP(F131,BS_ATIVIDADE[],3,FALSE))</f>
        <v>DETECÇÃO</v>
      </c>
      <c r="H131" s="191" t="s">
        <v>373</v>
      </c>
      <c r="I131" s="119" t="s">
        <v>303</v>
      </c>
      <c r="J131" s="118">
        <v>73</v>
      </c>
      <c r="K131" s="118">
        <v>306.7</v>
      </c>
      <c r="L131" s="118">
        <v>192</v>
      </c>
      <c r="M131" s="118" t="s">
        <v>1378</v>
      </c>
      <c r="N131" s="118" t="s">
        <v>1379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1201</v>
      </c>
      <c r="W131" s="118" t="s">
        <v>1380</v>
      </c>
      <c r="X131" s="117" t="s">
        <v>516</v>
      </c>
      <c r="Y131" s="144" t="s">
        <v>519</v>
      </c>
      <c r="Z131" s="117"/>
      <c r="AA131" s="118">
        <v>1</v>
      </c>
      <c r="AB131" s="116" t="s">
        <v>506</v>
      </c>
      <c r="AC131" s="116" t="s">
        <v>500</v>
      </c>
      <c r="AD131" s="120">
        <v>0.3125</v>
      </c>
      <c r="AE131" s="118">
        <v>6527</v>
      </c>
      <c r="AF131" s="118" t="s">
        <v>514</v>
      </c>
      <c r="AG131" s="118" t="s">
        <v>514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1441</v>
      </c>
      <c r="BK131" s="169" t="s">
        <v>1441</v>
      </c>
      <c r="BL131" s="18"/>
      <c r="BM131" s="145" t="s">
        <v>546</v>
      </c>
      <c r="BN131" s="145" t="s">
        <v>546</v>
      </c>
      <c r="BO131" s="145" t="s">
        <v>546</v>
      </c>
      <c r="BP131" s="169" t="s">
        <v>1441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882</v>
      </c>
      <c r="E132" s="47">
        <v>127</v>
      </c>
      <c r="F132" s="141" t="s">
        <v>791</v>
      </c>
      <c r="G132" s="10" t="str">
        <f>IF(D132="","*",VLOOKUP(F132,BS_ATIVIDADE[],3,FALSE))</f>
        <v>MECANIZAÇÃO - SOCADORA</v>
      </c>
      <c r="H132" s="191" t="s">
        <v>406</v>
      </c>
      <c r="I132" s="119" t="s">
        <v>406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1437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1139</v>
      </c>
      <c r="W132" s="118" t="s">
        <v>1140</v>
      </c>
      <c r="X132" s="117" t="s">
        <v>516</v>
      </c>
      <c r="Y132" s="144"/>
      <c r="Z132" s="117" t="s">
        <v>511</v>
      </c>
      <c r="AA132" s="118" t="s">
        <v>514</v>
      </c>
      <c r="AB132" s="116" t="s">
        <v>514</v>
      </c>
      <c r="AC132" s="116" t="s">
        <v>514</v>
      </c>
      <c r="AD132" s="120" t="s">
        <v>514</v>
      </c>
      <c r="AE132" s="118" t="s">
        <v>514</v>
      </c>
      <c r="AF132" s="118" t="s">
        <v>514</v>
      </c>
      <c r="AG132" s="118" t="s">
        <v>514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1442</v>
      </c>
      <c r="BK132" s="19" t="s">
        <v>1443</v>
      </c>
      <c r="BL132" s="18"/>
      <c r="BM132" s="145" t="s">
        <v>546</v>
      </c>
      <c r="BN132" s="144" t="s">
        <v>546</v>
      </c>
      <c r="BO132" s="145" t="s">
        <v>546</v>
      </c>
      <c r="BP132" s="19" t="s">
        <v>1443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895</v>
      </c>
      <c r="E133" s="47">
        <v>128</v>
      </c>
      <c r="F133" s="141" t="s">
        <v>709</v>
      </c>
      <c r="G133" s="10" t="str">
        <f>IF(D133="","*",VLOOKUP(F133,BS_ATIVIDADE[],3,FALSE))</f>
        <v>DETECÇÃO</v>
      </c>
      <c r="H133" s="191" t="s">
        <v>373</v>
      </c>
      <c r="I133" s="119" t="s">
        <v>303</v>
      </c>
      <c r="J133" s="118">
        <v>73</v>
      </c>
      <c r="K133" s="118">
        <v>306.7</v>
      </c>
      <c r="L133" s="118">
        <v>192</v>
      </c>
      <c r="M133" s="118" t="s">
        <v>1378</v>
      </c>
      <c r="N133" s="118" t="s">
        <v>1379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1201</v>
      </c>
      <c r="W133" s="118" t="s">
        <v>1380</v>
      </c>
      <c r="X133" s="117" t="s">
        <v>516</v>
      </c>
      <c r="Y133" s="144"/>
      <c r="Z133" s="117" t="s">
        <v>511</v>
      </c>
      <c r="AA133" s="118">
        <v>1</v>
      </c>
      <c r="AB133" s="116" t="s">
        <v>506</v>
      </c>
      <c r="AC133" s="116" t="s">
        <v>500</v>
      </c>
      <c r="AD133" s="120">
        <v>0.3125</v>
      </c>
      <c r="AE133" s="118">
        <v>6527</v>
      </c>
      <c r="AF133" s="118" t="s">
        <v>514</v>
      </c>
      <c r="AG133" s="118" t="s">
        <v>514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1444</v>
      </c>
      <c r="BK133" s="19" t="s">
        <v>1445</v>
      </c>
      <c r="BL133" s="18"/>
      <c r="BM133" s="145" t="s">
        <v>532</v>
      </c>
      <c r="BN133" s="144" t="s">
        <v>561</v>
      </c>
      <c r="BO133" s="145" t="s">
        <v>618</v>
      </c>
      <c r="BP133" s="19" t="s">
        <v>1445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971</v>
      </c>
      <c r="E134" s="47">
        <v>129</v>
      </c>
      <c r="F134" s="141" t="s">
        <v>868</v>
      </c>
      <c r="G134" s="10" t="str">
        <f>IF(D134="","*",VLOOKUP(F134,BS_ATIVIDADE[],3,FALSE))</f>
        <v>SOLDA</v>
      </c>
      <c r="H134" s="191" t="s">
        <v>355</v>
      </c>
      <c r="I134" s="119" t="s">
        <v>514</v>
      </c>
      <c r="J134" s="118">
        <v>73</v>
      </c>
      <c r="K134" s="118">
        <v>287.8</v>
      </c>
      <c r="L134" s="118" t="s">
        <v>514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1119</v>
      </c>
      <c r="W134" s="118" t="s">
        <v>1390</v>
      </c>
      <c r="X134" s="117" t="s">
        <v>516</v>
      </c>
      <c r="Y134" s="144" t="s">
        <v>519</v>
      </c>
      <c r="Z134" s="117" t="s">
        <v>511</v>
      </c>
      <c r="AA134" s="118" t="s">
        <v>514</v>
      </c>
      <c r="AB134" s="116" t="s">
        <v>514</v>
      </c>
      <c r="AC134" s="116" t="s">
        <v>514</v>
      </c>
      <c r="AD134" s="120" t="s">
        <v>514</v>
      </c>
      <c r="AE134" s="118" t="s">
        <v>514</v>
      </c>
      <c r="AF134" s="118" t="s">
        <v>514</v>
      </c>
      <c r="AG134" s="118" t="s">
        <v>514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1446</v>
      </c>
      <c r="BK134" s="19" t="s">
        <v>1447</v>
      </c>
      <c r="BL134" s="18"/>
      <c r="BM134" s="145" t="s">
        <v>542</v>
      </c>
      <c r="BN134" s="144" t="s">
        <v>565</v>
      </c>
      <c r="BO134" s="145" t="s">
        <v>565</v>
      </c>
      <c r="BP134" s="169" t="s">
        <v>1447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973</v>
      </c>
      <c r="E135" s="47">
        <v>130</v>
      </c>
      <c r="F135" s="199" t="s">
        <v>868</v>
      </c>
      <c r="G135" s="10" t="str">
        <f>IF(D135="","*",VLOOKUP(F135,BS_ATIVIDADE[],3,FALSE))</f>
        <v>SOLDA</v>
      </c>
      <c r="H135" s="191">
        <v>282286</v>
      </c>
      <c r="I135" s="119" t="s">
        <v>514</v>
      </c>
      <c r="J135" s="118">
        <v>73</v>
      </c>
      <c r="K135" s="118">
        <v>283.3</v>
      </c>
      <c r="L135" s="118" t="s">
        <v>514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1176</v>
      </c>
      <c r="W135" s="118" t="s">
        <v>1390</v>
      </c>
      <c r="X135" s="117" t="s">
        <v>516</v>
      </c>
      <c r="Y135" s="144" t="s">
        <v>519</v>
      </c>
      <c r="Z135" s="117" t="s">
        <v>517</v>
      </c>
      <c r="AA135" s="118" t="s">
        <v>514</v>
      </c>
      <c r="AB135" s="116" t="s">
        <v>514</v>
      </c>
      <c r="AC135" s="116" t="s">
        <v>514</v>
      </c>
      <c r="AD135" s="120" t="s">
        <v>514</v>
      </c>
      <c r="AE135" s="118" t="s">
        <v>514</v>
      </c>
      <c r="AF135" s="118" t="s">
        <v>514</v>
      </c>
      <c r="AG135" s="118" t="s">
        <v>514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1446</v>
      </c>
      <c r="BK135" s="19" t="s">
        <v>1448</v>
      </c>
      <c r="BL135" s="18"/>
      <c r="BM135" s="145" t="s">
        <v>542</v>
      </c>
      <c r="BN135" s="144" t="s">
        <v>565</v>
      </c>
      <c r="BO135" s="145" t="s">
        <v>565</v>
      </c>
      <c r="BP135" s="169" t="s">
        <v>1448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977</v>
      </c>
      <c r="E136" s="47">
        <v>131</v>
      </c>
      <c r="F136" s="141" t="s">
        <v>868</v>
      </c>
      <c r="G136" s="10" t="str">
        <f>IF(D136="","*",VLOOKUP(F136,BS_ATIVIDADE[],3,FALSE))</f>
        <v>SOLDA</v>
      </c>
      <c r="H136" s="191" t="s">
        <v>167</v>
      </c>
      <c r="I136" s="119" t="s">
        <v>514</v>
      </c>
      <c r="J136" s="118">
        <v>71</v>
      </c>
      <c r="K136" s="118">
        <v>206.15</v>
      </c>
      <c r="L136" s="118" t="s">
        <v>514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1126</v>
      </c>
      <c r="W136" s="118" t="s">
        <v>1390</v>
      </c>
      <c r="X136" s="117" t="s">
        <v>516</v>
      </c>
      <c r="Y136" s="144" t="s">
        <v>519</v>
      </c>
      <c r="Z136" s="117" t="s">
        <v>521</v>
      </c>
      <c r="AA136" s="118" t="s">
        <v>514</v>
      </c>
      <c r="AB136" s="116" t="s">
        <v>514</v>
      </c>
      <c r="AC136" s="116" t="s">
        <v>514</v>
      </c>
      <c r="AD136" s="120" t="s">
        <v>514</v>
      </c>
      <c r="AE136" s="118" t="s">
        <v>514</v>
      </c>
      <c r="AF136" s="118" t="s">
        <v>514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1446</v>
      </c>
      <c r="BK136" s="19" t="s">
        <v>1449</v>
      </c>
      <c r="BL136" s="18"/>
      <c r="BM136" s="145" t="s">
        <v>542</v>
      </c>
      <c r="BN136" s="144" t="s">
        <v>565</v>
      </c>
      <c r="BO136" s="145" t="s">
        <v>565</v>
      </c>
      <c r="BP136" s="19" t="s">
        <v>1449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1009</v>
      </c>
      <c r="E137" s="47">
        <v>132</v>
      </c>
      <c r="F137" s="141" t="s">
        <v>868</v>
      </c>
      <c r="G137" s="10" t="str">
        <f>IF(D137="","*",VLOOKUP(F137,BS_ATIVIDADE[],3,FALSE))</f>
        <v>SOLDA</v>
      </c>
      <c r="H137" s="191" t="s">
        <v>317</v>
      </c>
      <c r="I137" s="119" t="s">
        <v>514</v>
      </c>
      <c r="J137" s="118">
        <v>73</v>
      </c>
      <c r="K137" s="118">
        <v>205.6</v>
      </c>
      <c r="L137" s="118" t="s">
        <v>514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1131</v>
      </c>
      <c r="W137" s="118" t="s">
        <v>1390</v>
      </c>
      <c r="X137" s="117" t="s">
        <v>516</v>
      </c>
      <c r="Y137" s="144" t="s">
        <v>519</v>
      </c>
      <c r="Z137" s="117" t="s">
        <v>521</v>
      </c>
      <c r="AA137" s="118" t="s">
        <v>514</v>
      </c>
      <c r="AB137" s="116" t="s">
        <v>514</v>
      </c>
      <c r="AC137" s="116" t="s">
        <v>514</v>
      </c>
      <c r="AD137" s="120" t="s">
        <v>514</v>
      </c>
      <c r="AE137" s="118" t="s">
        <v>514</v>
      </c>
      <c r="AF137" s="118" t="s">
        <v>514</v>
      </c>
      <c r="AG137" s="118" t="s">
        <v>514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1446</v>
      </c>
      <c r="BK137" s="19" t="s">
        <v>1450</v>
      </c>
      <c r="BL137" s="18"/>
      <c r="BM137" s="145" t="s">
        <v>546</v>
      </c>
      <c r="BN137" s="144" t="s">
        <v>546</v>
      </c>
      <c r="BO137" s="145" t="s">
        <v>546</v>
      </c>
      <c r="BP137" s="169" t="s">
        <v>1450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920</v>
      </c>
      <c r="E138" s="47">
        <v>133</v>
      </c>
      <c r="F138" s="141" t="s">
        <v>861</v>
      </c>
      <c r="G138" s="10" t="str">
        <f>IF(D138="","*",VLOOKUP(F138,BS_ATIVIDADE[],3,FALSE))</f>
        <v>PEDRA</v>
      </c>
      <c r="H138" s="220" t="s">
        <v>222</v>
      </c>
      <c r="I138" s="119" t="s">
        <v>222</v>
      </c>
      <c r="J138" s="118">
        <v>73</v>
      </c>
      <c r="K138" s="118">
        <v>15</v>
      </c>
      <c r="L138" s="118" t="s">
        <v>514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1330</v>
      </c>
      <c r="W138" s="118" t="s">
        <v>1451</v>
      </c>
      <c r="X138" s="117" t="s">
        <v>516</v>
      </c>
      <c r="Y138" s="144" t="s">
        <v>519</v>
      </c>
      <c r="Z138" s="117" t="s">
        <v>517</v>
      </c>
      <c r="AA138" s="118">
        <v>1</v>
      </c>
      <c r="AB138" s="116" t="s">
        <v>512</v>
      </c>
      <c r="AC138" s="195" t="s">
        <v>513</v>
      </c>
      <c r="AD138" s="120">
        <v>0.33333333333333331</v>
      </c>
      <c r="AE138" s="118" t="s">
        <v>514</v>
      </c>
      <c r="AF138" s="118" t="s">
        <v>514</v>
      </c>
      <c r="AG138" s="118" t="s">
        <v>514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1452</v>
      </c>
      <c r="BK138" s="19" t="s">
        <v>1453</v>
      </c>
      <c r="BL138" s="18"/>
      <c r="BM138" s="145" t="s">
        <v>546</v>
      </c>
      <c r="BN138" s="144" t="s">
        <v>546</v>
      </c>
      <c r="BO138" s="145" t="s">
        <v>546</v>
      </c>
      <c r="BP138" s="169" t="s">
        <v>1453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920</v>
      </c>
      <c r="E139" s="47">
        <v>134</v>
      </c>
      <c r="F139" s="141" t="s">
        <v>861</v>
      </c>
      <c r="G139" s="10" t="str">
        <f>IF(D139="","*",VLOOKUP(F139,BS_ATIVIDADE[],3,FALSE))</f>
        <v>PEDRA</v>
      </c>
      <c r="H139" s="191" t="s">
        <v>222</v>
      </c>
      <c r="I139" s="119" t="s">
        <v>222</v>
      </c>
      <c r="J139" s="118">
        <v>71</v>
      </c>
      <c r="K139" s="118">
        <v>244.5</v>
      </c>
      <c r="L139" s="118" t="s">
        <v>514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1330</v>
      </c>
      <c r="W139" s="118" t="s">
        <v>1454</v>
      </c>
      <c r="X139" s="117" t="s">
        <v>516</v>
      </c>
      <c r="Y139" s="144" t="s">
        <v>519</v>
      </c>
      <c r="Z139" s="117" t="s">
        <v>517</v>
      </c>
      <c r="AA139" s="118" t="s">
        <v>514</v>
      </c>
      <c r="AB139" s="116" t="s">
        <v>514</v>
      </c>
      <c r="AC139" s="195" t="s">
        <v>514</v>
      </c>
      <c r="AD139" s="120" t="s">
        <v>514</v>
      </c>
      <c r="AE139" s="118" t="s">
        <v>514</v>
      </c>
      <c r="AF139" s="118" t="s">
        <v>514</v>
      </c>
      <c r="AG139" s="118" t="s">
        <v>514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1452</v>
      </c>
      <c r="BK139" s="19" t="s">
        <v>1453</v>
      </c>
      <c r="BL139" s="18"/>
      <c r="BM139" s="145" t="s">
        <v>546</v>
      </c>
      <c r="BN139" s="144" t="s">
        <v>546</v>
      </c>
      <c r="BO139" s="145" t="s">
        <v>546</v>
      </c>
      <c r="BP139" s="169" t="s">
        <v>1453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882</v>
      </c>
      <c r="E140" s="47">
        <v>135</v>
      </c>
      <c r="F140" s="141" t="s">
        <v>791</v>
      </c>
      <c r="G140" s="10" t="str">
        <f>IF(D140="","*",VLOOKUP(F140,BS_ATIVIDADE[],3,FALSE))</f>
        <v>MECANIZAÇÃO - SOCADORA</v>
      </c>
      <c r="H140" s="191" t="s">
        <v>406</v>
      </c>
      <c r="I140" s="119" t="s">
        <v>406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1455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1139</v>
      </c>
      <c r="W140" s="118" t="s">
        <v>1140</v>
      </c>
      <c r="X140" s="117" t="s">
        <v>510</v>
      </c>
      <c r="Y140" s="144" t="s">
        <v>509</v>
      </c>
      <c r="Z140" s="117" t="s">
        <v>511</v>
      </c>
      <c r="AA140" s="118">
        <v>1</v>
      </c>
      <c r="AB140" s="116" t="s">
        <v>506</v>
      </c>
      <c r="AC140" s="116" t="s">
        <v>500</v>
      </c>
      <c r="AD140" s="120">
        <v>0.33333333333333331</v>
      </c>
      <c r="AE140" s="192">
        <v>6238</v>
      </c>
      <c r="AF140" s="192">
        <v>9983</v>
      </c>
      <c r="AG140" s="192" t="s">
        <v>514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1456</v>
      </c>
      <c r="BK140" s="19" t="s">
        <v>1457</v>
      </c>
      <c r="BL140" s="18"/>
      <c r="BM140" s="145" t="s">
        <v>535</v>
      </c>
      <c r="BN140" s="144" t="s">
        <v>554</v>
      </c>
      <c r="BO140" s="145" t="s">
        <v>641</v>
      </c>
      <c r="BP140" s="169" t="s">
        <v>1458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687</v>
      </c>
      <c r="E141" s="47">
        <v>136</v>
      </c>
      <c r="F141" s="141" t="s">
        <v>731</v>
      </c>
      <c r="G141" s="10" t="str">
        <f>IF(D141="","*",VLOOKUP(F141,BS_ATIVIDADE[],3,FALSE))</f>
        <v>EXPANSÃO</v>
      </c>
      <c r="H141" s="191" t="s">
        <v>514</v>
      </c>
      <c r="I141" s="119" t="s">
        <v>514</v>
      </c>
      <c r="J141" s="118">
        <v>68</v>
      </c>
      <c r="K141" s="118">
        <v>73</v>
      </c>
      <c r="L141" s="118" t="s">
        <v>514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1421</v>
      </c>
      <c r="W141" s="118" t="s">
        <v>1439</v>
      </c>
      <c r="X141" s="117" t="s">
        <v>516</v>
      </c>
      <c r="Y141" s="144" t="s">
        <v>519</v>
      </c>
      <c r="Z141" s="117" t="s">
        <v>521</v>
      </c>
      <c r="AA141" s="118" t="s">
        <v>514</v>
      </c>
      <c r="AB141" s="116" t="s">
        <v>514</v>
      </c>
      <c r="AC141" s="116" t="s">
        <v>514</v>
      </c>
      <c r="AD141" s="120" t="s">
        <v>514</v>
      </c>
      <c r="AE141" s="118" t="s">
        <v>514</v>
      </c>
      <c r="AF141" s="118" t="s">
        <v>514</v>
      </c>
      <c r="AG141" s="118" t="s">
        <v>514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1459</v>
      </c>
      <c r="BK141" s="19" t="s">
        <v>1460</v>
      </c>
      <c r="BL141" s="18"/>
      <c r="BM141" s="145" t="s">
        <v>540</v>
      </c>
      <c r="BN141" s="144" t="s">
        <v>540</v>
      </c>
      <c r="BO141" s="145" t="s">
        <v>540</v>
      </c>
      <c r="BP141" s="169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895</v>
      </c>
      <c r="E142" s="47">
        <v>137</v>
      </c>
      <c r="F142" s="141" t="s">
        <v>709</v>
      </c>
      <c r="G142" s="10" t="str">
        <f>IF(D142="","*",VLOOKUP(F142,BS_ATIVIDADE[],3,FALSE))</f>
        <v>DETECÇÃO</v>
      </c>
      <c r="H142" s="191" t="s">
        <v>373</v>
      </c>
      <c r="I142" s="119" t="s">
        <v>303</v>
      </c>
      <c r="J142" s="118">
        <v>73</v>
      </c>
      <c r="K142" s="118">
        <v>306.7</v>
      </c>
      <c r="L142" s="118">
        <v>192</v>
      </c>
      <c r="M142" s="118" t="s">
        <v>1378</v>
      </c>
      <c r="N142" s="118" t="s">
        <v>1379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1201</v>
      </c>
      <c r="W142" s="118" t="s">
        <v>1380</v>
      </c>
      <c r="X142" s="117" t="s">
        <v>516</v>
      </c>
      <c r="Y142" s="144" t="s">
        <v>519</v>
      </c>
      <c r="Z142" s="117" t="s">
        <v>511</v>
      </c>
      <c r="AA142" s="118">
        <v>1</v>
      </c>
      <c r="AB142" s="116" t="s">
        <v>506</v>
      </c>
      <c r="AC142" s="116" t="s">
        <v>500</v>
      </c>
      <c r="AD142" s="120">
        <v>0.3125</v>
      </c>
      <c r="AE142" s="118">
        <v>6527</v>
      </c>
      <c r="AF142" s="118" t="s">
        <v>514</v>
      </c>
      <c r="AG142" s="118" t="s">
        <v>514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1461</v>
      </c>
      <c r="BK142" s="19" t="s">
        <v>1462</v>
      </c>
      <c r="BL142" s="18"/>
      <c r="BM142" s="145" t="s">
        <v>532</v>
      </c>
      <c r="BN142" s="144" t="s">
        <v>551</v>
      </c>
      <c r="BO142" s="145" t="s">
        <v>667</v>
      </c>
      <c r="BP142" s="169" t="s">
        <v>1462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804</v>
      </c>
      <c r="E143" s="47">
        <v>138</v>
      </c>
      <c r="F143" s="141" t="s">
        <v>707</v>
      </c>
      <c r="G143" s="10" t="str">
        <f>IF(D143="","*",VLOOKUP(F143,BS_ATIVIDADE[],3,FALSE))</f>
        <v>DETECÇÃO</v>
      </c>
      <c r="H143" s="191" t="s">
        <v>201</v>
      </c>
      <c r="I143" s="119" t="s">
        <v>137</v>
      </c>
      <c r="J143" s="118">
        <v>42</v>
      </c>
      <c r="K143" s="118">
        <v>251</v>
      </c>
      <c r="L143" s="118" t="s">
        <v>514</v>
      </c>
      <c r="M143" s="118" t="s">
        <v>1312</v>
      </c>
      <c r="N143" s="118" t="s">
        <v>1313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1205</v>
      </c>
      <c r="W143" s="118" t="s">
        <v>1463</v>
      </c>
      <c r="X143" s="117" t="s">
        <v>510</v>
      </c>
      <c r="Y143" s="144" t="s">
        <v>509</v>
      </c>
      <c r="Z143" s="117" t="s">
        <v>511</v>
      </c>
      <c r="AA143" s="118">
        <v>1</v>
      </c>
      <c r="AB143" s="116" t="s">
        <v>506</v>
      </c>
      <c r="AC143" s="116" t="s">
        <v>500</v>
      </c>
      <c r="AD143" s="120">
        <v>0.33333333333333331</v>
      </c>
      <c r="AE143" s="118">
        <v>6294</v>
      </c>
      <c r="AF143" s="118" t="s">
        <v>514</v>
      </c>
      <c r="AG143" s="118" t="s">
        <v>514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1464</v>
      </c>
      <c r="BK143" s="213" t="s">
        <v>1465</v>
      </c>
      <c r="BL143" s="18"/>
      <c r="BM143" s="145" t="s">
        <v>540</v>
      </c>
      <c r="BN143" s="144" t="s">
        <v>540</v>
      </c>
      <c r="BO143" s="145" t="s">
        <v>540</v>
      </c>
      <c r="BP143" s="169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1010</v>
      </c>
      <c r="E144" s="47">
        <v>139</v>
      </c>
      <c r="F144" s="199" t="s">
        <v>700</v>
      </c>
      <c r="G144" s="10" t="str">
        <f>IF(D144="","*",VLOOKUP(F144,BS_ATIVIDADE[],3,FALSE))</f>
        <v>OUTROS</v>
      </c>
      <c r="H144" s="191" t="s">
        <v>61</v>
      </c>
      <c r="I144" s="119" t="s">
        <v>1466</v>
      </c>
      <c r="J144" s="118">
        <v>42</v>
      </c>
      <c r="K144" s="118">
        <v>251</v>
      </c>
      <c r="L144" s="118" t="s">
        <v>514</v>
      </c>
      <c r="M144" s="142" t="s">
        <v>1467</v>
      </c>
      <c r="N144" s="142" t="s">
        <v>1468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1469</v>
      </c>
      <c r="W144" s="118" t="s">
        <v>1470</v>
      </c>
      <c r="X144" s="117" t="s">
        <v>516</v>
      </c>
      <c r="Y144" s="144" t="s">
        <v>519</v>
      </c>
      <c r="Z144" s="117" t="s">
        <v>511</v>
      </c>
      <c r="AA144" s="118">
        <v>2</v>
      </c>
      <c r="AB144" s="116" t="s">
        <v>512</v>
      </c>
      <c r="AC144" s="116" t="s">
        <v>513</v>
      </c>
      <c r="AD144" s="120">
        <v>0.39583333333333331</v>
      </c>
      <c r="AE144" s="118" t="s">
        <v>514</v>
      </c>
      <c r="AF144" s="118" t="s">
        <v>514</v>
      </c>
      <c r="AG144" s="118" t="s">
        <v>514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1461</v>
      </c>
      <c r="BK144" s="19" t="s">
        <v>1471</v>
      </c>
      <c r="BL144" s="18"/>
      <c r="BM144" s="145" t="s">
        <v>531</v>
      </c>
      <c r="BN144" s="144" t="s">
        <v>550</v>
      </c>
      <c r="BO144" s="145" t="s">
        <v>616</v>
      </c>
      <c r="BP144" s="169" t="s">
        <v>1471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848</v>
      </c>
      <c r="E145" s="47">
        <v>140</v>
      </c>
      <c r="F145" s="216" t="s">
        <v>700</v>
      </c>
      <c r="G145" s="10" t="str">
        <f>IF(D145="","*",VLOOKUP(F145,BS_ATIVIDADE[],3,FALSE))</f>
        <v>OUTROS</v>
      </c>
      <c r="H145" s="191" t="s">
        <v>61</v>
      </c>
      <c r="I145" s="119" t="s">
        <v>222</v>
      </c>
      <c r="J145" s="118">
        <v>42</v>
      </c>
      <c r="K145" s="118">
        <v>251</v>
      </c>
      <c r="L145" s="118" t="s">
        <v>514</v>
      </c>
      <c r="M145" s="142" t="s">
        <v>1472</v>
      </c>
      <c r="N145" s="142" t="s">
        <v>1473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1139</v>
      </c>
      <c r="W145" s="118" t="s">
        <v>1276</v>
      </c>
      <c r="X145" s="117" t="s">
        <v>516</v>
      </c>
      <c r="Y145" s="144" t="s">
        <v>519</v>
      </c>
      <c r="Z145" s="117" t="s">
        <v>521</v>
      </c>
      <c r="AA145" s="118">
        <v>1</v>
      </c>
      <c r="AB145" s="116" t="s">
        <v>506</v>
      </c>
      <c r="AC145" s="116" t="s">
        <v>500</v>
      </c>
      <c r="AD145" s="120">
        <v>0.33333333333333331</v>
      </c>
      <c r="AE145" s="118">
        <v>6240</v>
      </c>
      <c r="AF145" s="118">
        <v>6200</v>
      </c>
      <c r="AG145" s="118" t="s">
        <v>514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1474</v>
      </c>
      <c r="BK145" s="19" t="s">
        <v>1475</v>
      </c>
      <c r="BL145" s="18"/>
      <c r="BM145" s="145" t="s">
        <v>533</v>
      </c>
      <c r="BN145" s="144" t="s">
        <v>552</v>
      </c>
      <c r="BO145" s="145" t="s">
        <v>619</v>
      </c>
      <c r="BP145" s="19" t="s">
        <v>1475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901</v>
      </c>
      <c r="E146" s="47">
        <v>141</v>
      </c>
      <c r="F146" s="199" t="s">
        <v>700</v>
      </c>
      <c r="G146" s="10" t="str">
        <f>IF(D146="","*",VLOOKUP(F146,BS_ATIVIDADE[],3,FALSE))</f>
        <v>OUTROS</v>
      </c>
      <c r="H146" s="191" t="s">
        <v>170</v>
      </c>
      <c r="I146" s="119" t="s">
        <v>444</v>
      </c>
      <c r="J146" s="118">
        <v>71</v>
      </c>
      <c r="K146" s="118">
        <v>204.9</v>
      </c>
      <c r="L146" s="118" t="s">
        <v>514</v>
      </c>
      <c r="M146" s="142" t="s">
        <v>1430</v>
      </c>
      <c r="N146" s="142" t="s">
        <v>1431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1403</v>
      </c>
      <c r="W146" s="118" t="s">
        <v>1276</v>
      </c>
      <c r="X146" s="117" t="s">
        <v>516</v>
      </c>
      <c r="Y146" s="144" t="s">
        <v>519</v>
      </c>
      <c r="Z146" s="117" t="s">
        <v>522</v>
      </c>
      <c r="AA146" s="118" t="s">
        <v>1432</v>
      </c>
      <c r="AB146" s="116" t="s">
        <v>506</v>
      </c>
      <c r="AC146" s="116" t="s">
        <v>500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1461</v>
      </c>
      <c r="BK146" s="19" t="s">
        <v>1476</v>
      </c>
      <c r="BL146" s="18"/>
      <c r="BM146" s="145" t="s">
        <v>542</v>
      </c>
      <c r="BN146" s="144" t="s">
        <v>565</v>
      </c>
      <c r="BO146" s="145" t="s">
        <v>565</v>
      </c>
      <c r="BP146" s="19" t="s">
        <v>1476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889</v>
      </c>
      <c r="E147" s="47">
        <v>142</v>
      </c>
      <c r="F147" s="199" t="s">
        <v>700</v>
      </c>
      <c r="G147" s="10"/>
      <c r="H147" s="191" t="s">
        <v>110</v>
      </c>
      <c r="I147" s="119" t="s">
        <v>28</v>
      </c>
      <c r="J147" s="118">
        <v>70</v>
      </c>
      <c r="K147" s="118">
        <v>82</v>
      </c>
      <c r="L147" s="118" t="s">
        <v>514</v>
      </c>
      <c r="M147" s="142" t="s">
        <v>1477</v>
      </c>
      <c r="N147" s="142" t="s">
        <v>1478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1479</v>
      </c>
      <c r="W147" s="118" t="s">
        <v>1276</v>
      </c>
      <c r="X147" s="117" t="s">
        <v>520</v>
      </c>
      <c r="Y147" s="144"/>
      <c r="Z147" s="117" t="s">
        <v>524</v>
      </c>
      <c r="AA147" s="166">
        <v>1</v>
      </c>
      <c r="AB147" s="167" t="s">
        <v>506</v>
      </c>
      <c r="AC147" s="167" t="s">
        <v>514</v>
      </c>
      <c r="AD147" s="198">
        <v>0.29166666666666669</v>
      </c>
      <c r="AE147" s="118">
        <v>9276</v>
      </c>
      <c r="AF147" s="118" t="s">
        <v>514</v>
      </c>
      <c r="AG147" s="118" t="s">
        <v>514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514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1480</v>
      </c>
      <c r="BL147" s="18"/>
      <c r="BM147" s="145" t="s">
        <v>540</v>
      </c>
      <c r="BN147" s="144" t="s">
        <v>540</v>
      </c>
      <c r="BO147" s="145" t="s">
        <v>540</v>
      </c>
      <c r="BP147" s="169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914</v>
      </c>
      <c r="E148" s="47">
        <v>143</v>
      </c>
      <c r="F148" s="141" t="s">
        <v>879</v>
      </c>
      <c r="G148" s="10" t="str">
        <f>IF(D148="","*",VLOOKUP(F148,BS_ATIVIDADE[],3,FALSE))</f>
        <v>OUTROS</v>
      </c>
      <c r="H148" s="191" t="s">
        <v>514</v>
      </c>
      <c r="I148" s="119" t="s">
        <v>514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1481</v>
      </c>
      <c r="W148" s="118" t="s">
        <v>1482</v>
      </c>
      <c r="X148" s="117" t="s">
        <v>510</v>
      </c>
      <c r="Y148" s="144" t="s">
        <v>519</v>
      </c>
      <c r="Z148" s="117" t="s">
        <v>511</v>
      </c>
      <c r="AA148" s="118" t="s">
        <v>1371</v>
      </c>
      <c r="AB148" s="116" t="s">
        <v>506</v>
      </c>
      <c r="AC148" s="116" t="s">
        <v>500</v>
      </c>
      <c r="AD148" s="120">
        <v>0.29166666666666669</v>
      </c>
      <c r="AE148" s="118">
        <v>9320</v>
      </c>
      <c r="AF148" s="118">
        <v>9277</v>
      </c>
      <c r="AG148" s="118" t="s">
        <v>514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1483</v>
      </c>
      <c r="BK148" s="19" t="s">
        <v>1484</v>
      </c>
      <c r="BL148" s="18"/>
      <c r="BM148" s="145" t="s">
        <v>535</v>
      </c>
      <c r="BN148" s="144" t="s">
        <v>563</v>
      </c>
      <c r="BO148" s="145" t="s">
        <v>624</v>
      </c>
      <c r="BP148" s="226" t="s">
        <v>1484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971</v>
      </c>
      <c r="E149" s="47">
        <v>144</v>
      </c>
      <c r="F149" s="141" t="s">
        <v>868</v>
      </c>
      <c r="G149" s="10" t="str">
        <f>IF(D149="","*",VLOOKUP(F149,BS_ATIVIDADE[],3,FALSE))</f>
        <v>SOLDA</v>
      </c>
      <c r="H149" s="191" t="s">
        <v>422</v>
      </c>
      <c r="I149" s="119" t="s">
        <v>514</v>
      </c>
      <c r="J149" s="118">
        <v>73</v>
      </c>
      <c r="K149" s="118">
        <v>406.96</v>
      </c>
      <c r="L149" s="118" t="s">
        <v>514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1485</v>
      </c>
      <c r="W149" s="118" t="s">
        <v>1171</v>
      </c>
      <c r="X149" s="117" t="s">
        <v>516</v>
      </c>
      <c r="Y149" s="144" t="s">
        <v>519</v>
      </c>
      <c r="Z149" s="117" t="s">
        <v>523</v>
      </c>
      <c r="AA149" s="118" t="s">
        <v>514</v>
      </c>
      <c r="AB149" s="116" t="s">
        <v>514</v>
      </c>
      <c r="AC149" s="116" t="s">
        <v>514</v>
      </c>
      <c r="AD149" s="120" t="s">
        <v>514</v>
      </c>
      <c r="AE149" s="118" t="s">
        <v>514</v>
      </c>
      <c r="AF149" s="118" t="s">
        <v>514</v>
      </c>
      <c r="AG149" s="118" t="s">
        <v>514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1486</v>
      </c>
      <c r="BK149" s="19" t="s">
        <v>1487</v>
      </c>
      <c r="BL149" s="18"/>
      <c r="BM149" s="145" t="s">
        <v>540</v>
      </c>
      <c r="BN149" s="144" t="s">
        <v>540</v>
      </c>
      <c r="BO149" s="145" t="s">
        <v>540</v>
      </c>
      <c r="BP149" s="169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1009</v>
      </c>
      <c r="E150" s="47">
        <v>145</v>
      </c>
      <c r="F150" s="216" t="s">
        <v>868</v>
      </c>
      <c r="G150" s="10" t="str">
        <f>IF(D150="","*",VLOOKUP(F150,BS_ATIVIDADE[],3,FALSE))</f>
        <v>SOLDA</v>
      </c>
      <c r="H150" s="191" t="s">
        <v>57</v>
      </c>
      <c r="I150" s="119" t="s">
        <v>514</v>
      </c>
      <c r="J150" s="118">
        <v>73</v>
      </c>
      <c r="K150" s="118">
        <v>111.2</v>
      </c>
      <c r="L150" s="118" t="s">
        <v>514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1131</v>
      </c>
      <c r="W150" s="118" t="s">
        <v>1171</v>
      </c>
      <c r="X150" s="117" t="s">
        <v>510</v>
      </c>
      <c r="Y150" s="144" t="s">
        <v>519</v>
      </c>
      <c r="Z150" s="117" t="s">
        <v>511</v>
      </c>
      <c r="AA150" s="166" t="s">
        <v>514</v>
      </c>
      <c r="AB150" s="167" t="s">
        <v>514</v>
      </c>
      <c r="AC150" s="167" t="s">
        <v>514</v>
      </c>
      <c r="AD150" s="198" t="s">
        <v>514</v>
      </c>
      <c r="AE150" s="118" t="s">
        <v>514</v>
      </c>
      <c r="AF150" s="118" t="s">
        <v>514</v>
      </c>
      <c r="AG150" s="118" t="s">
        <v>514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1486</v>
      </c>
      <c r="BK150" s="19" t="s">
        <v>1488</v>
      </c>
      <c r="BL150" s="18"/>
      <c r="BM150" s="145" t="s">
        <v>536</v>
      </c>
      <c r="BN150" s="144" t="s">
        <v>564</v>
      </c>
      <c r="BO150" s="145" t="s">
        <v>626</v>
      </c>
      <c r="BP150" s="169" t="s">
        <v>1488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930</v>
      </c>
      <c r="E151" s="47">
        <v>146</v>
      </c>
      <c r="F151" s="141" t="s">
        <v>868</v>
      </c>
      <c r="G151" s="10" t="str">
        <f>IF(D151="","*",VLOOKUP(F151,BS_ATIVIDADE[],3,FALSE))</f>
        <v>SOLDA</v>
      </c>
      <c r="H151" s="191" t="s">
        <v>191</v>
      </c>
      <c r="I151" s="119" t="s">
        <v>514</v>
      </c>
      <c r="J151" s="118">
        <v>71</v>
      </c>
      <c r="K151" s="118">
        <v>244.5</v>
      </c>
      <c r="L151" s="118" t="s">
        <v>514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1409</v>
      </c>
      <c r="W151" s="118" t="s">
        <v>1171</v>
      </c>
      <c r="X151" s="117" t="s">
        <v>510</v>
      </c>
      <c r="Y151" s="144" t="s">
        <v>509</v>
      </c>
      <c r="Z151" s="117" t="s">
        <v>511</v>
      </c>
      <c r="AA151" s="118" t="s">
        <v>514</v>
      </c>
      <c r="AB151" s="116" t="s">
        <v>514</v>
      </c>
      <c r="AC151" s="116" t="s">
        <v>514</v>
      </c>
      <c r="AD151" s="120" t="s">
        <v>514</v>
      </c>
      <c r="AE151" s="118" t="s">
        <v>514</v>
      </c>
      <c r="AF151" s="118" t="s">
        <v>514</v>
      </c>
      <c r="AG151" s="118" t="s">
        <v>514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1489</v>
      </c>
      <c r="BK151" s="19" t="s">
        <v>1490</v>
      </c>
      <c r="BL151" s="18"/>
      <c r="BM151" s="145" t="s">
        <v>542</v>
      </c>
      <c r="BN151" s="144" t="s">
        <v>565</v>
      </c>
      <c r="BO151" s="145" t="s">
        <v>565</v>
      </c>
      <c r="BP151" s="19" t="s">
        <v>1490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977</v>
      </c>
      <c r="E152" s="47">
        <v>147</v>
      </c>
      <c r="F152" s="141" t="s">
        <v>868</v>
      </c>
      <c r="G152" s="10" t="str">
        <f>IF(D152="","*",VLOOKUP(F152,BS_ATIVIDADE[],3,FALSE))</f>
        <v>SOLDA</v>
      </c>
      <c r="H152" s="191" t="s">
        <v>1491</v>
      </c>
      <c r="I152" s="119" t="s">
        <v>514</v>
      </c>
      <c r="J152" s="118">
        <v>70</v>
      </c>
      <c r="K152" s="118">
        <v>77.5</v>
      </c>
      <c r="L152" s="118" t="s">
        <v>514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1492</v>
      </c>
      <c r="W152" s="118" t="s">
        <v>1171</v>
      </c>
      <c r="X152" s="117" t="s">
        <v>510</v>
      </c>
      <c r="Y152" s="144" t="s">
        <v>509</v>
      </c>
      <c r="Z152" s="117" t="s">
        <v>511</v>
      </c>
      <c r="AA152" s="118" t="s">
        <v>514</v>
      </c>
      <c r="AB152" s="116" t="s">
        <v>514</v>
      </c>
      <c r="AC152" s="116" t="s">
        <v>514</v>
      </c>
      <c r="AD152" s="120" t="s">
        <v>514</v>
      </c>
      <c r="AE152" s="118" t="s">
        <v>514</v>
      </c>
      <c r="AF152" s="118" t="s">
        <v>514</v>
      </c>
      <c r="AG152" s="118" t="s">
        <v>514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1493</v>
      </c>
      <c r="BK152" s="19" t="s">
        <v>1494</v>
      </c>
      <c r="BL152" s="18"/>
      <c r="BM152" s="145" t="s">
        <v>542</v>
      </c>
      <c r="BN152" s="144" t="s">
        <v>565</v>
      </c>
      <c r="BO152" s="145" t="s">
        <v>565</v>
      </c>
      <c r="BP152" s="19" t="s">
        <v>1494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920</v>
      </c>
      <c r="E153" s="47">
        <v>148</v>
      </c>
      <c r="F153" s="141" t="s">
        <v>861</v>
      </c>
      <c r="G153" s="10" t="str">
        <f>IF(D153="","*",VLOOKUP(F153,BS_ATIVIDADE[],3,FALSE))</f>
        <v>PEDRA</v>
      </c>
      <c r="H153" s="191" t="s">
        <v>221</v>
      </c>
      <c r="I153" s="119" t="s">
        <v>514</v>
      </c>
      <c r="J153" s="118">
        <v>73</v>
      </c>
      <c r="K153" s="118">
        <v>15</v>
      </c>
      <c r="L153" s="118" t="s">
        <v>514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1330</v>
      </c>
      <c r="W153" s="118" t="s">
        <v>1367</v>
      </c>
      <c r="X153" s="117" t="s">
        <v>516</v>
      </c>
      <c r="Y153" s="144" t="s">
        <v>519</v>
      </c>
      <c r="Z153" s="117" t="s">
        <v>517</v>
      </c>
      <c r="AA153" s="118">
        <v>2</v>
      </c>
      <c r="AB153" s="116" t="s">
        <v>512</v>
      </c>
      <c r="AC153" s="195" t="s">
        <v>513</v>
      </c>
      <c r="AD153" s="120">
        <v>0.29166666666666669</v>
      </c>
      <c r="AE153" s="118" t="s">
        <v>514</v>
      </c>
      <c r="AF153" s="118" t="s">
        <v>514</v>
      </c>
      <c r="AG153" s="118" t="s">
        <v>514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1495</v>
      </c>
      <c r="BK153" s="19" t="s">
        <v>1484</v>
      </c>
      <c r="BL153" s="18"/>
      <c r="BM153" s="145" t="s">
        <v>546</v>
      </c>
      <c r="BN153" s="144" t="s">
        <v>546</v>
      </c>
      <c r="BO153" s="145" t="s">
        <v>546</v>
      </c>
      <c r="BP153" s="169" t="s">
        <v>1484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987</v>
      </c>
      <c r="E154" s="47">
        <v>149</v>
      </c>
      <c r="F154" s="141" t="s">
        <v>829</v>
      </c>
      <c r="G154" s="10" t="str">
        <f>IF(D154="","*",VLOOKUP(F154,BS_ATIVIDADE[],3,FALSE))</f>
        <v>OUTROS</v>
      </c>
      <c r="H154" s="220" t="s">
        <v>514</v>
      </c>
      <c r="I154" s="119" t="s">
        <v>514</v>
      </c>
      <c r="J154" s="118">
        <v>73</v>
      </c>
      <c r="K154" s="118">
        <v>59.219000000000001</v>
      </c>
      <c r="L154" s="118" t="s">
        <v>514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1496</v>
      </c>
      <c r="W154" s="118" t="s">
        <v>1497</v>
      </c>
      <c r="X154" s="117" t="s">
        <v>510</v>
      </c>
      <c r="Y154" s="144" t="s">
        <v>519</v>
      </c>
      <c r="Z154" s="117" t="s">
        <v>511</v>
      </c>
      <c r="AA154" s="118" t="s">
        <v>514</v>
      </c>
      <c r="AB154" s="116" t="s">
        <v>514</v>
      </c>
      <c r="AC154" s="116" t="s">
        <v>514</v>
      </c>
      <c r="AD154" s="120" t="s">
        <v>514</v>
      </c>
      <c r="AE154" s="118" t="s">
        <v>514</v>
      </c>
      <c r="AF154" s="118" t="s">
        <v>514</v>
      </c>
      <c r="AG154" s="118" t="s">
        <v>514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1498</v>
      </c>
      <c r="BK154" s="19" t="s">
        <v>1499</v>
      </c>
      <c r="BL154" s="18"/>
      <c r="BM154" s="145" t="s">
        <v>540</v>
      </c>
      <c r="BN154" s="144" t="s">
        <v>540</v>
      </c>
      <c r="BO154" s="145" t="s">
        <v>540</v>
      </c>
      <c r="BP154" s="169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941</v>
      </c>
      <c r="E155" s="47">
        <v>150</v>
      </c>
      <c r="F155" s="141" t="s">
        <v>829</v>
      </c>
      <c r="G155" s="10" t="str">
        <f>IF(D155="","*",VLOOKUP(F155,BS_ATIVIDADE[],3,FALSE))</f>
        <v>OUTROS</v>
      </c>
      <c r="H155" s="220" t="s">
        <v>514</v>
      </c>
      <c r="I155" s="119" t="s">
        <v>514</v>
      </c>
      <c r="J155" s="118">
        <v>73</v>
      </c>
      <c r="K155" s="118">
        <v>59.201000000000001</v>
      </c>
      <c r="L155" s="118" t="s">
        <v>514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1500</v>
      </c>
      <c r="W155" s="118" t="s">
        <v>1497</v>
      </c>
      <c r="X155" s="117" t="s">
        <v>510</v>
      </c>
      <c r="Y155" s="144" t="s">
        <v>519</v>
      </c>
      <c r="Z155" s="117" t="s">
        <v>511</v>
      </c>
      <c r="AA155" s="118" t="s">
        <v>514</v>
      </c>
      <c r="AB155" s="116" t="s">
        <v>514</v>
      </c>
      <c r="AC155" s="116" t="s">
        <v>514</v>
      </c>
      <c r="AD155" s="120" t="s">
        <v>514</v>
      </c>
      <c r="AE155" s="118" t="s">
        <v>514</v>
      </c>
      <c r="AF155" s="118" t="s">
        <v>514</v>
      </c>
      <c r="AG155" s="118" t="s">
        <v>514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1498</v>
      </c>
      <c r="BK155" s="19" t="s">
        <v>1499</v>
      </c>
      <c r="BL155" s="18"/>
      <c r="BM155" s="145" t="s">
        <v>540</v>
      </c>
      <c r="BN155" s="144" t="s">
        <v>540</v>
      </c>
      <c r="BO155" s="145" t="s">
        <v>540</v>
      </c>
      <c r="BP155" s="169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882</v>
      </c>
      <c r="E156" s="47">
        <v>151</v>
      </c>
      <c r="F156" s="141" t="s">
        <v>791</v>
      </c>
      <c r="G156" s="10" t="str">
        <f>IF(D156="","*",VLOOKUP(F156,BS_ATIVIDADE[],3,FALSE))</f>
        <v>MECANIZAÇÃO - SOCADORA</v>
      </c>
      <c r="H156" s="191" t="s">
        <v>406</v>
      </c>
      <c r="I156" s="119" t="s">
        <v>406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1455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1139</v>
      </c>
      <c r="W156" s="118" t="s">
        <v>1140</v>
      </c>
      <c r="X156" s="117" t="s">
        <v>510</v>
      </c>
      <c r="Y156" s="144" t="s">
        <v>509</v>
      </c>
      <c r="Z156" s="117" t="s">
        <v>511</v>
      </c>
      <c r="AA156" s="118">
        <v>1</v>
      </c>
      <c r="AB156" s="116" t="s">
        <v>506</v>
      </c>
      <c r="AC156" s="116" t="s">
        <v>500</v>
      </c>
      <c r="AD156" s="120">
        <v>0.33333333333333331</v>
      </c>
      <c r="AE156" s="192">
        <v>6238</v>
      </c>
      <c r="AF156" s="192">
        <v>9983</v>
      </c>
      <c r="AG156" s="192" t="s">
        <v>514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1501</v>
      </c>
      <c r="BK156" s="19" t="s">
        <v>1502</v>
      </c>
      <c r="BL156" s="18"/>
      <c r="BM156" s="145" t="s">
        <v>532</v>
      </c>
      <c r="BN156" s="144" t="s">
        <v>551</v>
      </c>
      <c r="BO156" s="145" t="s">
        <v>656</v>
      </c>
      <c r="BP156" s="169" t="s">
        <v>1503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848</v>
      </c>
      <c r="E157" s="47">
        <v>152</v>
      </c>
      <c r="F157" s="141" t="s">
        <v>791</v>
      </c>
      <c r="G157" s="10" t="str">
        <f>IF(D157="","*",VLOOKUP(F157,BS_ATIVIDADE[],3,FALSE))</f>
        <v>MECANIZAÇÃO - SOCADORA</v>
      </c>
      <c r="H157" s="191" t="s">
        <v>61</v>
      </c>
      <c r="I157" s="119" t="s">
        <v>61</v>
      </c>
      <c r="J157" s="118">
        <v>73</v>
      </c>
      <c r="K157" s="118">
        <v>15</v>
      </c>
      <c r="L157" s="118" t="s">
        <v>514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1139</v>
      </c>
      <c r="W157" s="194" t="s">
        <v>1351</v>
      </c>
      <c r="X157" s="117" t="s">
        <v>516</v>
      </c>
      <c r="Y157" s="144" t="s">
        <v>519</v>
      </c>
      <c r="Z157" s="117" t="s">
        <v>521</v>
      </c>
      <c r="AA157" s="118">
        <v>1</v>
      </c>
      <c r="AB157" s="116" t="s">
        <v>506</v>
      </c>
      <c r="AC157" s="116" t="s">
        <v>500</v>
      </c>
      <c r="AD157" s="120">
        <v>0.29166666666666669</v>
      </c>
      <c r="AE157" s="118">
        <v>6240</v>
      </c>
      <c r="AF157" s="118">
        <v>6200</v>
      </c>
      <c r="AG157" s="118" t="s">
        <v>514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1461</v>
      </c>
      <c r="BK157" s="19" t="s">
        <v>1484</v>
      </c>
      <c r="BL157" s="18"/>
      <c r="BM157" s="145" t="s">
        <v>546</v>
      </c>
      <c r="BN157" s="144" t="s">
        <v>546</v>
      </c>
      <c r="BO157" s="145" t="s">
        <v>546</v>
      </c>
      <c r="BP157" s="169" t="s">
        <v>1484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960</v>
      </c>
      <c r="E158" s="47">
        <v>153</v>
      </c>
      <c r="F158" s="141" t="s">
        <v>764</v>
      </c>
      <c r="G158" s="10" t="str">
        <f>IF(D158="","*",VLOOKUP(F158,BS_ATIVIDADE[],3,FALSE))</f>
        <v>LIMPEZA LASTRO</v>
      </c>
      <c r="H158" s="191" t="s">
        <v>514</v>
      </c>
      <c r="I158" s="119" t="s">
        <v>514</v>
      </c>
      <c r="J158" s="118">
        <v>73</v>
      </c>
      <c r="K158" s="118">
        <v>393.5</v>
      </c>
      <c r="L158" s="118" t="s">
        <v>514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1143</v>
      </c>
      <c r="W158" s="118" t="s">
        <v>1504</v>
      </c>
      <c r="X158" s="117" t="s">
        <v>516</v>
      </c>
      <c r="Y158" s="144" t="s">
        <v>519</v>
      </c>
      <c r="Z158" s="117" t="s">
        <v>524</v>
      </c>
      <c r="AA158" s="118" t="s">
        <v>514</v>
      </c>
      <c r="AB158" s="116" t="s">
        <v>514</v>
      </c>
      <c r="AC158" s="116" t="s">
        <v>514</v>
      </c>
      <c r="AD158" s="120" t="s">
        <v>514</v>
      </c>
      <c r="AE158" s="118" t="s">
        <v>514</v>
      </c>
      <c r="AF158" s="118" t="s">
        <v>514</v>
      </c>
      <c r="AG158" s="118" t="s">
        <v>514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1486</v>
      </c>
      <c r="BK158" s="19" t="s">
        <v>1505</v>
      </c>
      <c r="BL158" s="18"/>
      <c r="BM158" s="145" t="s">
        <v>540</v>
      </c>
      <c r="BN158" s="144" t="s">
        <v>540</v>
      </c>
      <c r="BO158" s="145" t="s">
        <v>540</v>
      </c>
      <c r="BP158" s="169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895</v>
      </c>
      <c r="E159" s="47">
        <v>154</v>
      </c>
      <c r="F159" s="141" t="s">
        <v>709</v>
      </c>
      <c r="G159" s="10" t="str">
        <f>IF(D159="","*",VLOOKUP(F159,BS_ATIVIDADE[],3,FALSE))</f>
        <v>DETECÇÃO</v>
      </c>
      <c r="H159" s="191" t="s">
        <v>373</v>
      </c>
      <c r="I159" s="119" t="s">
        <v>303</v>
      </c>
      <c r="J159" s="118">
        <v>73</v>
      </c>
      <c r="K159" s="118">
        <v>306.7</v>
      </c>
      <c r="L159" s="118">
        <v>192</v>
      </c>
      <c r="M159" s="118" t="s">
        <v>1378</v>
      </c>
      <c r="N159" s="118" t="s">
        <v>1379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1201</v>
      </c>
      <c r="W159" s="118" t="s">
        <v>1380</v>
      </c>
      <c r="X159" s="117" t="s">
        <v>516</v>
      </c>
      <c r="Y159" s="144" t="s">
        <v>519</v>
      </c>
      <c r="Z159" s="117" t="s">
        <v>521</v>
      </c>
      <c r="AA159" s="118">
        <v>1</v>
      </c>
      <c r="AB159" s="116" t="s">
        <v>506</v>
      </c>
      <c r="AC159" s="116" t="s">
        <v>500</v>
      </c>
      <c r="AD159" s="120">
        <v>0.29166666666666669</v>
      </c>
      <c r="AE159" s="118">
        <v>6527</v>
      </c>
      <c r="AF159" s="118" t="s">
        <v>514</v>
      </c>
      <c r="AG159" s="118" t="s">
        <v>514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1506</v>
      </c>
      <c r="BK159" s="19" t="s">
        <v>1507</v>
      </c>
      <c r="BL159" s="18"/>
      <c r="BM159" s="145" t="s">
        <v>540</v>
      </c>
      <c r="BN159" s="144" t="s">
        <v>540</v>
      </c>
      <c r="BO159" s="145" t="s">
        <v>540</v>
      </c>
      <c r="BP159" s="169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804</v>
      </c>
      <c r="E160" s="47">
        <v>155</v>
      </c>
      <c r="F160" s="141" t="s">
        <v>707</v>
      </c>
      <c r="G160" s="10" t="str">
        <f>IF(D160="","*",VLOOKUP(F160,BS_ATIVIDADE[],3,FALSE))</f>
        <v>DETECÇÃO</v>
      </c>
      <c r="H160" s="191" t="s">
        <v>138</v>
      </c>
      <c r="I160" s="119" t="s">
        <v>111</v>
      </c>
      <c r="J160" s="118">
        <v>70</v>
      </c>
      <c r="K160" s="118">
        <v>130</v>
      </c>
      <c r="L160" s="118" t="s">
        <v>514</v>
      </c>
      <c r="M160" s="142" t="s">
        <v>1508</v>
      </c>
      <c r="N160" s="142" t="s">
        <v>1509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1205</v>
      </c>
      <c r="W160" s="118" t="s">
        <v>1510</v>
      </c>
      <c r="X160" s="117" t="s">
        <v>510</v>
      </c>
      <c r="Y160" s="144" t="s">
        <v>509</v>
      </c>
      <c r="Z160" s="117" t="s">
        <v>511</v>
      </c>
      <c r="AA160" s="166">
        <v>1</v>
      </c>
      <c r="AB160" s="167" t="s">
        <v>506</v>
      </c>
      <c r="AC160" s="167" t="s">
        <v>500</v>
      </c>
      <c r="AD160" s="198">
        <v>0.3125</v>
      </c>
      <c r="AE160" s="166">
        <v>6294</v>
      </c>
      <c r="AF160" s="166" t="s">
        <v>514</v>
      </c>
      <c r="AG160" s="118" t="s">
        <v>514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1511</v>
      </c>
      <c r="BK160" s="19" t="s">
        <v>1512</v>
      </c>
      <c r="BL160" s="18"/>
      <c r="BM160" s="145" t="s">
        <v>540</v>
      </c>
      <c r="BN160" s="144" t="s">
        <v>540</v>
      </c>
      <c r="BO160" s="145" t="s">
        <v>540</v>
      </c>
      <c r="BP160" s="169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901</v>
      </c>
      <c r="E161" s="47">
        <v>156</v>
      </c>
      <c r="F161" s="141" t="s">
        <v>700</v>
      </c>
      <c r="G161" s="10" t="str">
        <f>IF(D161="","*",VLOOKUP(F161,BS_ATIVIDADE[],3,FALSE))</f>
        <v>OUTROS</v>
      </c>
      <c r="H161" s="191" t="s">
        <v>170</v>
      </c>
      <c r="I161" s="119" t="s">
        <v>444</v>
      </c>
      <c r="J161" s="118">
        <v>71</v>
      </c>
      <c r="K161" s="118">
        <v>204.9</v>
      </c>
      <c r="L161" s="118" t="s">
        <v>514</v>
      </c>
      <c r="M161" s="142" t="s">
        <v>1430</v>
      </c>
      <c r="N161" s="142" t="s">
        <v>1431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1403</v>
      </c>
      <c r="W161" s="118" t="s">
        <v>1513</v>
      </c>
      <c r="X161" s="117" t="s">
        <v>516</v>
      </c>
      <c r="Y161" s="144" t="s">
        <v>519</v>
      </c>
      <c r="Z161" s="117" t="s">
        <v>521</v>
      </c>
      <c r="AA161" s="118" t="s">
        <v>1432</v>
      </c>
      <c r="AB161" s="116" t="s">
        <v>506</v>
      </c>
      <c r="AC161" s="116" t="s">
        <v>500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1461</v>
      </c>
      <c r="BK161" s="19" t="s">
        <v>1484</v>
      </c>
      <c r="BL161" s="18"/>
      <c r="BM161" s="145" t="s">
        <v>546</v>
      </c>
      <c r="BN161" s="144" t="s">
        <v>546</v>
      </c>
      <c r="BO161" s="145" t="s">
        <v>546</v>
      </c>
      <c r="BP161" s="226" t="s">
        <v>1484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702</v>
      </c>
      <c r="E162" s="47">
        <v>157</v>
      </c>
      <c r="F162" s="141" t="s">
        <v>677</v>
      </c>
      <c r="G162" s="10" t="str">
        <f>IF(D162="","*",VLOOKUP(F162,BS_ATIVIDADE[],3,FALSE))</f>
        <v>OUTROS</v>
      </c>
      <c r="H162" s="191" t="s">
        <v>514</v>
      </c>
      <c r="I162" s="119" t="s">
        <v>514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1481</v>
      </c>
      <c r="W162" s="118" t="s">
        <v>1357</v>
      </c>
      <c r="X162" s="117" t="s">
        <v>510</v>
      </c>
      <c r="Y162" s="144" t="s">
        <v>519</v>
      </c>
      <c r="Z162" s="117" t="s">
        <v>511</v>
      </c>
      <c r="AA162" s="118" t="s">
        <v>514</v>
      </c>
      <c r="AB162" s="116" t="s">
        <v>514</v>
      </c>
      <c r="AC162" s="116" t="s">
        <v>514</v>
      </c>
      <c r="AD162" s="120" t="s">
        <v>514</v>
      </c>
      <c r="AE162" s="118" t="s">
        <v>514</v>
      </c>
      <c r="AF162" s="118" t="s">
        <v>514</v>
      </c>
      <c r="AG162" s="118" t="s">
        <v>514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1514</v>
      </c>
      <c r="BK162" s="19" t="s">
        <v>1484</v>
      </c>
      <c r="BL162" s="18"/>
      <c r="BM162" s="145" t="s">
        <v>535</v>
      </c>
      <c r="BN162" s="144" t="s">
        <v>554</v>
      </c>
      <c r="BO162" s="145" t="s">
        <v>662</v>
      </c>
      <c r="BP162" s="169" t="s">
        <v>1484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828</v>
      </c>
      <c r="E163" s="47">
        <v>158</v>
      </c>
      <c r="F163" s="141" t="s">
        <v>753</v>
      </c>
      <c r="G163" s="10" t="str">
        <f>IF(D163="","*",VLOOKUP(F163,BS_ATIVIDADE[],3,FALSE))</f>
        <v>TRILHEIRO - DESCARGA</v>
      </c>
      <c r="H163" s="191" t="s">
        <v>61</v>
      </c>
      <c r="I163" s="119" t="s">
        <v>61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1330</v>
      </c>
      <c r="W163" s="118" t="s">
        <v>1515</v>
      </c>
      <c r="X163" s="117" t="s">
        <v>516</v>
      </c>
      <c r="Y163" s="144"/>
      <c r="Z163" s="117"/>
      <c r="AA163" s="118">
        <v>2</v>
      </c>
      <c r="AB163" s="116" t="s">
        <v>512</v>
      </c>
      <c r="AC163" s="195" t="s">
        <v>513</v>
      </c>
      <c r="AD163" s="120">
        <v>0.33333333333333331</v>
      </c>
      <c r="AE163" s="118" t="s">
        <v>514</v>
      </c>
      <c r="AF163" s="118" t="s">
        <v>514</v>
      </c>
      <c r="AG163" s="118" t="s">
        <v>514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988</v>
      </c>
      <c r="E164" s="47">
        <v>159</v>
      </c>
      <c r="F164" s="141" t="s">
        <v>875</v>
      </c>
      <c r="G164" s="10" t="str">
        <f>IF(D164="","*",VLOOKUP(F164,BS_ATIVIDADE[],3,FALSE))</f>
        <v>TRILHO - SUBSTITUIÇÂO</v>
      </c>
      <c r="H164" s="191" t="s">
        <v>514</v>
      </c>
      <c r="I164" s="119" t="s">
        <v>514</v>
      </c>
      <c r="J164" s="118">
        <v>73</v>
      </c>
      <c r="K164" s="118">
        <v>149</v>
      </c>
      <c r="L164" s="118" t="s">
        <v>514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974</v>
      </c>
      <c r="E165" s="47">
        <v>160</v>
      </c>
      <c r="F165" s="141" t="s">
        <v>875</v>
      </c>
      <c r="G165" s="10" t="str">
        <f>IF(D165="","*",VLOOKUP(F165,BS_ATIVIDADE[],3,FALSE))</f>
        <v>TRILHO - SUBSTITUIÇÂO</v>
      </c>
      <c r="H165" s="191" t="s">
        <v>514</v>
      </c>
      <c r="I165" s="119" t="s">
        <v>514</v>
      </c>
      <c r="J165" s="118">
        <v>73</v>
      </c>
      <c r="K165" s="118">
        <v>359</v>
      </c>
      <c r="L165" s="118" t="s">
        <v>514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1516</v>
      </c>
      <c r="W165" s="118" t="s">
        <v>1517</v>
      </c>
      <c r="X165" s="117" t="s">
        <v>516</v>
      </c>
      <c r="Y165" s="144"/>
      <c r="Z165" s="117" t="s">
        <v>522</v>
      </c>
      <c r="AA165" s="118" t="s">
        <v>514</v>
      </c>
      <c r="AB165" s="116" t="s">
        <v>514</v>
      </c>
      <c r="AC165" s="116" t="s">
        <v>514</v>
      </c>
      <c r="AD165" s="120" t="s">
        <v>514</v>
      </c>
      <c r="AE165" s="118" t="s">
        <v>514</v>
      </c>
      <c r="AF165" s="118" t="s">
        <v>514</v>
      </c>
      <c r="AG165" s="118" t="s">
        <v>514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1518</v>
      </c>
      <c r="BK165" s="19" t="s">
        <v>1518</v>
      </c>
      <c r="BL165" s="18"/>
      <c r="BM165" s="145" t="s">
        <v>540</v>
      </c>
      <c r="BN165" s="144" t="s">
        <v>540</v>
      </c>
      <c r="BO165" s="145" t="s">
        <v>540</v>
      </c>
      <c r="BP165" s="169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930</v>
      </c>
      <c r="E166" s="47">
        <v>161</v>
      </c>
      <c r="F166" s="143" t="s">
        <v>868</v>
      </c>
      <c r="G166" s="181" t="str">
        <f>IF(D166="","*",VLOOKUP(F166,BS_ATIVIDADE[],3,FALSE))</f>
        <v>SOLDA</v>
      </c>
      <c r="H166" s="223" t="s">
        <v>191</v>
      </c>
      <c r="I166" s="119" t="s">
        <v>514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1409</v>
      </c>
      <c r="W166" s="118" t="s">
        <v>1519</v>
      </c>
      <c r="X166" s="117" t="s">
        <v>516</v>
      </c>
      <c r="Y166" s="144" t="s">
        <v>519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1520</v>
      </c>
      <c r="BK166" s="19" t="s">
        <v>1520</v>
      </c>
      <c r="BL166" s="18"/>
      <c r="BM166" s="145" t="s">
        <v>546</v>
      </c>
      <c r="BN166" s="144" t="s">
        <v>546</v>
      </c>
      <c r="BO166" s="145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970</v>
      </c>
      <c r="E167" s="47">
        <v>162</v>
      </c>
      <c r="F167" s="141" t="s">
        <v>868</v>
      </c>
      <c r="G167" s="10" t="str">
        <f>IF(D167="","*",VLOOKUP(F167,BS_ATIVIDADE[],3,FALSE))</f>
        <v>SOLDA</v>
      </c>
      <c r="H167" s="220" t="s">
        <v>320</v>
      </c>
      <c r="I167" s="119" t="s">
        <v>514</v>
      </c>
      <c r="J167" s="118">
        <v>73</v>
      </c>
      <c r="K167" s="118">
        <v>218.1</v>
      </c>
      <c r="L167" s="118" t="s">
        <v>514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1115</v>
      </c>
      <c r="W167" s="118" t="s">
        <v>1519</v>
      </c>
      <c r="X167" s="117" t="s">
        <v>516</v>
      </c>
      <c r="Y167" s="144" t="s">
        <v>519</v>
      </c>
      <c r="Z167" s="117"/>
      <c r="AA167" s="118" t="s">
        <v>514</v>
      </c>
      <c r="AB167" s="116" t="s">
        <v>514</v>
      </c>
      <c r="AC167" s="116" t="s">
        <v>514</v>
      </c>
      <c r="AD167" s="120" t="s">
        <v>514</v>
      </c>
      <c r="AE167" s="118" t="s">
        <v>514</v>
      </c>
      <c r="AF167" s="118" t="s">
        <v>514</v>
      </c>
      <c r="AG167" s="118" t="s">
        <v>514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1278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969</v>
      </c>
      <c r="E168" s="47">
        <v>163</v>
      </c>
      <c r="F168" s="141" t="s">
        <v>868</v>
      </c>
      <c r="G168" s="10" t="str">
        <f>IF(D168="","*",VLOOKUP(F168,BS_ATIVIDADE[],3,FALSE))</f>
        <v>SOLDA</v>
      </c>
      <c r="H168" s="191" t="s">
        <v>352</v>
      </c>
      <c r="I168" s="119" t="s">
        <v>514</v>
      </c>
      <c r="J168" s="118">
        <v>73</v>
      </c>
      <c r="K168" s="118">
        <v>277.5</v>
      </c>
      <c r="L168" s="118" t="s">
        <v>514</v>
      </c>
      <c r="M168" s="118" t="s">
        <v>352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1119</v>
      </c>
      <c r="W168" s="118" t="s">
        <v>1120</v>
      </c>
      <c r="X168" s="117"/>
      <c r="Y168" s="144"/>
      <c r="Z168" s="117"/>
      <c r="AA168" s="118" t="s">
        <v>514</v>
      </c>
      <c r="AB168" s="116" t="s">
        <v>514</v>
      </c>
      <c r="AC168" s="116" t="s">
        <v>514</v>
      </c>
      <c r="AD168" s="120" t="s">
        <v>514</v>
      </c>
      <c r="AE168" s="118" t="s">
        <v>514</v>
      </c>
      <c r="AF168" s="118" t="s">
        <v>514</v>
      </c>
      <c r="AG168" s="118" t="s">
        <v>514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ZKY2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973</v>
      </c>
      <c r="E169" s="47">
        <v>164</v>
      </c>
      <c r="F169" s="141" t="s">
        <v>868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514</v>
      </c>
      <c r="J169" s="118">
        <v>73</v>
      </c>
      <c r="K169" s="118">
        <v>397.1</v>
      </c>
      <c r="L169" s="118" t="s">
        <v>514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1123</v>
      </c>
      <c r="W169" s="118" t="s">
        <v>1116</v>
      </c>
      <c r="X169" s="117"/>
      <c r="Y169" s="144"/>
      <c r="Z169" s="117"/>
      <c r="AA169" s="118" t="s">
        <v>514</v>
      </c>
      <c r="AB169" s="116" t="s">
        <v>514</v>
      </c>
      <c r="AC169" s="116" t="s">
        <v>514</v>
      </c>
      <c r="AD169" s="120" t="s">
        <v>514</v>
      </c>
      <c r="AE169" s="118" t="s">
        <v>514</v>
      </c>
      <c r="AF169" s="118" t="s">
        <v>514</v>
      </c>
      <c r="AG169" s="118" t="s">
        <v>514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984</v>
      </c>
      <c r="E170" s="47">
        <v>165</v>
      </c>
      <c r="F170" s="141" t="s">
        <v>868</v>
      </c>
      <c r="G170" s="10" t="str">
        <f>IF(D170="","*",VLOOKUP(F170,BS_ATIVIDADE[],3,FALSE))</f>
        <v>SOLDA</v>
      </c>
      <c r="H170" s="191" t="s">
        <v>382</v>
      </c>
      <c r="I170" s="119" t="s">
        <v>514</v>
      </c>
      <c r="J170" s="118">
        <v>73</v>
      </c>
      <c r="K170" s="118">
        <v>332.7</v>
      </c>
      <c r="L170" s="118" t="s">
        <v>514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1130</v>
      </c>
      <c r="W170" s="118" t="s">
        <v>1171</v>
      </c>
      <c r="X170" s="117" t="s">
        <v>516</v>
      </c>
      <c r="Y170" s="144"/>
      <c r="Z170" s="117" t="s">
        <v>523</v>
      </c>
      <c r="AA170" s="118" t="s">
        <v>514</v>
      </c>
      <c r="AB170" s="116" t="s">
        <v>514</v>
      </c>
      <c r="AC170" s="116" t="s">
        <v>514</v>
      </c>
      <c r="AD170" s="120" t="s">
        <v>514</v>
      </c>
      <c r="AE170" s="118" t="s">
        <v>514</v>
      </c>
      <c r="AF170" s="118" t="s">
        <v>514</v>
      </c>
      <c r="AG170" s="118" t="s">
        <v>514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984</v>
      </c>
      <c r="E171" s="47">
        <v>166</v>
      </c>
      <c r="F171" s="141" t="s">
        <v>868</v>
      </c>
      <c r="G171" s="10" t="str">
        <f>IF(D171="","*",VLOOKUP(F171,BS_ATIVIDADE[],3,FALSE))</f>
        <v>SOLDA</v>
      </c>
      <c r="H171" s="191" t="s">
        <v>352</v>
      </c>
      <c r="I171" s="119" t="s">
        <v>514</v>
      </c>
      <c r="J171" s="118">
        <v>73</v>
      </c>
      <c r="K171" s="118">
        <v>277.7</v>
      </c>
      <c r="L171" s="118" t="s">
        <v>514</v>
      </c>
      <c r="M171" s="118" t="s">
        <v>352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1130</v>
      </c>
      <c r="W171" s="118" t="s">
        <v>1120</v>
      </c>
      <c r="X171" s="117"/>
      <c r="Y171" s="144"/>
      <c r="Z171" s="117"/>
      <c r="AA171" s="118" t="s">
        <v>514</v>
      </c>
      <c r="AB171" s="116" t="s">
        <v>514</v>
      </c>
      <c r="AC171" s="116" t="s">
        <v>514</v>
      </c>
      <c r="AD171" s="120" t="s">
        <v>514</v>
      </c>
      <c r="AE171" s="118" t="s">
        <v>514</v>
      </c>
      <c r="AF171" s="118" t="s">
        <v>514</v>
      </c>
      <c r="AG171" s="118" t="s">
        <v>514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ZKY2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1009</v>
      </c>
      <c r="E172" s="47">
        <v>167</v>
      </c>
      <c r="F172" s="141" t="s">
        <v>868</v>
      </c>
      <c r="G172" s="10" t="str">
        <f>IF(D172="","*",VLOOKUP(F172,BS_ATIVIDADE[],3,FALSE))</f>
        <v>SOLDA</v>
      </c>
      <c r="H172" s="191" t="s">
        <v>320</v>
      </c>
      <c r="I172" s="119" t="s">
        <v>514</v>
      </c>
      <c r="J172" s="118">
        <v>73</v>
      </c>
      <c r="K172" s="142">
        <v>218.1</v>
      </c>
      <c r="L172" s="118" t="s">
        <v>514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1131</v>
      </c>
      <c r="W172" s="118" t="s">
        <v>1519</v>
      </c>
      <c r="X172" s="117" t="s">
        <v>516</v>
      </c>
      <c r="Y172" s="144" t="s">
        <v>519</v>
      </c>
      <c r="Z172" s="117"/>
      <c r="AA172" s="118" t="s">
        <v>514</v>
      </c>
      <c r="AB172" s="116" t="s">
        <v>514</v>
      </c>
      <c r="AC172" s="116" t="s">
        <v>514</v>
      </c>
      <c r="AD172" s="120" t="s">
        <v>514</v>
      </c>
      <c r="AE172" s="118" t="s">
        <v>514</v>
      </c>
      <c r="AF172" s="118" t="s">
        <v>514</v>
      </c>
      <c r="AG172" s="118" t="s">
        <v>514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1278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973</v>
      </c>
      <c r="E173" s="47">
        <v>168</v>
      </c>
      <c r="F173" s="141" t="s">
        <v>868</v>
      </c>
      <c r="G173" s="10" t="str">
        <f>IF(D173="","*",VLOOKUP(F173,BS_ATIVIDADE[],3,FALSE))</f>
        <v>SOLDA</v>
      </c>
      <c r="H173" s="191" t="s">
        <v>401</v>
      </c>
      <c r="I173" s="119" t="s">
        <v>514</v>
      </c>
      <c r="J173" s="118">
        <v>73</v>
      </c>
      <c r="K173" s="118">
        <v>355.95</v>
      </c>
      <c r="L173" s="118" t="s">
        <v>514</v>
      </c>
      <c r="M173" s="142" t="s">
        <v>1521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1176</v>
      </c>
      <c r="W173" s="118" t="s">
        <v>1522</v>
      </c>
      <c r="X173" s="117" t="s">
        <v>516</v>
      </c>
      <c r="Y173" s="144" t="s">
        <v>519</v>
      </c>
      <c r="Z173" s="117" t="s">
        <v>517</v>
      </c>
      <c r="AA173" s="118" t="s">
        <v>514</v>
      </c>
      <c r="AB173" s="116" t="s">
        <v>514</v>
      </c>
      <c r="AC173" s="116" t="s">
        <v>514</v>
      </c>
      <c r="AD173" s="120" t="s">
        <v>514</v>
      </c>
      <c r="AE173" s="118" t="s">
        <v>514</v>
      </c>
      <c r="AF173" s="118" t="s">
        <v>514</v>
      </c>
      <c r="AG173" s="118" t="s">
        <v>514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ZED2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1486</v>
      </c>
      <c r="BK173" s="19" t="s">
        <v>1523</v>
      </c>
      <c r="BL173" s="18"/>
      <c r="BM173" s="145" t="s">
        <v>540</v>
      </c>
      <c r="BN173" s="144" t="s">
        <v>540</v>
      </c>
      <c r="BO173" s="145" t="s">
        <v>540</v>
      </c>
      <c r="BP173" s="169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920</v>
      </c>
      <c r="E174" s="47">
        <v>169</v>
      </c>
      <c r="F174" s="141" t="s">
        <v>861</v>
      </c>
      <c r="G174" s="10" t="str">
        <f>IF(D174="","*",VLOOKUP(F174,BS_ATIVIDADE[],3,FALSE))</f>
        <v>PEDRA</v>
      </c>
      <c r="H174" s="191" t="s">
        <v>221</v>
      </c>
      <c r="I174" s="119" t="s">
        <v>221</v>
      </c>
      <c r="J174" s="118">
        <v>73</v>
      </c>
      <c r="K174" s="118">
        <v>15</v>
      </c>
      <c r="L174" s="118" t="s">
        <v>514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1330</v>
      </c>
      <c r="W174" s="118" t="s">
        <v>1331</v>
      </c>
      <c r="X174" s="117"/>
      <c r="Y174" s="144"/>
      <c r="Z174" s="117"/>
      <c r="AA174" s="118">
        <v>2</v>
      </c>
      <c r="AB174" s="116" t="s">
        <v>512</v>
      </c>
      <c r="AC174" s="195" t="s">
        <v>513</v>
      </c>
      <c r="AD174" s="120" t="s">
        <v>514</v>
      </c>
      <c r="AE174" s="118" t="s">
        <v>514</v>
      </c>
      <c r="AF174" s="118" t="s">
        <v>514</v>
      </c>
      <c r="AG174" s="118" t="s">
        <v>514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920</v>
      </c>
      <c r="E175" s="47">
        <v>170</v>
      </c>
      <c r="F175" s="141" t="s">
        <v>861</v>
      </c>
      <c r="G175" s="10" t="str">
        <f>IF(D175="","*",VLOOKUP(F175,BS_ATIVIDADE[],3,FALSE))</f>
        <v>PEDRA</v>
      </c>
      <c r="H175" s="191" t="s">
        <v>221</v>
      </c>
      <c r="I175" s="119" t="s">
        <v>514</v>
      </c>
      <c r="J175" s="118">
        <v>73</v>
      </c>
      <c r="K175" s="118">
        <v>15</v>
      </c>
      <c r="L175" s="118" t="s">
        <v>514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1330</v>
      </c>
      <c r="W175" s="118" t="s">
        <v>1367</v>
      </c>
      <c r="X175" s="117" t="s">
        <v>516</v>
      </c>
      <c r="Y175" s="144"/>
      <c r="Z175" s="117"/>
      <c r="AA175" s="118">
        <v>2</v>
      </c>
      <c r="AB175" s="116" t="s">
        <v>512</v>
      </c>
      <c r="AC175" s="195" t="s">
        <v>513</v>
      </c>
      <c r="AD175" s="120">
        <v>0.29166666666666669</v>
      </c>
      <c r="AE175" s="118" t="s">
        <v>514</v>
      </c>
      <c r="AF175" s="118" t="s">
        <v>514</v>
      </c>
      <c r="AG175" s="118" t="s">
        <v>514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920</v>
      </c>
      <c r="E176" s="47">
        <v>171</v>
      </c>
      <c r="F176" s="141" t="s">
        <v>861</v>
      </c>
      <c r="G176" s="10" t="str">
        <f>IF(D176="","*",VLOOKUP(F176,BS_ATIVIDADE[],3,FALSE))</f>
        <v>PEDRA</v>
      </c>
      <c r="H176" s="191" t="s">
        <v>514</v>
      </c>
      <c r="I176" s="119" t="s">
        <v>221</v>
      </c>
      <c r="J176" s="118">
        <v>71</v>
      </c>
      <c r="K176" s="118">
        <v>244.5</v>
      </c>
      <c r="L176" s="118" t="s">
        <v>514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1330</v>
      </c>
      <c r="W176" s="118" t="s">
        <v>1334</v>
      </c>
      <c r="X176" s="117" t="s">
        <v>516</v>
      </c>
      <c r="Y176" s="144"/>
      <c r="Z176" s="117"/>
      <c r="AA176" s="118" t="s">
        <v>514</v>
      </c>
      <c r="AB176" s="116" t="s">
        <v>514</v>
      </c>
      <c r="AC176" s="195" t="s">
        <v>514</v>
      </c>
      <c r="AD176" s="120" t="s">
        <v>514</v>
      </c>
      <c r="AE176" s="118" t="s">
        <v>514</v>
      </c>
      <c r="AF176" s="118" t="s">
        <v>514</v>
      </c>
      <c r="AG176" s="118" t="s">
        <v>514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920</v>
      </c>
      <c r="E177" s="47">
        <v>172</v>
      </c>
      <c r="F177" s="141" t="s">
        <v>861</v>
      </c>
      <c r="G177" s="10" t="str">
        <f>IF(D177="","*",VLOOKUP(F177,BS_ATIVIDADE[],3,FALSE))</f>
        <v>PEDRA</v>
      </c>
      <c r="H177" s="191" t="s">
        <v>514</v>
      </c>
      <c r="I177" s="119" t="s">
        <v>222</v>
      </c>
      <c r="J177" s="118">
        <v>71</v>
      </c>
      <c r="K177" s="118">
        <v>244.5</v>
      </c>
      <c r="L177" s="118" t="s">
        <v>514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1330</v>
      </c>
      <c r="W177" s="118" t="s">
        <v>1524</v>
      </c>
      <c r="X177" s="117" t="s">
        <v>516</v>
      </c>
      <c r="Y177" s="144"/>
      <c r="Z177" s="117" t="s">
        <v>522</v>
      </c>
      <c r="AA177" s="118" t="s">
        <v>514</v>
      </c>
      <c r="AB177" s="116" t="s">
        <v>514</v>
      </c>
      <c r="AC177" s="195" t="s">
        <v>514</v>
      </c>
      <c r="AD177" s="120" t="s">
        <v>514</v>
      </c>
      <c r="AE177" s="118" t="s">
        <v>514</v>
      </c>
      <c r="AF177" s="118" t="s">
        <v>514</v>
      </c>
      <c r="AG177" s="118" t="s">
        <v>514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790</v>
      </c>
      <c r="E178" s="47">
        <v>173</v>
      </c>
      <c r="F178" s="141" t="s">
        <v>829</v>
      </c>
      <c r="G178" s="10" t="str">
        <f>IF(D178="","*",VLOOKUP(F178,BS_ATIVIDADE[],3,FALSE))</f>
        <v>OUTROS</v>
      </c>
      <c r="H178" s="191" t="s">
        <v>270</v>
      </c>
      <c r="I178" s="119" t="s">
        <v>270</v>
      </c>
      <c r="J178" s="118">
        <v>73</v>
      </c>
      <c r="K178" s="118">
        <v>139.19999999999999</v>
      </c>
      <c r="L178" s="118" t="s">
        <v>514</v>
      </c>
      <c r="M178" s="118" t="s">
        <v>1368</v>
      </c>
      <c r="N178" s="118" t="s">
        <v>278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1135</v>
      </c>
      <c r="W178" s="194" t="s">
        <v>1369</v>
      </c>
      <c r="X178" s="117" t="s">
        <v>516</v>
      </c>
      <c r="Y178" s="144"/>
      <c r="Z178" s="117"/>
      <c r="AA178" s="118">
        <v>1</v>
      </c>
      <c r="AB178" s="116" t="s">
        <v>506</v>
      </c>
      <c r="AC178" s="116" t="s">
        <v>500</v>
      </c>
      <c r="AD178" s="120">
        <v>0.33333333333333331</v>
      </c>
      <c r="AE178" s="118">
        <v>1603</v>
      </c>
      <c r="AF178" s="118" t="s">
        <v>514</v>
      </c>
      <c r="AG178" s="118" t="s">
        <v>514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922</v>
      </c>
      <c r="E179" s="47">
        <v>174</v>
      </c>
      <c r="F179" s="141" t="s">
        <v>829</v>
      </c>
      <c r="G179" s="10" t="str">
        <f>IF(D179="","*",VLOOKUP(F179,BS_ATIVIDADE[],3,FALSE))</f>
        <v>OUTROS</v>
      </c>
      <c r="H179" s="191" t="s">
        <v>514</v>
      </c>
      <c r="I179" s="119" t="s">
        <v>514</v>
      </c>
      <c r="J179" s="118">
        <v>68</v>
      </c>
      <c r="K179" s="118">
        <v>53</v>
      </c>
      <c r="L179" s="118" t="s">
        <v>514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1302</v>
      </c>
      <c r="W179" s="118" t="s">
        <v>1525</v>
      </c>
      <c r="X179" s="117" t="s">
        <v>516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914</v>
      </c>
      <c r="E180" s="47">
        <v>175</v>
      </c>
      <c r="F180" s="143" t="s">
        <v>808</v>
      </c>
      <c r="G180" s="181" t="str">
        <f>IF(D180="","*",VLOOKUP(F180,BS_ATIVIDADE[],3,FALSE))</f>
        <v>MODERNIZAÇÃO</v>
      </c>
      <c r="H180" s="191" t="s">
        <v>1347</v>
      </c>
      <c r="I180" s="119" t="s">
        <v>1347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1344</v>
      </c>
      <c r="W180" s="118" t="s">
        <v>1526</v>
      </c>
      <c r="X180" s="117"/>
      <c r="Y180" s="144"/>
      <c r="Z180" s="117"/>
      <c r="AA180" s="118" t="s">
        <v>514</v>
      </c>
      <c r="AB180" s="116" t="s">
        <v>514</v>
      </c>
      <c r="AC180" s="116" t="s">
        <v>514</v>
      </c>
      <c r="AD180" s="120" t="s">
        <v>514</v>
      </c>
      <c r="AE180" s="118" t="s">
        <v>514</v>
      </c>
      <c r="AF180" s="118" t="s">
        <v>514</v>
      </c>
      <c r="AG180" s="118" t="s">
        <v>514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914</v>
      </c>
      <c r="E181" s="47">
        <v>176</v>
      </c>
      <c r="F181" s="141" t="s">
        <v>808</v>
      </c>
      <c r="G181" s="10" t="str">
        <f>IF(D181="","*",VLOOKUP(F181,BS_ATIVIDADE[],3,FALSE))</f>
        <v>MODERNIZAÇÃO</v>
      </c>
      <c r="H181" s="191" t="s">
        <v>1347</v>
      </c>
      <c r="I181" s="119" t="s">
        <v>1347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1344</v>
      </c>
      <c r="W181" s="194" t="s">
        <v>1348</v>
      </c>
      <c r="X181" s="117" t="s">
        <v>516</v>
      </c>
      <c r="Y181" s="144"/>
      <c r="Z181" s="117"/>
      <c r="AA181" s="118" t="s">
        <v>1371</v>
      </c>
      <c r="AB181" s="116" t="s">
        <v>506</v>
      </c>
      <c r="AC181" s="116" t="s">
        <v>500</v>
      </c>
      <c r="AD181" s="120">
        <v>0.29166666666666669</v>
      </c>
      <c r="AE181" s="118">
        <v>9320</v>
      </c>
      <c r="AF181" s="118">
        <v>9277</v>
      </c>
      <c r="AG181" s="118" t="s">
        <v>514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720</v>
      </c>
      <c r="E182" s="47">
        <v>177</v>
      </c>
      <c r="F182" s="141" t="s">
        <v>802</v>
      </c>
      <c r="G182" s="10" t="str">
        <f>IF(D182="","*",VLOOKUP(F182,BS_ATIVIDADE[],3,FALSE))</f>
        <v>MODERNIZAÇÃO</v>
      </c>
      <c r="H182" s="191" t="s">
        <v>514</v>
      </c>
      <c r="I182" s="119" t="s">
        <v>514</v>
      </c>
      <c r="J182" s="118">
        <v>73</v>
      </c>
      <c r="K182" s="118">
        <v>54.86</v>
      </c>
      <c r="L182" s="118" t="s">
        <v>514</v>
      </c>
      <c r="M182" s="142" t="s">
        <v>1527</v>
      </c>
      <c r="N182" s="142" t="s">
        <v>1528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1344</v>
      </c>
      <c r="W182" s="118" t="s">
        <v>1529</v>
      </c>
      <c r="X182" s="117" t="s">
        <v>510</v>
      </c>
      <c r="Y182" s="144"/>
      <c r="Z182" s="117"/>
      <c r="AA182" s="118" t="s">
        <v>514</v>
      </c>
      <c r="AB182" s="116" t="s">
        <v>514</v>
      </c>
      <c r="AC182" s="116" t="s">
        <v>514</v>
      </c>
      <c r="AD182" s="120" t="s">
        <v>514</v>
      </c>
      <c r="AE182" s="118" t="s">
        <v>514</v>
      </c>
      <c r="AF182" s="118" t="s">
        <v>514</v>
      </c>
      <c r="AG182" s="118" t="s">
        <v>514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848</v>
      </c>
      <c r="E183" s="47">
        <v>178</v>
      </c>
      <c r="F183" s="141" t="s">
        <v>791</v>
      </c>
      <c r="G183" s="10" t="str">
        <f>IF(D183="","*",VLOOKUP(F183,BS_ATIVIDADE[],3,FALSE))</f>
        <v>MECANIZAÇÃO - SOCADORA</v>
      </c>
      <c r="H183" s="191" t="s">
        <v>210</v>
      </c>
      <c r="I183" s="119" t="s">
        <v>210</v>
      </c>
      <c r="J183" s="118">
        <v>73</v>
      </c>
      <c r="K183" s="118">
        <v>15</v>
      </c>
      <c r="L183" s="118" t="s">
        <v>514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1139</v>
      </c>
      <c r="W183" s="194" t="s">
        <v>1351</v>
      </c>
      <c r="X183" s="117"/>
      <c r="Y183" s="144"/>
      <c r="Z183" s="117"/>
      <c r="AA183" s="118" t="s">
        <v>514</v>
      </c>
      <c r="AB183" s="116" t="s">
        <v>514</v>
      </c>
      <c r="AC183" s="116" t="s">
        <v>514</v>
      </c>
      <c r="AD183" s="120" t="s">
        <v>514</v>
      </c>
      <c r="AE183" s="118" t="s">
        <v>514</v>
      </c>
      <c r="AF183" s="118" t="s">
        <v>514</v>
      </c>
      <c r="AG183" s="118" t="s">
        <v>514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848</v>
      </c>
      <c r="E184" s="47">
        <v>179</v>
      </c>
      <c r="F184" s="141" t="s">
        <v>791</v>
      </c>
      <c r="G184" s="10" t="str">
        <f>IF(D184="","*",VLOOKUP(F184,BS_ATIVIDADE[],3,FALSE))</f>
        <v>MECANIZAÇÃO - SOCADORA</v>
      </c>
      <c r="H184" s="191" t="s">
        <v>61</v>
      </c>
      <c r="I184" s="119" t="s">
        <v>61</v>
      </c>
      <c r="J184" s="118">
        <v>73</v>
      </c>
      <c r="K184" s="118">
        <v>15</v>
      </c>
      <c r="L184" s="118" t="s">
        <v>514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1139</v>
      </c>
      <c r="W184" s="194" t="s">
        <v>1351</v>
      </c>
      <c r="X184" s="117" t="s">
        <v>516</v>
      </c>
      <c r="Y184" s="144"/>
      <c r="Z184" s="117" t="s">
        <v>517</v>
      </c>
      <c r="AA184" s="118">
        <v>1</v>
      </c>
      <c r="AB184" s="116" t="s">
        <v>506</v>
      </c>
      <c r="AC184" s="116" t="s">
        <v>500</v>
      </c>
      <c r="AD184" s="120">
        <v>0.29166666666666669</v>
      </c>
      <c r="AE184" s="118">
        <v>6240</v>
      </c>
      <c r="AF184" s="118">
        <v>6200</v>
      </c>
      <c r="AG184" s="118" t="s">
        <v>514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848</v>
      </c>
      <c r="E185" s="47">
        <v>180</v>
      </c>
      <c r="F185" s="141" t="s">
        <v>791</v>
      </c>
      <c r="G185" s="10" t="str">
        <f>IF(D185="","*",VLOOKUP(F185,BS_ATIVIDADE[],3,FALSE))</f>
        <v>MECANIZAÇÃO - SOCADORA</v>
      </c>
      <c r="H185" s="191" t="s">
        <v>61</v>
      </c>
      <c r="I185" s="119" t="s">
        <v>61</v>
      </c>
      <c r="J185" s="118">
        <v>71</v>
      </c>
      <c r="K185" s="118">
        <v>244.5</v>
      </c>
      <c r="L185" s="118" t="s">
        <v>514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1139</v>
      </c>
      <c r="W185" s="118" t="s">
        <v>1353</v>
      </c>
      <c r="X185" s="117" t="s">
        <v>516</v>
      </c>
      <c r="Y185" s="144"/>
      <c r="Z185" s="117" t="s">
        <v>522</v>
      </c>
      <c r="AA185" s="118" t="s">
        <v>514</v>
      </c>
      <c r="AB185" s="116" t="s">
        <v>514</v>
      </c>
      <c r="AC185" s="116" t="s">
        <v>514</v>
      </c>
      <c r="AD185" s="120" t="s">
        <v>514</v>
      </c>
      <c r="AE185" s="118" t="s">
        <v>514</v>
      </c>
      <c r="AF185" s="118" t="s">
        <v>514</v>
      </c>
      <c r="AG185" s="118" t="s">
        <v>514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848</v>
      </c>
      <c r="E186" s="47">
        <v>181</v>
      </c>
      <c r="F186" s="141" t="s">
        <v>791</v>
      </c>
      <c r="G186" s="10" t="str">
        <f>IF(D186="","*",VLOOKUP(F186,BS_ATIVIDADE[],3,FALSE))</f>
        <v>MECANIZAÇÃO - SOCADORA</v>
      </c>
      <c r="H186" s="191" t="s">
        <v>221</v>
      </c>
      <c r="I186" s="119" t="s">
        <v>221</v>
      </c>
      <c r="J186" s="118">
        <v>73</v>
      </c>
      <c r="K186" s="118">
        <v>15</v>
      </c>
      <c r="L186" s="118" t="s">
        <v>514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1139</v>
      </c>
      <c r="W186" s="118" t="s">
        <v>1140</v>
      </c>
      <c r="X186" s="117" t="s">
        <v>516</v>
      </c>
      <c r="Y186" s="144"/>
      <c r="Z186" s="117"/>
      <c r="AA186" s="118">
        <v>1</v>
      </c>
      <c r="AB186" s="116" t="s">
        <v>506</v>
      </c>
      <c r="AC186" s="116" t="s">
        <v>500</v>
      </c>
      <c r="AD186" s="120">
        <v>0.29166666666666669</v>
      </c>
      <c r="AE186" s="118">
        <v>6240</v>
      </c>
      <c r="AF186" s="118">
        <v>6200</v>
      </c>
      <c r="AG186" s="118" t="s">
        <v>514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848</v>
      </c>
      <c r="E187" s="47">
        <v>182</v>
      </c>
      <c r="F187" s="141" t="s">
        <v>791</v>
      </c>
      <c r="G187" s="10" t="str">
        <f>IF(D187="","*",VLOOKUP(F187,BS_ATIVIDADE[],3,FALSE))</f>
        <v>MECANIZAÇÃO - SOCADORA</v>
      </c>
      <c r="H187" s="191" t="s">
        <v>61</v>
      </c>
      <c r="I187" s="119" t="s">
        <v>61</v>
      </c>
      <c r="J187" s="118">
        <v>71</v>
      </c>
      <c r="K187" s="118">
        <v>244.5</v>
      </c>
      <c r="L187" s="118" t="s">
        <v>514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1139</v>
      </c>
      <c r="W187" s="118" t="s">
        <v>1353</v>
      </c>
      <c r="X187" s="117" t="s">
        <v>516</v>
      </c>
      <c r="Y187" s="144"/>
      <c r="Z187" s="117" t="s">
        <v>523</v>
      </c>
      <c r="AA187" s="118" t="s">
        <v>514</v>
      </c>
      <c r="AB187" s="116" t="s">
        <v>514</v>
      </c>
      <c r="AC187" s="116" t="s">
        <v>514</v>
      </c>
      <c r="AD187" s="120" t="s">
        <v>514</v>
      </c>
      <c r="AE187" s="118" t="s">
        <v>514</v>
      </c>
      <c r="AF187" s="118" t="s">
        <v>514</v>
      </c>
      <c r="AG187" s="118" t="s">
        <v>514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960</v>
      </c>
      <c r="E188" s="47">
        <v>183</v>
      </c>
      <c r="F188" s="141" t="s">
        <v>764</v>
      </c>
      <c r="G188" s="10" t="str">
        <f>IF(D188="","*",VLOOKUP(F188,BS_ATIVIDADE[],3,FALSE))</f>
        <v>LIMPEZA LASTRO</v>
      </c>
      <c r="H188" s="191" t="s">
        <v>514</v>
      </c>
      <c r="I188" s="119" t="s">
        <v>514</v>
      </c>
      <c r="J188" s="118">
        <v>73</v>
      </c>
      <c r="K188" s="118">
        <v>393</v>
      </c>
      <c r="L188" s="118" t="s">
        <v>514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1143</v>
      </c>
      <c r="W188" s="118" t="s">
        <v>1144</v>
      </c>
      <c r="X188" s="117" t="s">
        <v>516</v>
      </c>
      <c r="Y188" s="144"/>
      <c r="Z188" s="117"/>
      <c r="AA188" s="118" t="s">
        <v>514</v>
      </c>
      <c r="AB188" s="116" t="s">
        <v>514</v>
      </c>
      <c r="AC188" s="116" t="s">
        <v>514</v>
      </c>
      <c r="AD188" s="120" t="s">
        <v>514</v>
      </c>
      <c r="AE188" s="118" t="s">
        <v>514</v>
      </c>
      <c r="AF188" s="118" t="s">
        <v>514</v>
      </c>
      <c r="AG188" s="118" t="s">
        <v>514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801</v>
      </c>
      <c r="E189" s="47">
        <v>184</v>
      </c>
      <c r="F189" s="141" t="s">
        <v>707</v>
      </c>
      <c r="G189" s="10" t="str">
        <f>IF(D189="","*",VLOOKUP(F189,BS_ATIVIDADE[],3,FALSE))</f>
        <v>DETECÇÃO</v>
      </c>
      <c r="H189" s="191" t="s">
        <v>206</v>
      </c>
      <c r="I189" s="119" t="s">
        <v>252</v>
      </c>
      <c r="J189" s="118">
        <v>73</v>
      </c>
      <c r="K189" s="118">
        <v>9.9</v>
      </c>
      <c r="L189" s="118" t="s">
        <v>514</v>
      </c>
      <c r="M189" s="142" t="s">
        <v>1530</v>
      </c>
      <c r="N189" s="142" t="s">
        <v>1530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1275</v>
      </c>
      <c r="W189" s="118" t="s">
        <v>1531</v>
      </c>
      <c r="X189" s="117" t="s">
        <v>510</v>
      </c>
      <c r="Y189" s="144" t="s">
        <v>509</v>
      </c>
      <c r="Z189" s="117" t="s">
        <v>511</v>
      </c>
      <c r="AA189" s="118">
        <v>1</v>
      </c>
      <c r="AB189" s="116" t="s">
        <v>506</v>
      </c>
      <c r="AC189" s="116" t="s">
        <v>500</v>
      </c>
      <c r="AD189" s="120" t="s">
        <v>514</v>
      </c>
      <c r="AE189" s="118" t="s">
        <v>514</v>
      </c>
      <c r="AF189" s="118" t="s">
        <v>514</v>
      </c>
      <c r="AG189" s="118" t="s">
        <v>514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1532</v>
      </c>
      <c r="AL189" s="35" t="s">
        <v>1533</v>
      </c>
      <c r="AM189" s="118" t="s">
        <v>1534</v>
      </c>
      <c r="AN189" s="118" t="s">
        <v>1535</v>
      </c>
      <c r="AO189" s="118">
        <v>72</v>
      </c>
      <c r="AP189" s="118">
        <v>262</v>
      </c>
      <c r="AQ189" s="118" t="s">
        <v>514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1536</v>
      </c>
      <c r="BK189" s="213" t="s">
        <v>1536</v>
      </c>
      <c r="BL189" s="18"/>
      <c r="BM189" s="145" t="s">
        <v>543</v>
      </c>
      <c r="BN189" s="144" t="s">
        <v>0</v>
      </c>
      <c r="BO189" s="145" t="s">
        <v>644</v>
      </c>
      <c r="BP189" s="169" t="s">
        <v>1537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804</v>
      </c>
      <c r="E190" s="47">
        <v>185</v>
      </c>
      <c r="F190" s="141" t="s">
        <v>707</v>
      </c>
      <c r="G190" s="10" t="str">
        <f>IF(D190="","*",VLOOKUP(F190,BS_ATIVIDADE[],3,FALSE))</f>
        <v>DETECÇÃO</v>
      </c>
      <c r="H190" s="191" t="s">
        <v>61</v>
      </c>
      <c r="I190" s="119" t="s">
        <v>137</v>
      </c>
      <c r="J190" s="118">
        <v>71</v>
      </c>
      <c r="K190" s="118">
        <v>244</v>
      </c>
      <c r="L190" s="118" t="s">
        <v>514</v>
      </c>
      <c r="M190" s="118" t="s">
        <v>1312</v>
      </c>
      <c r="N190" s="118" t="s">
        <v>1313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1205</v>
      </c>
      <c r="W190" s="118" t="s">
        <v>1538</v>
      </c>
      <c r="X190" s="117" t="s">
        <v>510</v>
      </c>
      <c r="Y190" s="144"/>
      <c r="Z190" s="117"/>
      <c r="AA190" s="118">
        <v>1</v>
      </c>
      <c r="AB190" s="116" t="s">
        <v>506</v>
      </c>
      <c r="AC190" s="116" t="s">
        <v>500</v>
      </c>
      <c r="AD190" s="120">
        <v>0.29166666666666669</v>
      </c>
      <c r="AE190" s="118">
        <v>6294</v>
      </c>
      <c r="AF190" s="118" t="s">
        <v>514</v>
      </c>
      <c r="AG190" s="118" t="s">
        <v>514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804</v>
      </c>
      <c r="E191" s="47">
        <v>186</v>
      </c>
      <c r="F191" s="141" t="s">
        <v>700</v>
      </c>
      <c r="G191" s="181" t="str">
        <f>IF(D186="","*",VLOOKUP(F186,BS_ATIVIDADE[],3,FALSE))</f>
        <v>MECANIZAÇÃO - SOCADORA</v>
      </c>
      <c r="H191" s="191" t="s">
        <v>61</v>
      </c>
      <c r="I191" s="119" t="s">
        <v>137</v>
      </c>
      <c r="J191" s="118">
        <v>71</v>
      </c>
      <c r="K191" s="118">
        <v>244</v>
      </c>
      <c r="L191" s="118" t="s">
        <v>514</v>
      </c>
      <c r="M191" s="118" t="s">
        <v>1312</v>
      </c>
      <c r="N191" s="118" t="s">
        <v>1313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1201</v>
      </c>
      <c r="W191" s="118" t="s">
        <v>1539</v>
      </c>
      <c r="X191" s="117" t="s">
        <v>516</v>
      </c>
      <c r="Y191" s="144"/>
      <c r="Z191" s="117"/>
      <c r="AA191" s="118">
        <v>1</v>
      </c>
      <c r="AB191" s="116" t="s">
        <v>506</v>
      </c>
      <c r="AC191" s="116" t="s">
        <v>500</v>
      </c>
      <c r="AD191" s="120">
        <v>0.29166666666666669</v>
      </c>
      <c r="AE191" s="118">
        <v>6294</v>
      </c>
      <c r="AF191" s="118" t="s">
        <v>514</v>
      </c>
      <c r="AG191" s="118" t="s">
        <v>514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848</v>
      </c>
      <c r="E192" s="47">
        <v>187</v>
      </c>
      <c r="F192" s="141" t="s">
        <v>700</v>
      </c>
      <c r="G192" s="10" t="str">
        <f>IF(D192="","*",VLOOKUP(F192,BS_ATIVIDADE[],3,FALSE))</f>
        <v>OUTROS</v>
      </c>
      <c r="H192" s="191" t="s">
        <v>61</v>
      </c>
      <c r="I192" s="119" t="s">
        <v>221</v>
      </c>
      <c r="J192" s="118">
        <v>71</v>
      </c>
      <c r="K192" s="118">
        <v>244.5</v>
      </c>
      <c r="L192" s="118" t="s">
        <v>514</v>
      </c>
      <c r="M192" s="142" t="s">
        <v>1472</v>
      </c>
      <c r="N192" s="142" t="s">
        <v>1473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1139</v>
      </c>
      <c r="W192" s="118" t="s">
        <v>1276</v>
      </c>
      <c r="X192" s="117" t="s">
        <v>516</v>
      </c>
      <c r="Y192" s="144"/>
      <c r="Z192" s="117"/>
      <c r="AA192" s="118">
        <v>1</v>
      </c>
      <c r="AB192" s="116" t="s">
        <v>506</v>
      </c>
      <c r="AC192" s="116" t="s">
        <v>500</v>
      </c>
      <c r="AD192" s="120">
        <v>0.29166666666666669</v>
      </c>
      <c r="AE192" s="118">
        <v>6240</v>
      </c>
      <c r="AF192" s="118">
        <v>6200</v>
      </c>
      <c r="AG192" s="118" t="s">
        <v>514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884</v>
      </c>
      <c r="E193" s="47">
        <v>188</v>
      </c>
      <c r="F193" s="141" t="s">
        <v>700</v>
      </c>
      <c r="G193" s="10" t="str">
        <f>IF(D193="","*",VLOOKUP(F193,BS_ATIVIDADE[],3,FALSE))</f>
        <v>OUTROS</v>
      </c>
      <c r="H193" s="191" t="s">
        <v>1163</v>
      </c>
      <c r="I193" s="119" t="s">
        <v>1157</v>
      </c>
      <c r="J193" s="118">
        <v>70</v>
      </c>
      <c r="K193" s="118">
        <v>134.05600000000001</v>
      </c>
      <c r="L193" s="118" t="s">
        <v>514</v>
      </c>
      <c r="M193" s="118" t="s">
        <v>1426</v>
      </c>
      <c r="N193" s="118" t="s">
        <v>1427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1139</v>
      </c>
      <c r="W193" s="118" t="s">
        <v>1276</v>
      </c>
      <c r="X193" s="117" t="s">
        <v>516</v>
      </c>
      <c r="Y193" s="144" t="s">
        <v>519</v>
      </c>
      <c r="Z193" s="117"/>
      <c r="AA193" s="118" t="s">
        <v>514</v>
      </c>
      <c r="AB193" s="116" t="s">
        <v>514</v>
      </c>
      <c r="AC193" s="116" t="s">
        <v>514</v>
      </c>
      <c r="AD193" s="120" t="s">
        <v>514</v>
      </c>
      <c r="AE193" s="118" t="s">
        <v>514</v>
      </c>
      <c r="AF193" s="118" t="s">
        <v>514</v>
      </c>
      <c r="AG193" s="118" t="s">
        <v>514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1540</v>
      </c>
      <c r="BK193" s="19" t="s">
        <v>1540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884</v>
      </c>
      <c r="E194" s="47">
        <v>189</v>
      </c>
      <c r="F194" s="143" t="s">
        <v>700</v>
      </c>
      <c r="G194" s="181" t="str">
        <f>IF(D194="","*",VLOOKUP(F194,BS_ATIVIDADE[],3,FALSE))</f>
        <v>OUTROS</v>
      </c>
      <c r="H194" s="218" t="s">
        <v>1157</v>
      </c>
      <c r="I194" s="159" t="s">
        <v>1163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1192</v>
      </c>
      <c r="W194" s="118" t="s">
        <v>1541</v>
      </c>
      <c r="X194" s="117" t="s">
        <v>516</v>
      </c>
      <c r="Y194" s="144" t="s">
        <v>519</v>
      </c>
      <c r="Z194" s="117"/>
      <c r="AA194" s="118">
        <v>1</v>
      </c>
      <c r="AB194" s="116" t="s">
        <v>512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901</v>
      </c>
      <c r="E195" s="47">
        <v>190</v>
      </c>
      <c r="F195" s="141" t="s">
        <v>700</v>
      </c>
      <c r="G195" s="10" t="str">
        <f>IF(D195="","*",VLOOKUP(F195,BS_ATIVIDADE[],3,FALSE))</f>
        <v>OUTROS</v>
      </c>
      <c r="H195" s="191" t="s">
        <v>168</v>
      </c>
      <c r="I195" s="119" t="s">
        <v>137</v>
      </c>
      <c r="J195" s="118">
        <v>71</v>
      </c>
      <c r="K195" s="118">
        <v>205</v>
      </c>
      <c r="L195" s="118" t="s">
        <v>514</v>
      </c>
      <c r="M195" s="142" t="s">
        <v>1430</v>
      </c>
      <c r="N195" s="142" t="s">
        <v>1431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1403</v>
      </c>
      <c r="W195" s="118" t="s">
        <v>1276</v>
      </c>
      <c r="X195" s="117" t="s">
        <v>516</v>
      </c>
      <c r="Y195" s="144"/>
      <c r="Z195" s="117"/>
      <c r="AA195" s="118"/>
      <c r="AB195" s="116" t="s">
        <v>506</v>
      </c>
      <c r="AC195" s="116" t="s">
        <v>514</v>
      </c>
      <c r="AD195" s="120" t="s">
        <v>514</v>
      </c>
      <c r="AE195" s="118" t="s">
        <v>514</v>
      </c>
      <c r="AF195" s="118" t="s">
        <v>514</v>
      </c>
      <c r="AG195" s="118" t="s">
        <v>514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1542</v>
      </c>
      <c r="BO195" s="145" t="s">
        <v>1542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922</v>
      </c>
      <c r="E196" s="47">
        <v>191</v>
      </c>
      <c r="F196" s="141" t="s">
        <v>842</v>
      </c>
      <c r="G196" s="10" t="str">
        <f>IF(D196="","*",VLOOKUP(F196,BS_ATIVIDADE[],3,FALSE))</f>
        <v>AMV</v>
      </c>
      <c r="H196" s="191" t="s">
        <v>514</v>
      </c>
      <c r="I196" s="119" t="s">
        <v>514</v>
      </c>
      <c r="J196" s="118">
        <v>73</v>
      </c>
      <c r="K196" s="118">
        <v>225.15700000000001</v>
      </c>
      <c r="L196" s="118" t="s">
        <v>514</v>
      </c>
      <c r="M196" s="142" t="s">
        <v>1240</v>
      </c>
      <c r="N196" s="142" t="s">
        <v>1241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1543</v>
      </c>
      <c r="BK196" s="19" t="s">
        <v>1543</v>
      </c>
      <c r="BL196" s="18"/>
      <c r="BM196" s="145" t="s">
        <v>540</v>
      </c>
      <c r="BN196" s="144" t="s">
        <v>540</v>
      </c>
      <c r="BO196" s="145" t="s">
        <v>540</v>
      </c>
      <c r="BP196" s="169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922</v>
      </c>
      <c r="E197" s="47">
        <v>192</v>
      </c>
      <c r="F197" s="141" t="s">
        <v>875</v>
      </c>
      <c r="G197" s="10" t="str">
        <f>IF(D197="","*",VLOOKUP(F197,BS_ATIVIDADE[],3,FALSE))</f>
        <v>TRILHO - SUBSTITUIÇÂO</v>
      </c>
      <c r="H197" s="191" t="s">
        <v>514</v>
      </c>
      <c r="I197" s="119" t="s">
        <v>514</v>
      </c>
      <c r="J197" s="118">
        <v>73</v>
      </c>
      <c r="K197" s="118">
        <v>190</v>
      </c>
      <c r="L197" s="118" t="s">
        <v>514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1544</v>
      </c>
      <c r="W197" s="118" t="s">
        <v>1545</v>
      </c>
      <c r="X197" s="117" t="s">
        <v>516</v>
      </c>
      <c r="Y197" s="144" t="s">
        <v>519</v>
      </c>
      <c r="Z197" s="117" t="s">
        <v>521</v>
      </c>
      <c r="AA197" s="118" t="s">
        <v>514</v>
      </c>
      <c r="AB197" s="116" t="s">
        <v>514</v>
      </c>
      <c r="AC197" s="116" t="s">
        <v>514</v>
      </c>
      <c r="AD197" s="120" t="s">
        <v>514</v>
      </c>
      <c r="AE197" s="118" t="s">
        <v>514</v>
      </c>
      <c r="AF197" s="118" t="s">
        <v>514</v>
      </c>
      <c r="AG197" s="118" t="s">
        <v>514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ZEH2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1546</v>
      </c>
      <c r="BK197" s="19" t="s">
        <v>1547</v>
      </c>
      <c r="BL197" s="18"/>
      <c r="BM197" s="145" t="s">
        <v>540</v>
      </c>
      <c r="BN197" s="145" t="s">
        <v>540</v>
      </c>
      <c r="BO197" s="145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973</v>
      </c>
      <c r="E198" s="47">
        <v>168</v>
      </c>
      <c r="F198" s="141" t="s">
        <v>868</v>
      </c>
      <c r="G198" s="181" t="str">
        <f>IF(D198="","*",VLOOKUP(F198,BS_ATIVIDADE[],3,FALSE))</f>
        <v>SOLDA</v>
      </c>
      <c r="H198" s="191" t="s">
        <v>401</v>
      </c>
      <c r="I198" s="119" t="s">
        <v>514</v>
      </c>
      <c r="J198" s="118">
        <v>73</v>
      </c>
      <c r="K198" s="118">
        <v>397.1</v>
      </c>
      <c r="L198" s="118" t="s">
        <v>514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1176</v>
      </c>
      <c r="W198" s="118" t="s">
        <v>1171</v>
      </c>
      <c r="X198" s="117" t="s">
        <v>516</v>
      </c>
      <c r="Y198" s="144" t="s">
        <v>519</v>
      </c>
      <c r="Z198" s="117" t="s">
        <v>517</v>
      </c>
      <c r="AA198" s="118" t="s">
        <v>514</v>
      </c>
      <c r="AB198" s="116" t="s">
        <v>514</v>
      </c>
      <c r="AC198" s="116" t="s">
        <v>514</v>
      </c>
      <c r="AD198" s="120" t="s">
        <v>514</v>
      </c>
      <c r="AE198" s="118" t="s">
        <v>514</v>
      </c>
      <c r="AF198" s="118" t="s">
        <v>514</v>
      </c>
      <c r="AG198" s="118" t="s">
        <v>514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1548</v>
      </c>
      <c r="BK198" s="20" t="s">
        <v>1549</v>
      </c>
      <c r="BL198" s="18"/>
      <c r="BM198" s="145" t="s">
        <v>540</v>
      </c>
      <c r="BN198" s="145" t="s">
        <v>540</v>
      </c>
      <c r="BO198" s="145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960</v>
      </c>
      <c r="E199" s="225">
        <v>153</v>
      </c>
      <c r="F199" s="141" t="s">
        <v>764</v>
      </c>
      <c r="G199" s="10" t="str">
        <f>IF(D199="","*",VLOOKUP(F199,BS_ATIVIDADE[],3,FALSE))</f>
        <v>LIMPEZA LASTRO</v>
      </c>
      <c r="H199" s="191" t="s">
        <v>514</v>
      </c>
      <c r="I199" s="119" t="s">
        <v>514</v>
      </c>
      <c r="J199" s="118">
        <v>73</v>
      </c>
      <c r="K199" s="118">
        <v>393.5</v>
      </c>
      <c r="L199" s="118" t="s">
        <v>514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1143</v>
      </c>
      <c r="W199" s="118" t="s">
        <v>1504</v>
      </c>
      <c r="X199" s="117" t="s">
        <v>516</v>
      </c>
      <c r="Y199" s="144" t="s">
        <v>519</v>
      </c>
      <c r="Z199" s="117" t="s">
        <v>511</v>
      </c>
      <c r="AA199" s="118" t="s">
        <v>514</v>
      </c>
      <c r="AB199" s="116" t="s">
        <v>514</v>
      </c>
      <c r="AC199" s="116" t="s">
        <v>514</v>
      </c>
      <c r="AD199" s="120" t="s">
        <v>514</v>
      </c>
      <c r="AE199" s="118" t="s">
        <v>514</v>
      </c>
      <c r="AF199" s="118" t="s">
        <v>514</v>
      </c>
      <c r="AG199" s="118" t="s">
        <v>514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1550</v>
      </c>
      <c r="BK199" s="20" t="s">
        <v>1551</v>
      </c>
      <c r="BL199" s="18"/>
      <c r="BM199" s="145" t="s">
        <v>540</v>
      </c>
      <c r="BN199" s="144" t="s">
        <v>540</v>
      </c>
      <c r="BO199" s="145" t="s">
        <v>540</v>
      </c>
      <c r="BP199" s="169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882</v>
      </c>
      <c r="E200" s="225">
        <v>151</v>
      </c>
      <c r="F200" s="141" t="s">
        <v>791</v>
      </c>
      <c r="G200" s="10" t="str">
        <f>IF(D200="","*",VLOOKUP(F200,BS_ATIVIDADE[],3,FALSE))</f>
        <v>MECANIZAÇÃO - SOCADORA</v>
      </c>
      <c r="H200" s="191" t="s">
        <v>406</v>
      </c>
      <c r="I200" s="119" t="s">
        <v>406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1139</v>
      </c>
      <c r="W200" s="118" t="s">
        <v>1140</v>
      </c>
      <c r="X200" s="117" t="s">
        <v>516</v>
      </c>
      <c r="Y200" s="144" t="s">
        <v>519</v>
      </c>
      <c r="Z200" s="117" t="s">
        <v>511</v>
      </c>
      <c r="AA200" s="118">
        <v>1</v>
      </c>
      <c r="AB200" s="116" t="s">
        <v>506</v>
      </c>
      <c r="AC200" s="116" t="s">
        <v>500</v>
      </c>
      <c r="AD200" s="120">
        <v>0.33333333333333331</v>
      </c>
      <c r="AE200" s="192">
        <v>6238</v>
      </c>
      <c r="AF200" s="192">
        <v>9983</v>
      </c>
      <c r="AG200" s="192" t="s">
        <v>514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1552</v>
      </c>
      <c r="BK200" s="19" t="s">
        <v>1553</v>
      </c>
      <c r="BL200" s="18"/>
      <c r="BM200" s="145" t="s">
        <v>540</v>
      </c>
      <c r="BN200" s="144" t="s">
        <v>540</v>
      </c>
      <c r="BO200" s="145" t="s">
        <v>540</v>
      </c>
      <c r="BP200" s="169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1009</v>
      </c>
      <c r="E201" s="47">
        <v>167</v>
      </c>
      <c r="F201" s="141" t="s">
        <v>868</v>
      </c>
      <c r="G201" s="10" t="str">
        <f>IF(D201="","*",VLOOKUP(F201,BS_ATIVIDADE[],3,FALSE))</f>
        <v>SOLDA</v>
      </c>
      <c r="H201" s="191" t="s">
        <v>317</v>
      </c>
      <c r="I201" s="119" t="s">
        <v>514</v>
      </c>
      <c r="J201" s="118">
        <v>73</v>
      </c>
      <c r="K201" s="118">
        <v>205.6</v>
      </c>
      <c r="L201" s="118" t="s">
        <v>514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1131</v>
      </c>
      <c r="W201" s="118" t="s">
        <v>1519</v>
      </c>
      <c r="X201" s="117" t="s">
        <v>516</v>
      </c>
      <c r="Y201" s="144" t="s">
        <v>519</v>
      </c>
      <c r="Z201" s="117" t="s">
        <v>521</v>
      </c>
      <c r="AA201" s="118" t="s">
        <v>514</v>
      </c>
      <c r="AB201" s="116" t="s">
        <v>514</v>
      </c>
      <c r="AC201" s="116" t="s">
        <v>514</v>
      </c>
      <c r="AD201" s="120" t="s">
        <v>514</v>
      </c>
      <c r="AE201" s="118" t="s">
        <v>514</v>
      </c>
      <c r="AF201" s="118" t="s">
        <v>514</v>
      </c>
      <c r="AG201" s="118" t="s">
        <v>514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1554</v>
      </c>
      <c r="BK201" s="19" t="s">
        <v>1555</v>
      </c>
      <c r="BL201" s="18"/>
      <c r="BM201" s="145" t="s">
        <v>540</v>
      </c>
      <c r="BN201" s="144" t="s">
        <v>540</v>
      </c>
      <c r="BO201" s="145" t="s">
        <v>540</v>
      </c>
      <c r="BP201" s="169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895</v>
      </c>
      <c r="E202" s="47">
        <v>154</v>
      </c>
      <c r="F202" s="141" t="s">
        <v>709</v>
      </c>
      <c r="G202" s="10" t="str">
        <f>IF(D202="","*",VLOOKUP(F202,BS_ATIVIDADE[],3,FALSE))</f>
        <v>DETECÇÃO</v>
      </c>
      <c r="H202" s="191" t="s">
        <v>303</v>
      </c>
      <c r="I202" s="119" t="s">
        <v>252</v>
      </c>
      <c r="J202" s="118">
        <v>73</v>
      </c>
      <c r="K202" s="118">
        <v>192</v>
      </c>
      <c r="L202" s="118" t="s">
        <v>514</v>
      </c>
      <c r="M202" s="142" t="s">
        <v>1556</v>
      </c>
      <c r="N202" s="142" t="s">
        <v>1557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1201</v>
      </c>
      <c r="W202" s="118" t="s">
        <v>1558</v>
      </c>
      <c r="X202" s="117" t="s">
        <v>516</v>
      </c>
      <c r="Y202" s="144" t="s">
        <v>519</v>
      </c>
      <c r="Z202" s="117" t="s">
        <v>511</v>
      </c>
      <c r="AA202" s="118">
        <v>1</v>
      </c>
      <c r="AB202" s="116" t="s">
        <v>506</v>
      </c>
      <c r="AC202" s="116" t="s">
        <v>500</v>
      </c>
      <c r="AD202" s="120">
        <v>0.29166666666666669</v>
      </c>
      <c r="AE202" s="118">
        <v>6527</v>
      </c>
      <c r="AF202" s="118" t="s">
        <v>514</v>
      </c>
      <c r="AG202" s="118" t="s">
        <v>514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1552</v>
      </c>
      <c r="BK202" s="19" t="s">
        <v>1559</v>
      </c>
      <c r="BL202" s="18"/>
      <c r="BM202" s="145" t="s">
        <v>540</v>
      </c>
      <c r="BN202" s="144" t="s">
        <v>540</v>
      </c>
      <c r="BO202" s="145" t="s">
        <v>540</v>
      </c>
      <c r="BP202" s="169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790</v>
      </c>
      <c r="E203" s="47">
        <v>197</v>
      </c>
      <c r="F203" s="141" t="s">
        <v>865</v>
      </c>
      <c r="G203" s="10" t="str">
        <f>IF(D203="","*",VLOOKUP(F203,BS_ATIVIDADE[],3,FALSE))</f>
        <v>TRILHO - POSICIONAMENTO</v>
      </c>
      <c r="H203" s="191" t="s">
        <v>270</v>
      </c>
      <c r="I203" s="119" t="s">
        <v>270</v>
      </c>
      <c r="J203" s="118">
        <v>73</v>
      </c>
      <c r="K203" s="118">
        <v>139.19999999999999</v>
      </c>
      <c r="L203" s="118">
        <v>137.69999999999999</v>
      </c>
      <c r="M203" s="142" t="s">
        <v>1368</v>
      </c>
      <c r="N203" s="142" t="s">
        <v>1560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1135</v>
      </c>
      <c r="W203" s="194" t="s">
        <v>1561</v>
      </c>
      <c r="X203" s="117" t="s">
        <v>516</v>
      </c>
      <c r="Y203" s="144" t="s">
        <v>519</v>
      </c>
      <c r="Z203" s="117" t="s">
        <v>517</v>
      </c>
      <c r="AA203" s="118">
        <v>1</v>
      </c>
      <c r="AB203" s="116" t="s">
        <v>506</v>
      </c>
      <c r="AC203" s="116" t="s">
        <v>500</v>
      </c>
      <c r="AD203" s="120">
        <v>0.33333333333333331</v>
      </c>
      <c r="AE203" s="118">
        <v>1603</v>
      </c>
      <c r="AF203" s="118" t="s">
        <v>514</v>
      </c>
      <c r="AG203" s="118" t="s">
        <v>514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1562</v>
      </c>
      <c r="BK203" s="19" t="s">
        <v>1563</v>
      </c>
      <c r="BL203" s="18"/>
      <c r="BM203" s="145" t="s">
        <v>540</v>
      </c>
      <c r="BN203" s="144" t="s">
        <v>540</v>
      </c>
      <c r="BO203" s="145" t="s">
        <v>540</v>
      </c>
      <c r="BP203" s="169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920</v>
      </c>
      <c r="E204" s="47">
        <v>148</v>
      </c>
      <c r="F204" s="141" t="s">
        <v>861</v>
      </c>
      <c r="G204" s="10" t="str">
        <f>IF(D204="","*",VLOOKUP(F204,BS_ATIVIDADE[],3,FALSE))</f>
        <v>PEDRA</v>
      </c>
      <c r="H204" s="191" t="s">
        <v>222</v>
      </c>
      <c r="I204" s="191" t="s">
        <v>222</v>
      </c>
      <c r="J204" s="118">
        <v>73</v>
      </c>
      <c r="K204" s="118">
        <v>15</v>
      </c>
      <c r="L204" s="118" t="s">
        <v>514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1330</v>
      </c>
      <c r="W204" s="118" t="s">
        <v>1367</v>
      </c>
      <c r="X204" s="117" t="s">
        <v>516</v>
      </c>
      <c r="Y204" s="144" t="s">
        <v>519</v>
      </c>
      <c r="Z204" s="117" t="s">
        <v>511</v>
      </c>
      <c r="AA204" s="118">
        <v>2</v>
      </c>
      <c r="AB204" s="116" t="s">
        <v>512</v>
      </c>
      <c r="AC204" s="195" t="s">
        <v>513</v>
      </c>
      <c r="AD204" s="120">
        <v>0.29166666666666669</v>
      </c>
      <c r="AE204" s="118" t="s">
        <v>514</v>
      </c>
      <c r="AF204" s="118" t="s">
        <v>514</v>
      </c>
      <c r="AG204" s="118" t="s">
        <v>514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5" t="s">
        <v>540</v>
      </c>
      <c r="BN204" s="144" t="s">
        <v>540</v>
      </c>
      <c r="BO204" s="145" t="s">
        <v>540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848</v>
      </c>
      <c r="E205" s="47">
        <v>152</v>
      </c>
      <c r="F205" s="141" t="s">
        <v>791</v>
      </c>
      <c r="G205" s="10" t="str">
        <f>IF(D205="","*",VLOOKUP(F205,BS_ATIVIDADE[],3,FALSE))</f>
        <v>MECANIZAÇÃO - SOCADORA</v>
      </c>
      <c r="H205" s="191" t="s">
        <v>61</v>
      </c>
      <c r="I205" s="119" t="s">
        <v>61</v>
      </c>
      <c r="J205" s="118">
        <v>73</v>
      </c>
      <c r="K205" s="118">
        <v>15</v>
      </c>
      <c r="L205" s="118" t="s">
        <v>514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1139</v>
      </c>
      <c r="W205" s="194" t="s">
        <v>1351</v>
      </c>
      <c r="X205" s="117" t="s">
        <v>516</v>
      </c>
      <c r="Y205" s="144"/>
      <c r="Z205" s="117" t="s">
        <v>522</v>
      </c>
      <c r="AA205" s="118">
        <v>1</v>
      </c>
      <c r="AB205" s="116" t="s">
        <v>506</v>
      </c>
      <c r="AC205" s="116" t="s">
        <v>500</v>
      </c>
      <c r="AD205" s="120">
        <v>0.29166666666666669</v>
      </c>
      <c r="AE205" s="118">
        <v>6240</v>
      </c>
      <c r="AF205" s="118">
        <v>6200</v>
      </c>
      <c r="AG205" s="118" t="s">
        <v>514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1566</v>
      </c>
      <c r="BK205" s="19" t="s">
        <v>1567</v>
      </c>
      <c r="BL205" s="18"/>
      <c r="BM205" s="145" t="s">
        <v>540</v>
      </c>
      <c r="BN205" s="144" t="s">
        <v>540</v>
      </c>
      <c r="BO205" s="145" t="s">
        <v>540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912</v>
      </c>
      <c r="E206" s="47">
        <v>201</v>
      </c>
      <c r="F206" s="141" t="s">
        <v>700</v>
      </c>
      <c r="G206" s="10" t="str">
        <f>IF(D206="","*",VLOOKUP(F206,BS_ATIVIDADE[],3,FALSE))</f>
        <v>OUTROS</v>
      </c>
      <c r="H206" s="191" t="s">
        <v>61</v>
      </c>
      <c r="I206" s="119" t="s">
        <v>1568</v>
      </c>
      <c r="J206" s="118">
        <v>73</v>
      </c>
      <c r="K206" s="118">
        <v>7</v>
      </c>
      <c r="L206" s="118" t="s">
        <v>514</v>
      </c>
      <c r="M206" s="142" t="s">
        <v>1569</v>
      </c>
      <c r="N206" s="142" t="s">
        <v>1570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1571</v>
      </c>
      <c r="W206" s="118" t="s">
        <v>1572</v>
      </c>
      <c r="X206" s="117" t="s">
        <v>516</v>
      </c>
      <c r="Y206" s="144" t="s">
        <v>519</v>
      </c>
      <c r="Z206" s="117" t="s">
        <v>521</v>
      </c>
      <c r="AA206" s="118"/>
      <c r="AB206" s="116" t="s">
        <v>514</v>
      </c>
      <c r="AC206" s="116" t="s">
        <v>514</v>
      </c>
      <c r="AD206" s="120">
        <v>0.29166666666666669</v>
      </c>
      <c r="AE206" s="118">
        <v>7671</v>
      </c>
      <c r="AF206" s="118" t="s">
        <v>514</v>
      </c>
      <c r="AG206" s="118" t="s">
        <v>514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1573</v>
      </c>
      <c r="BK206" s="19" t="s">
        <v>1574</v>
      </c>
      <c r="BL206" s="18"/>
      <c r="BM206" s="145" t="s">
        <v>533</v>
      </c>
      <c r="BN206" s="144" t="s">
        <v>552</v>
      </c>
      <c r="BO206" s="145" t="s">
        <v>615</v>
      </c>
      <c r="BP206" s="169" t="s">
        <v>1575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930</v>
      </c>
      <c r="E207" s="47">
        <v>146</v>
      </c>
      <c r="F207" s="141" t="s">
        <v>868</v>
      </c>
      <c r="G207" s="10" t="str">
        <f>IF(D207="","*",VLOOKUP(F207,BS_ATIVIDADE[],3,FALSE))</f>
        <v>SOLDA</v>
      </c>
      <c r="H207" s="191" t="s">
        <v>65</v>
      </c>
      <c r="I207" s="119" t="s">
        <v>514</v>
      </c>
      <c r="J207" s="118">
        <v>71</v>
      </c>
      <c r="K207" s="118">
        <v>244.5</v>
      </c>
      <c r="L207" s="118" t="s">
        <v>514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1409</v>
      </c>
      <c r="W207" s="118" t="s">
        <v>1171</v>
      </c>
      <c r="X207" s="117" t="s">
        <v>516</v>
      </c>
      <c r="Y207" s="144" t="s">
        <v>519</v>
      </c>
      <c r="Z207" s="117" t="s">
        <v>517</v>
      </c>
      <c r="AA207" s="118" t="s">
        <v>514</v>
      </c>
      <c r="AB207" s="116" t="s">
        <v>514</v>
      </c>
      <c r="AC207" s="116" t="s">
        <v>514</v>
      </c>
      <c r="AD207" s="120" t="s">
        <v>514</v>
      </c>
      <c r="AE207" s="118" t="s">
        <v>514</v>
      </c>
      <c r="AF207" s="118" t="s">
        <v>514</v>
      </c>
      <c r="AG207" s="118" t="s">
        <v>514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1576</v>
      </c>
      <c r="BK207" s="19" t="s">
        <v>1577</v>
      </c>
      <c r="BL207" s="18"/>
      <c r="BM207" s="145" t="s">
        <v>540</v>
      </c>
      <c r="BN207" s="144" t="s">
        <v>540</v>
      </c>
      <c r="BO207" s="145" t="s">
        <v>540</v>
      </c>
      <c r="BP207" s="169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977</v>
      </c>
      <c r="E208" s="225">
        <v>147</v>
      </c>
      <c r="F208" s="141" t="s">
        <v>868</v>
      </c>
      <c r="G208" s="181" t="str">
        <f>IF(D206="","*",VLOOKUP(F206,BS_ATIVIDADE[],3,FALSE))</f>
        <v>OUTROS</v>
      </c>
      <c r="H208" s="191" t="s">
        <v>170</v>
      </c>
      <c r="I208" s="119" t="s">
        <v>514</v>
      </c>
      <c r="J208" s="118">
        <v>71</v>
      </c>
      <c r="K208" s="118">
        <v>206.15</v>
      </c>
      <c r="L208" s="118"/>
      <c r="M208" s="142" t="s">
        <v>168</v>
      </c>
      <c r="N208" s="142" t="s">
        <v>172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1492</v>
      </c>
      <c r="W208" s="118" t="s">
        <v>1171</v>
      </c>
      <c r="X208" s="117" t="s">
        <v>516</v>
      </c>
      <c r="Y208" s="144" t="s">
        <v>519</v>
      </c>
      <c r="Z208" s="117" t="s">
        <v>511</v>
      </c>
      <c r="AA208" s="118" t="s">
        <v>514</v>
      </c>
      <c r="AB208" s="116" t="s">
        <v>514</v>
      </c>
      <c r="AC208" s="116" t="s">
        <v>514</v>
      </c>
      <c r="AD208" s="120" t="s">
        <v>514</v>
      </c>
      <c r="AE208" s="118" t="s">
        <v>514</v>
      </c>
      <c r="AF208" s="118" t="s">
        <v>514</v>
      </c>
      <c r="AG208" s="118" t="s">
        <v>514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1578</v>
      </c>
      <c r="BK208" s="20" t="s">
        <v>1579</v>
      </c>
      <c r="BL208" s="18"/>
      <c r="BM208" s="145" t="s">
        <v>540</v>
      </c>
      <c r="BN208" s="145" t="s">
        <v>540</v>
      </c>
      <c r="BO208" s="145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901</v>
      </c>
      <c r="E209" s="47">
        <v>156</v>
      </c>
      <c r="F209" s="141" t="s">
        <v>700</v>
      </c>
      <c r="G209" s="10" t="str">
        <f>IF(D209="","*",VLOOKUP(F209,BS_ATIVIDADE[],3,FALSE))</f>
        <v>OUTROS</v>
      </c>
      <c r="H209" s="191" t="s">
        <v>170</v>
      </c>
      <c r="I209" s="119" t="s">
        <v>444</v>
      </c>
      <c r="J209" s="118">
        <v>71</v>
      </c>
      <c r="K209" s="118">
        <v>204.9</v>
      </c>
      <c r="L209" s="118" t="s">
        <v>514</v>
      </c>
      <c r="M209" s="142" t="s">
        <v>1430</v>
      </c>
      <c r="N209" s="142" t="s">
        <v>1431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1403</v>
      </c>
      <c r="W209" s="118" t="s">
        <v>1513</v>
      </c>
      <c r="X209" s="117" t="s">
        <v>516</v>
      </c>
      <c r="Y209" s="144" t="s">
        <v>519</v>
      </c>
      <c r="Z209" s="117" t="s">
        <v>517</v>
      </c>
      <c r="AA209" s="118" t="s">
        <v>1432</v>
      </c>
      <c r="AB209" s="116" t="s">
        <v>506</v>
      </c>
      <c r="AC209" s="116" t="s">
        <v>500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1580</v>
      </c>
      <c r="BK209" s="19" t="s">
        <v>1581</v>
      </c>
      <c r="BL209" s="18"/>
      <c r="BM209" s="145" t="s">
        <v>531</v>
      </c>
      <c r="BN209" s="144" t="s">
        <v>550</v>
      </c>
      <c r="BO209" s="145" t="s">
        <v>616</v>
      </c>
      <c r="BP209" s="169" t="s">
        <v>1581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884</v>
      </c>
      <c r="E210" s="47">
        <v>205</v>
      </c>
      <c r="F210" s="143" t="s">
        <v>700</v>
      </c>
      <c r="G210" s="10" t="str">
        <f>IF(D210="","*",VLOOKUP(F210,BS_ATIVIDADE[],3,FALSE))</f>
        <v>OUTROS</v>
      </c>
      <c r="H210" s="191" t="s">
        <v>112</v>
      </c>
      <c r="I210" s="119" t="s">
        <v>1582</v>
      </c>
      <c r="J210" s="118">
        <v>70</v>
      </c>
      <c r="K210" s="118">
        <v>82</v>
      </c>
      <c r="L210" s="118"/>
      <c r="M210" s="142" t="s">
        <v>1583</v>
      </c>
      <c r="N210" s="142" t="s">
        <v>1584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1139</v>
      </c>
      <c r="W210" s="118" t="s">
        <v>1276</v>
      </c>
      <c r="X210" s="117" t="s">
        <v>516</v>
      </c>
      <c r="Y210" s="144" t="s">
        <v>519</v>
      </c>
      <c r="Z210" s="117" t="s">
        <v>521</v>
      </c>
      <c r="AA210" s="118" t="s">
        <v>514</v>
      </c>
      <c r="AB210" s="116" t="s">
        <v>514</v>
      </c>
      <c r="AC210" s="116" t="s">
        <v>514</v>
      </c>
      <c r="AD210" s="120" t="s">
        <v>514</v>
      </c>
      <c r="AE210" s="118" t="s">
        <v>514</v>
      </c>
      <c r="AF210" s="118" t="s">
        <v>514</v>
      </c>
      <c r="AG210" s="118" t="s">
        <v>514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1552</v>
      </c>
      <c r="BK210" s="20" t="s">
        <v>1585</v>
      </c>
      <c r="BL210" s="18"/>
      <c r="BM210" s="145" t="s">
        <v>546</v>
      </c>
      <c r="BN210" s="144" t="s">
        <v>546</v>
      </c>
      <c r="BO210" s="145" t="s">
        <v>546</v>
      </c>
      <c r="BP210" s="20" t="s">
        <v>1585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941</v>
      </c>
      <c r="E211" s="47">
        <v>150</v>
      </c>
      <c r="F211" s="141" t="s">
        <v>875</v>
      </c>
      <c r="G211" s="10" t="str">
        <f>IF(D211="","*",VLOOKUP(F211,BS_ATIVIDADE[],3,FALSE))</f>
        <v>TRILHO - SUBSTITUIÇÂO</v>
      </c>
      <c r="H211" s="191" t="s">
        <v>514</v>
      </c>
      <c r="I211" s="119" t="s">
        <v>514</v>
      </c>
      <c r="J211" s="118">
        <v>73</v>
      </c>
      <c r="K211" s="118">
        <v>59.201000000000001</v>
      </c>
      <c r="L211" s="118" t="s">
        <v>514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1500</v>
      </c>
      <c r="W211" s="118" t="s">
        <v>1545</v>
      </c>
      <c r="X211" s="117" t="s">
        <v>516</v>
      </c>
      <c r="Y211" s="144" t="s">
        <v>519</v>
      </c>
      <c r="Z211" s="117" t="s">
        <v>511</v>
      </c>
      <c r="AA211" s="118" t="s">
        <v>514</v>
      </c>
      <c r="AB211" s="116" t="s">
        <v>514</v>
      </c>
      <c r="AC211" s="116" t="s">
        <v>514</v>
      </c>
      <c r="AD211" s="120" t="s">
        <v>514</v>
      </c>
      <c r="AE211" s="118" t="s">
        <v>514</v>
      </c>
      <c r="AF211" s="118" t="s">
        <v>514</v>
      </c>
      <c r="AG211" s="118" t="s">
        <v>514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1546</v>
      </c>
      <c r="BK211" s="19" t="s">
        <v>1547</v>
      </c>
      <c r="BL211" s="18"/>
      <c r="BM211" s="145" t="s">
        <v>540</v>
      </c>
      <c r="BN211" s="145" t="s">
        <v>540</v>
      </c>
      <c r="BO211" s="145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922</v>
      </c>
      <c r="E212" s="47">
        <v>207</v>
      </c>
      <c r="F212" s="141" t="s">
        <v>875</v>
      </c>
      <c r="G212" s="10" t="str">
        <f>IF(D212="","*",VLOOKUP(F212,BS_ATIVIDADE[],3,FALSE))</f>
        <v>TRILHO - SUBSTITUIÇÂO</v>
      </c>
      <c r="H212" s="191" t="s">
        <v>514</v>
      </c>
      <c r="I212" s="119" t="s">
        <v>514</v>
      </c>
      <c r="J212" s="118">
        <v>73</v>
      </c>
      <c r="K212" s="118">
        <v>145.1</v>
      </c>
      <c r="L212" s="118" t="s">
        <v>514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1135</v>
      </c>
      <c r="W212" s="118" t="s">
        <v>1545</v>
      </c>
      <c r="X212" s="117" t="s">
        <v>516</v>
      </c>
      <c r="Y212" s="144" t="s">
        <v>519</v>
      </c>
      <c r="Z212" s="117" t="s">
        <v>511</v>
      </c>
      <c r="AA212" s="118" t="s">
        <v>514</v>
      </c>
      <c r="AB212" s="116" t="s">
        <v>514</v>
      </c>
      <c r="AC212" s="116" t="s">
        <v>514</v>
      </c>
      <c r="AD212" s="120" t="s">
        <v>514</v>
      </c>
      <c r="AE212" s="118" t="s">
        <v>514</v>
      </c>
      <c r="AF212" s="118" t="s">
        <v>514</v>
      </c>
      <c r="AG212" s="118" t="s">
        <v>514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1552</v>
      </c>
      <c r="BK212" s="19" t="s">
        <v>1547</v>
      </c>
      <c r="BL212" s="18"/>
      <c r="BM212" s="145" t="s">
        <v>540</v>
      </c>
      <c r="BN212" s="144" t="s">
        <v>540</v>
      </c>
      <c r="BO212" s="145" t="s">
        <v>540</v>
      </c>
      <c r="BP212" s="169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1011</v>
      </c>
      <c r="E213" s="47">
        <v>208</v>
      </c>
      <c r="F213" s="141" t="s">
        <v>846</v>
      </c>
      <c r="G213" s="10" t="str">
        <f>IF(D213="","*",VLOOKUP(F213,BS_ATIVIDADE[],3,FALSE))</f>
        <v>AMV</v>
      </c>
      <c r="H213" s="191" t="s">
        <v>514</v>
      </c>
      <c r="I213" s="119" t="s">
        <v>514</v>
      </c>
      <c r="J213" s="118">
        <v>73</v>
      </c>
      <c r="K213" s="118">
        <v>410.40300000000002</v>
      </c>
      <c r="L213" s="118" t="s">
        <v>514</v>
      </c>
      <c r="M213" s="142" t="s">
        <v>1586</v>
      </c>
      <c r="N213" s="142" t="s">
        <v>1587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1588</v>
      </c>
      <c r="W213" s="118" t="s">
        <v>1589</v>
      </c>
      <c r="X213" s="117" t="s">
        <v>516</v>
      </c>
      <c r="Y213" s="144" t="s">
        <v>519</v>
      </c>
      <c r="Z213" s="117" t="s">
        <v>517</v>
      </c>
      <c r="AA213" s="118" t="s">
        <v>514</v>
      </c>
      <c r="AB213" s="116" t="s">
        <v>514</v>
      </c>
      <c r="AC213" s="116" t="s">
        <v>514</v>
      </c>
      <c r="AD213" s="120" t="s">
        <v>514</v>
      </c>
      <c r="AE213" s="118" t="s">
        <v>514</v>
      </c>
      <c r="AF213" s="118" t="s">
        <v>514</v>
      </c>
      <c r="AG213" s="118" t="s">
        <v>514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1590</v>
      </c>
      <c r="BK213" s="19" t="s">
        <v>1591</v>
      </c>
      <c r="BL213" s="18"/>
      <c r="BM213" s="145" t="s">
        <v>540</v>
      </c>
      <c r="BN213" s="144" t="s">
        <v>540</v>
      </c>
      <c r="BO213" s="145" t="s">
        <v>540</v>
      </c>
      <c r="BP213" s="169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960</v>
      </c>
      <c r="E214" s="225">
        <v>153</v>
      </c>
      <c r="F214" s="141" t="s">
        <v>764</v>
      </c>
      <c r="G214" s="10" t="str">
        <f>IF(D214="","*",VLOOKUP(F214,BS_ATIVIDADE[],3,FALSE))</f>
        <v>LIMPEZA LASTRO</v>
      </c>
      <c r="H214" s="191" t="s">
        <v>514</v>
      </c>
      <c r="I214" s="119" t="s">
        <v>514</v>
      </c>
      <c r="J214" s="118">
        <v>73</v>
      </c>
      <c r="K214" s="118">
        <v>393.5</v>
      </c>
      <c r="L214" s="118" t="s">
        <v>514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1143</v>
      </c>
      <c r="W214" s="118" t="s">
        <v>1504</v>
      </c>
      <c r="X214" s="117" t="s">
        <v>516</v>
      </c>
      <c r="Y214" s="144" t="s">
        <v>519</v>
      </c>
      <c r="Z214" s="117" t="s">
        <v>522</v>
      </c>
      <c r="AA214" s="118" t="s">
        <v>514</v>
      </c>
      <c r="AB214" s="116" t="s">
        <v>514</v>
      </c>
      <c r="AC214" s="116" t="s">
        <v>514</v>
      </c>
      <c r="AD214" s="120" t="s">
        <v>514</v>
      </c>
      <c r="AE214" s="118" t="s">
        <v>514</v>
      </c>
      <c r="AF214" s="118" t="s">
        <v>514</v>
      </c>
      <c r="AG214" s="118" t="s">
        <v>514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1592</v>
      </c>
      <c r="BK214" s="19" t="s">
        <v>1593</v>
      </c>
      <c r="BL214" s="18"/>
      <c r="BM214" s="145" t="s">
        <v>540</v>
      </c>
      <c r="BN214" s="144" t="s">
        <v>540</v>
      </c>
      <c r="BO214" s="145" t="s">
        <v>540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973</v>
      </c>
      <c r="E215" s="47">
        <v>168</v>
      </c>
      <c r="F215" s="141" t="s">
        <v>868</v>
      </c>
      <c r="G215" s="10" t="str">
        <f>IF(D215="","*",VLOOKUP(F215,BS_ATIVIDADE[],3,FALSE))</f>
        <v>SOLDA</v>
      </c>
      <c r="H215" s="142" t="s">
        <v>409</v>
      </c>
      <c r="I215" s="119" t="s">
        <v>514</v>
      </c>
      <c r="J215" s="118">
        <v>73</v>
      </c>
      <c r="K215" s="118">
        <v>373.6</v>
      </c>
      <c r="L215" s="118" t="s">
        <v>514</v>
      </c>
      <c r="M215" s="142" t="s">
        <v>408</v>
      </c>
      <c r="N215" s="142" t="s">
        <v>409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1594</v>
      </c>
      <c r="W215" s="118" t="s">
        <v>1171</v>
      </c>
      <c r="X215" s="117" t="s">
        <v>516</v>
      </c>
      <c r="Y215" s="144" t="s">
        <v>519</v>
      </c>
      <c r="Z215" s="117" t="s">
        <v>521</v>
      </c>
      <c r="AA215" s="118" t="s">
        <v>514</v>
      </c>
      <c r="AB215" s="116" t="s">
        <v>514</v>
      </c>
      <c r="AC215" s="116" t="s">
        <v>514</v>
      </c>
      <c r="AD215" s="120" t="s">
        <v>514</v>
      </c>
      <c r="AE215" s="118" t="s">
        <v>514</v>
      </c>
      <c r="AF215" s="118" t="s">
        <v>514</v>
      </c>
      <c r="AG215" s="118" t="s">
        <v>514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1595</v>
      </c>
      <c r="BK215" s="19" t="s">
        <v>1596</v>
      </c>
      <c r="BL215" s="18"/>
      <c r="BM215" s="145" t="s">
        <v>540</v>
      </c>
      <c r="BN215" s="144" t="s">
        <v>540</v>
      </c>
      <c r="BO215" s="145" t="s">
        <v>540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971</v>
      </c>
      <c r="E216" s="225">
        <v>151</v>
      </c>
      <c r="F216" s="141" t="s">
        <v>868</v>
      </c>
      <c r="G216" s="10" t="str">
        <f>IF(D216="","*",VLOOKUP(F216,BS_ATIVIDADE[],3,FALSE))</f>
        <v>SOLDA</v>
      </c>
      <c r="H216" s="142" t="s">
        <v>409</v>
      </c>
      <c r="I216" s="119" t="s">
        <v>514</v>
      </c>
      <c r="J216" s="118">
        <v>73</v>
      </c>
      <c r="K216" s="118">
        <v>373.6</v>
      </c>
      <c r="L216" s="118" t="s">
        <v>514</v>
      </c>
      <c r="M216" s="142" t="s">
        <v>408</v>
      </c>
      <c r="N216" s="142" t="s">
        <v>409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1597</v>
      </c>
      <c r="W216" s="118" t="s">
        <v>1171</v>
      </c>
      <c r="X216" s="117" t="s">
        <v>516</v>
      </c>
      <c r="Y216" s="144" t="s">
        <v>519</v>
      </c>
      <c r="Z216" s="117" t="s">
        <v>521</v>
      </c>
      <c r="AA216" s="118" t="s">
        <v>514</v>
      </c>
      <c r="AB216" s="116" t="s">
        <v>514</v>
      </c>
      <c r="AC216" s="116" t="s">
        <v>514</v>
      </c>
      <c r="AD216" s="120" t="s">
        <v>514</v>
      </c>
      <c r="AE216" s="118" t="s">
        <v>514</v>
      </c>
      <c r="AF216" s="118" t="s">
        <v>514</v>
      </c>
      <c r="AG216" s="118" t="s">
        <v>514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1595</v>
      </c>
      <c r="BK216" s="19" t="s">
        <v>1596</v>
      </c>
      <c r="BL216" s="18"/>
      <c r="BM216" s="145" t="s">
        <v>540</v>
      </c>
      <c r="BN216" s="144" t="s">
        <v>540</v>
      </c>
      <c r="BO216" s="145" t="s">
        <v>540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974</v>
      </c>
      <c r="E217" s="47">
        <v>160</v>
      </c>
      <c r="F217" s="141" t="s">
        <v>875</v>
      </c>
      <c r="G217" s="10" t="str">
        <f>IF(D217="","*",VLOOKUP(F217,BS_ATIVIDADE[],3,FALSE))</f>
        <v>TRILHO - SUBSTITUIÇÂO</v>
      </c>
      <c r="H217" s="191" t="s">
        <v>514</v>
      </c>
      <c r="I217" s="119" t="s">
        <v>514</v>
      </c>
      <c r="J217" s="118">
        <v>73</v>
      </c>
      <c r="K217" s="118">
        <v>365</v>
      </c>
      <c r="L217" s="118" t="s">
        <v>514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1598</v>
      </c>
      <c r="W217" s="118" t="s">
        <v>1599</v>
      </c>
      <c r="X217" s="117" t="s">
        <v>516</v>
      </c>
      <c r="Y217" s="144"/>
      <c r="Z217" s="117" t="s">
        <v>523</v>
      </c>
      <c r="AA217" s="118" t="s">
        <v>514</v>
      </c>
      <c r="AB217" s="116" t="s">
        <v>514</v>
      </c>
      <c r="AC217" s="116" t="s">
        <v>514</v>
      </c>
      <c r="AD217" s="120" t="s">
        <v>514</v>
      </c>
      <c r="AE217" s="118" t="s">
        <v>514</v>
      </c>
      <c r="AF217" s="118" t="s">
        <v>514</v>
      </c>
      <c r="AG217" s="118" t="s">
        <v>514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1600</v>
      </c>
      <c r="BK217" s="19" t="s">
        <v>1601</v>
      </c>
      <c r="BL217" s="18"/>
      <c r="BM217" s="145" t="s">
        <v>540</v>
      </c>
      <c r="BN217" s="144" t="s">
        <v>540</v>
      </c>
      <c r="BO217" s="145" t="s">
        <v>540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882</v>
      </c>
      <c r="E218" s="225">
        <v>151</v>
      </c>
      <c r="F218" s="141" t="s">
        <v>791</v>
      </c>
      <c r="G218" s="10" t="str">
        <f>IF(D218="","*",VLOOKUP(F218,BS_ATIVIDADE[],3,FALSE))</f>
        <v>MECANIZAÇÃO - SOCADORA</v>
      </c>
      <c r="H218" s="191" t="s">
        <v>406</v>
      </c>
      <c r="I218" s="119" t="s">
        <v>384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1139</v>
      </c>
      <c r="W218" s="118" t="s">
        <v>1140</v>
      </c>
      <c r="X218" s="117" t="s">
        <v>516</v>
      </c>
      <c r="Y218" s="144" t="s">
        <v>519</v>
      </c>
      <c r="Z218" s="117" t="s">
        <v>511</v>
      </c>
      <c r="AA218" s="118">
        <v>1</v>
      </c>
      <c r="AB218" s="116" t="s">
        <v>506</v>
      </c>
      <c r="AC218" s="116" t="s">
        <v>500</v>
      </c>
      <c r="AD218" s="120">
        <v>0.33333333333333331</v>
      </c>
      <c r="AE218" s="192">
        <v>6238</v>
      </c>
      <c r="AF218" s="192">
        <v>9983</v>
      </c>
      <c r="AG218" s="192" t="s">
        <v>514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1602</v>
      </c>
      <c r="BK218" s="19" t="s">
        <v>1603</v>
      </c>
      <c r="BL218" s="18"/>
      <c r="BM218" s="145" t="s">
        <v>540</v>
      </c>
      <c r="BN218" s="144" t="s">
        <v>540</v>
      </c>
      <c r="BO218" s="145" t="s">
        <v>540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922</v>
      </c>
      <c r="E219" s="47">
        <v>215</v>
      </c>
      <c r="F219" s="141" t="s">
        <v>875</v>
      </c>
      <c r="G219" s="10" t="str">
        <f>IF(D219="","*",VLOOKUP(F219,BS_ATIVIDADE[],3,FALSE))</f>
        <v>TRILHO - SUBSTITUIÇÂO</v>
      </c>
      <c r="H219" s="191" t="s">
        <v>514</v>
      </c>
      <c r="I219" s="119" t="s">
        <v>514</v>
      </c>
      <c r="J219" s="118">
        <v>73</v>
      </c>
      <c r="K219" s="118">
        <v>162.80000000000001</v>
      </c>
      <c r="L219" s="118" t="s">
        <v>514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1604</v>
      </c>
      <c r="W219" s="118" t="s">
        <v>1545</v>
      </c>
      <c r="X219" s="117" t="s">
        <v>516</v>
      </c>
      <c r="Y219" s="144" t="s">
        <v>519</v>
      </c>
      <c r="Z219" s="117" t="s">
        <v>511</v>
      </c>
      <c r="AA219" s="118" t="s">
        <v>514</v>
      </c>
      <c r="AB219" s="116" t="s">
        <v>514</v>
      </c>
      <c r="AC219" s="116" t="s">
        <v>514</v>
      </c>
      <c r="AD219" s="120" t="s">
        <v>514</v>
      </c>
      <c r="AE219" s="118" t="s">
        <v>514</v>
      </c>
      <c r="AF219" s="118" t="s">
        <v>514</v>
      </c>
      <c r="AG219" s="118" t="s">
        <v>514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1595</v>
      </c>
      <c r="BK219" s="19" t="s">
        <v>1605</v>
      </c>
      <c r="BL219" s="18"/>
      <c r="BM219" s="145" t="s">
        <v>540</v>
      </c>
      <c r="BN219" s="144" t="s">
        <v>540</v>
      </c>
      <c r="BO219" s="145" t="s">
        <v>540</v>
      </c>
      <c r="BP219" s="169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895</v>
      </c>
      <c r="E220" s="47">
        <v>215</v>
      </c>
      <c r="F220" s="141" t="s">
        <v>709</v>
      </c>
      <c r="G220" s="10" t="str">
        <f>IF(D220="","*",VLOOKUP(F220,BS_ATIVIDADE[],3,FALSE))</f>
        <v>DETECÇÃO</v>
      </c>
      <c r="H220" s="191" t="s">
        <v>279</v>
      </c>
      <c r="I220" s="119" t="s">
        <v>222</v>
      </c>
      <c r="J220" s="118">
        <v>73</v>
      </c>
      <c r="K220" s="118">
        <v>140</v>
      </c>
      <c r="L220" s="118" t="s">
        <v>514</v>
      </c>
      <c r="M220" s="142" t="s">
        <v>1606</v>
      </c>
      <c r="N220" s="142" t="s">
        <v>1607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1500</v>
      </c>
      <c r="W220" s="118" t="s">
        <v>1171</v>
      </c>
      <c r="X220" s="117" t="s">
        <v>516</v>
      </c>
      <c r="Y220" s="144" t="s">
        <v>519</v>
      </c>
      <c r="Z220" s="117" t="s">
        <v>521</v>
      </c>
      <c r="AA220" s="118" t="s">
        <v>514</v>
      </c>
      <c r="AB220" s="116" t="s">
        <v>514</v>
      </c>
      <c r="AC220" s="116" t="s">
        <v>514</v>
      </c>
      <c r="AD220" s="120" t="s">
        <v>514</v>
      </c>
      <c r="AE220" s="118" t="s">
        <v>514</v>
      </c>
      <c r="AF220" s="118" t="s">
        <v>514</v>
      </c>
      <c r="AG220" s="118" t="s">
        <v>514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1608</v>
      </c>
      <c r="BK220" s="19" t="s">
        <v>1484</v>
      </c>
      <c r="BL220" s="18"/>
      <c r="BM220" s="145" t="s">
        <v>546</v>
      </c>
      <c r="BN220" s="144" t="s">
        <v>546</v>
      </c>
      <c r="BO220" s="145" t="s">
        <v>546</v>
      </c>
      <c r="BP220" s="19" t="s">
        <v>1484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941</v>
      </c>
      <c r="E221" s="47">
        <v>149</v>
      </c>
      <c r="F221" s="141" t="s">
        <v>819</v>
      </c>
      <c r="G221" s="10" t="str">
        <f>IF(D221="","*",VLOOKUP(F221,BS_ATIVIDADE[],3,FALSE))</f>
        <v>MODERNIZAÇÃO</v>
      </c>
      <c r="H221" s="191" t="s">
        <v>514</v>
      </c>
      <c r="I221" s="119" t="s">
        <v>514</v>
      </c>
      <c r="J221" s="118">
        <v>73</v>
      </c>
      <c r="K221" s="118">
        <v>59.21</v>
      </c>
      <c r="L221" s="118" t="s">
        <v>514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238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1500</v>
      </c>
      <c r="W221" s="118" t="s">
        <v>1171</v>
      </c>
      <c r="X221" s="117" t="s">
        <v>516</v>
      </c>
      <c r="Y221" s="144" t="s">
        <v>519</v>
      </c>
      <c r="Z221" s="117" t="s">
        <v>521</v>
      </c>
      <c r="AA221" s="118" t="s">
        <v>514</v>
      </c>
      <c r="AB221" s="116" t="s">
        <v>514</v>
      </c>
      <c r="AC221" s="116" t="s">
        <v>514</v>
      </c>
      <c r="AD221" s="120" t="s">
        <v>514</v>
      </c>
      <c r="AE221" s="118" t="s">
        <v>514</v>
      </c>
      <c r="AF221" s="118" t="s">
        <v>514</v>
      </c>
      <c r="AG221" s="118" t="s">
        <v>514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1595</v>
      </c>
      <c r="BK221" s="19" t="s">
        <v>1609</v>
      </c>
      <c r="BL221" s="18"/>
      <c r="BM221" s="145" t="s">
        <v>546</v>
      </c>
      <c r="BN221" s="144" t="s">
        <v>546</v>
      </c>
      <c r="BO221" s="145" t="s">
        <v>546</v>
      </c>
      <c r="BP221" s="19" t="s">
        <v>1609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987</v>
      </c>
      <c r="E222" s="47">
        <v>150</v>
      </c>
      <c r="F222" s="141" t="s">
        <v>819</v>
      </c>
      <c r="G222" s="10" t="str">
        <f>IF(D222="","*",VLOOKUP(F222,BS_ATIVIDADE[],3,FALSE))</f>
        <v>MODERNIZAÇÃO</v>
      </c>
      <c r="H222" s="191" t="s">
        <v>514</v>
      </c>
      <c r="I222" s="119" t="s">
        <v>514</v>
      </c>
      <c r="J222" s="118">
        <v>73</v>
      </c>
      <c r="K222" s="118">
        <v>58.890999999999998</v>
      </c>
      <c r="L222" s="118" t="s">
        <v>514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1496</v>
      </c>
      <c r="W222" s="118" t="s">
        <v>1171</v>
      </c>
      <c r="X222" s="117" t="s">
        <v>516</v>
      </c>
      <c r="Y222" s="144" t="s">
        <v>519</v>
      </c>
      <c r="Z222" s="117" t="s">
        <v>517</v>
      </c>
      <c r="AA222" s="118" t="s">
        <v>514</v>
      </c>
      <c r="AB222" s="116" t="s">
        <v>514</v>
      </c>
      <c r="AC222" s="116" t="s">
        <v>514</v>
      </c>
      <c r="AD222" s="120" t="s">
        <v>514</v>
      </c>
      <c r="AE222" s="118" t="s">
        <v>514</v>
      </c>
      <c r="AF222" s="118" t="s">
        <v>514</v>
      </c>
      <c r="AG222" s="118" t="s">
        <v>514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1595</v>
      </c>
      <c r="BK222" s="19" t="s">
        <v>1609</v>
      </c>
      <c r="BL222" s="18"/>
      <c r="BM222" s="145" t="s">
        <v>546</v>
      </c>
      <c r="BN222" s="144" t="s">
        <v>546</v>
      </c>
      <c r="BO222" s="145" t="s">
        <v>546</v>
      </c>
      <c r="BP222" s="19" t="s">
        <v>1609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930</v>
      </c>
      <c r="E223" s="47">
        <v>146</v>
      </c>
      <c r="F223" s="141" t="s">
        <v>868</v>
      </c>
      <c r="G223" s="10" t="str">
        <f>IF(D223="","*",VLOOKUP(F223,BS_ATIVIDADE[],3,FALSE))</f>
        <v>SOLDA</v>
      </c>
      <c r="H223" s="191" t="s">
        <v>65</v>
      </c>
      <c r="I223" s="119" t="s">
        <v>514</v>
      </c>
      <c r="J223" s="118">
        <v>71</v>
      </c>
      <c r="K223" s="118">
        <v>244.5</v>
      </c>
      <c r="L223" s="118" t="s">
        <v>514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1409</v>
      </c>
      <c r="W223" s="118" t="s">
        <v>1171</v>
      </c>
      <c r="X223" s="117" t="s">
        <v>516</v>
      </c>
      <c r="Y223" s="144" t="s">
        <v>519</v>
      </c>
      <c r="Z223" s="117" t="s">
        <v>511</v>
      </c>
      <c r="AA223" s="118" t="s">
        <v>514</v>
      </c>
      <c r="AB223" s="116" t="s">
        <v>514</v>
      </c>
      <c r="AC223" s="116" t="s">
        <v>514</v>
      </c>
      <c r="AD223" s="120" t="s">
        <v>514</v>
      </c>
      <c r="AE223" s="118" t="s">
        <v>514</v>
      </c>
      <c r="AF223" s="118" t="s">
        <v>514</v>
      </c>
      <c r="AG223" s="118" t="s">
        <v>514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1595</v>
      </c>
      <c r="BK223" s="19" t="s">
        <v>1610</v>
      </c>
      <c r="BL223" s="18"/>
      <c r="BM223" s="145" t="s">
        <v>540</v>
      </c>
      <c r="BN223" s="144" t="s">
        <v>540</v>
      </c>
      <c r="BO223" s="145" t="s">
        <v>540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977</v>
      </c>
      <c r="E224" s="225">
        <v>147</v>
      </c>
      <c r="F224" s="141" t="s">
        <v>868</v>
      </c>
      <c r="G224" s="10" t="str">
        <f>IF(D224="","*",VLOOKUP(F224,BS_ATIVIDADE[],3,FALSE))</f>
        <v>SOLDA</v>
      </c>
      <c r="H224" s="191" t="s">
        <v>169</v>
      </c>
      <c r="I224" s="119" t="s">
        <v>514</v>
      </c>
      <c r="J224" s="118">
        <v>71</v>
      </c>
      <c r="K224" s="118">
        <v>206.15</v>
      </c>
      <c r="L224" s="118" t="s">
        <v>514</v>
      </c>
      <c r="M224" s="142" t="s">
        <v>168</v>
      </c>
      <c r="N224" s="142" t="s">
        <v>172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1492</v>
      </c>
      <c r="W224" s="118" t="s">
        <v>1171</v>
      </c>
      <c r="X224" s="117" t="s">
        <v>516</v>
      </c>
      <c r="Y224" s="144" t="s">
        <v>519</v>
      </c>
      <c r="Z224" s="117" t="s">
        <v>511</v>
      </c>
      <c r="AA224" s="118" t="s">
        <v>514</v>
      </c>
      <c r="AB224" s="116" t="s">
        <v>514</v>
      </c>
      <c r="AC224" s="116" t="s">
        <v>514</v>
      </c>
      <c r="AD224" s="120" t="s">
        <v>514</v>
      </c>
      <c r="AE224" s="118" t="s">
        <v>514</v>
      </c>
      <c r="AF224" s="118" t="s">
        <v>514</v>
      </c>
      <c r="AG224" s="118" t="s">
        <v>514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1595</v>
      </c>
      <c r="BK224" s="19" t="s">
        <v>1611</v>
      </c>
      <c r="BL224" s="18"/>
      <c r="BM224" s="145" t="s">
        <v>540</v>
      </c>
      <c r="BN224" s="144" t="s">
        <v>540</v>
      </c>
      <c r="BO224" s="145" t="s">
        <v>540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1" t="s">
        <v>30</v>
      </c>
      <c r="I225" s="119" t="s">
        <v>1582</v>
      </c>
      <c r="J225" s="118">
        <v>70</v>
      </c>
      <c r="K225" s="118">
        <v>82</v>
      </c>
      <c r="L225" s="118" t="s">
        <v>514</v>
      </c>
      <c r="M225" s="142" t="s">
        <v>1158</v>
      </c>
      <c r="N225" s="142" t="s">
        <v>1159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1139</v>
      </c>
      <c r="W225" s="118" t="s">
        <v>1276</v>
      </c>
      <c r="X225" s="117" t="s">
        <v>516</v>
      </c>
      <c r="Y225" s="144" t="s">
        <v>519</v>
      </c>
      <c r="Z225" s="117" t="s">
        <v>517</v>
      </c>
      <c r="AA225" s="118">
        <v>1</v>
      </c>
      <c r="AB225" s="116" t="s">
        <v>506</v>
      </c>
      <c r="AC225" s="116" t="s">
        <v>500</v>
      </c>
      <c r="AD225" s="120">
        <v>0.33333333333333331</v>
      </c>
      <c r="AE225" s="118">
        <v>6239</v>
      </c>
      <c r="AF225" s="118" t="s">
        <v>514</v>
      </c>
      <c r="AG225" s="118" t="s">
        <v>514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1612</v>
      </c>
      <c r="BK225" s="19" t="s">
        <v>1613</v>
      </c>
      <c r="BL225" s="18"/>
      <c r="BM225" s="145" t="s">
        <v>532</v>
      </c>
      <c r="BN225" s="144" t="s">
        <v>561</v>
      </c>
      <c r="BO225" s="145" t="s">
        <v>618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514</v>
      </c>
      <c r="I226" s="119" t="s">
        <v>514</v>
      </c>
      <c r="J226" s="118"/>
      <c r="K226" s="118"/>
      <c r="L226" s="118" t="s">
        <v>514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787</v>
      </c>
      <c r="E227" s="47">
        <v>226</v>
      </c>
      <c r="F227" s="141" t="s">
        <v>829</v>
      </c>
      <c r="G227" s="10" t="str">
        <f>IF(D227="","*",VLOOKUP(F227,BS_ATIVIDADE[],3,FALSE))</f>
        <v>OUTROS</v>
      </c>
      <c r="H227" s="191" t="s">
        <v>406</v>
      </c>
      <c r="I227" s="224" t="s">
        <v>406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1614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1588</v>
      </c>
      <c r="W227" s="118" t="s">
        <v>1615</v>
      </c>
      <c r="X227" s="117" t="s">
        <v>516</v>
      </c>
      <c r="Y227" s="144" t="s">
        <v>519</v>
      </c>
      <c r="Z227" s="117"/>
      <c r="AA227" s="118">
        <v>1</v>
      </c>
      <c r="AB227" s="116" t="s">
        <v>506</v>
      </c>
      <c r="AC227" s="116" t="s">
        <v>500</v>
      </c>
      <c r="AD227" s="120">
        <v>0.3125</v>
      </c>
      <c r="AE227" s="118">
        <v>1602</v>
      </c>
      <c r="AF227" s="118" t="s">
        <v>514</v>
      </c>
      <c r="AG227" s="118" t="s">
        <v>514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1616</v>
      </c>
      <c r="BK227" s="196" t="s">
        <v>1617</v>
      </c>
      <c r="BL227" s="18"/>
      <c r="BM227" s="145" t="s">
        <v>540</v>
      </c>
      <c r="BN227" s="145" t="s">
        <v>540</v>
      </c>
      <c r="BO227" s="145" t="s">
        <v>540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882</v>
      </c>
      <c r="E228" s="47">
        <v>227</v>
      </c>
      <c r="F228" s="141" t="s">
        <v>791</v>
      </c>
      <c r="G228" s="10" t="str">
        <f>IF(D228="","*",VLOOKUP(F228,BS_ATIVIDADE[],3,FALSE))</f>
        <v>MECANIZAÇÃO - SOCADORA</v>
      </c>
      <c r="H228" s="191" t="s">
        <v>384</v>
      </c>
      <c r="I228" s="119" t="s">
        <v>384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1618</v>
      </c>
      <c r="O228" s="119">
        <v>0.375</v>
      </c>
      <c r="P228" s="119">
        <v>0.125</v>
      </c>
      <c r="Q228" s="118">
        <v>1000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1139</v>
      </c>
      <c r="W228" s="194" t="s">
        <v>1619</v>
      </c>
      <c r="X228" s="117" t="s">
        <v>516</v>
      </c>
      <c r="Y228" s="144" t="s">
        <v>519</v>
      </c>
      <c r="Z228" s="117"/>
      <c r="AA228" s="118">
        <v>1</v>
      </c>
      <c r="AB228" s="116" t="s">
        <v>506</v>
      </c>
      <c r="AC228" s="116" t="s">
        <v>500</v>
      </c>
      <c r="AD228" s="120">
        <v>0.33333333333333331</v>
      </c>
      <c r="AE228" s="192">
        <v>6238</v>
      </c>
      <c r="AF228" s="192">
        <v>9983</v>
      </c>
      <c r="AG228" s="192" t="s">
        <v>514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0.53333333333333333</v>
      </c>
      <c r="AT228" s="121">
        <v>0.65833333333333333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0.125</v>
      </c>
      <c r="AZ228" s="203"/>
      <c r="BA228" s="122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1620</v>
      </c>
      <c r="BK228" s="19" t="s">
        <v>1621</v>
      </c>
      <c r="BL228" s="18"/>
      <c r="BM228" s="145"/>
      <c r="BN228" s="144"/>
      <c r="BO228" s="145"/>
      <c r="BP228" s="169"/>
      <c r="BQ228" s="14" t="str">
        <f>IF(AND(BR228&lt;1,BS228&lt;1),"Produção e Intervalo",IF(BR228&lt;1,"Intervalo",IF(BS228&lt;1,"Produção","Aderente")))</f>
        <v>Produção</v>
      </c>
      <c r="BR228" s="22">
        <f>IF(OR(B228="",F228=""),"*",AY228/P228)</f>
        <v>1</v>
      </c>
      <c r="BS228" s="22">
        <f>IF(OR(B228="",F228=""),"*",BA228/Q228)</f>
        <v>0</v>
      </c>
      <c r="BT228" s="8" t="str">
        <f t="shared" si="3"/>
        <v/>
      </c>
    </row>
    <row r="229" spans="1:72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974</v>
      </c>
      <c r="E229" s="47">
        <v>228</v>
      </c>
      <c r="F229" s="141" t="s">
        <v>838</v>
      </c>
      <c r="G229" s="10" t="str">
        <f>IF(D229="","*",VLOOKUP(F229,BS_ATIVIDADE[],3,FALSE))</f>
        <v>ALÍVIO</v>
      </c>
      <c r="H229" s="191" t="s">
        <v>514</v>
      </c>
      <c r="I229" s="119" t="s">
        <v>514</v>
      </c>
      <c r="J229" s="118">
        <v>73</v>
      </c>
      <c r="K229" s="118">
        <v>254</v>
      </c>
      <c r="L229" s="118" t="s">
        <v>514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0.125</v>
      </c>
      <c r="Q229" s="118">
        <v>600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1516</v>
      </c>
      <c r="W229" s="118" t="s">
        <v>1622</v>
      </c>
      <c r="X229" s="117" t="s">
        <v>516</v>
      </c>
      <c r="Y229" s="144" t="s">
        <v>519</v>
      </c>
      <c r="Z229" s="117"/>
      <c r="AA229" s="118" t="s">
        <v>514</v>
      </c>
      <c r="AB229" s="116" t="s">
        <v>514</v>
      </c>
      <c r="AC229" s="116" t="s">
        <v>514</v>
      </c>
      <c r="AD229" s="120" t="s">
        <v>514</v>
      </c>
      <c r="AE229" s="118" t="s">
        <v>514</v>
      </c>
      <c r="AF229" s="118" t="s">
        <v>514</v>
      </c>
      <c r="AG229" s="118" t="s">
        <v>514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1169</v>
      </c>
      <c r="BK229" s="196" t="s">
        <v>1623</v>
      </c>
      <c r="BL229" s="18"/>
      <c r="BM229" s="145"/>
      <c r="BN229" s="144"/>
      <c r="BO229" s="145"/>
      <c r="BP229" s="169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0.57777777777777795</v>
      </c>
      <c r="BS229" s="22">
        <f>IF(OR(B229="",F229=""),"*",BA229/Q229)</f>
        <v>0</v>
      </c>
      <c r="BT229" s="8" t="str">
        <f t="shared" si="3"/>
        <v/>
      </c>
    </row>
    <row r="230" spans="1:72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971</v>
      </c>
      <c r="E230" s="47">
        <v>229</v>
      </c>
      <c r="F230" s="141" t="s">
        <v>868</v>
      </c>
      <c r="G230" s="10" t="str">
        <f>IF(D230="","*",VLOOKUP(F230,BS_ATIVIDADE[],3,FALSE))</f>
        <v>SOLDA</v>
      </c>
      <c r="H230" s="191" t="s">
        <v>331</v>
      </c>
      <c r="I230" s="119" t="s">
        <v>514</v>
      </c>
      <c r="J230" s="118">
        <v>73</v>
      </c>
      <c r="K230" s="118">
        <v>235.8</v>
      </c>
      <c r="L230" s="118" t="s">
        <v>514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1485</v>
      </c>
      <c r="W230" s="118" t="s">
        <v>1171</v>
      </c>
      <c r="X230" s="117" t="s">
        <v>516</v>
      </c>
      <c r="Y230" s="144" t="s">
        <v>519</v>
      </c>
      <c r="Z230" s="117"/>
      <c r="AA230" s="118" t="s">
        <v>514</v>
      </c>
      <c r="AB230" s="116" t="s">
        <v>514</v>
      </c>
      <c r="AC230" s="116" t="s">
        <v>514</v>
      </c>
      <c r="AD230" s="120" t="s">
        <v>514</v>
      </c>
      <c r="AE230" s="118" t="s">
        <v>514</v>
      </c>
      <c r="AF230" s="118" t="s">
        <v>514</v>
      </c>
      <c r="AG230" s="118" t="s">
        <v>514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1169</v>
      </c>
      <c r="BK230" s="196" t="s">
        <v>1624</v>
      </c>
      <c r="BL230" s="18"/>
      <c r="BM230" s="145"/>
      <c r="BN230" s="144"/>
      <c r="BO230" s="145"/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/>
      </c>
    </row>
    <row r="231" spans="1:72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991</v>
      </c>
      <c r="E231" s="47"/>
      <c r="F231" s="141" t="s">
        <v>875</v>
      </c>
      <c r="G231" s="10" t="str">
        <f>IF(D231="","*",VLOOKUP(F231,BS_ATIVIDADE[],3,FALSE))</f>
        <v>TRILHO - SUBSTITUIÇÂO</v>
      </c>
      <c r="H231" s="191" t="s">
        <v>514</v>
      </c>
      <c r="I231" s="119" t="s">
        <v>514</v>
      </c>
      <c r="J231" s="118">
        <v>73</v>
      </c>
      <c r="K231" s="118">
        <v>224</v>
      </c>
      <c r="L231" s="118" t="s">
        <v>514</v>
      </c>
      <c r="M231" s="227" t="s">
        <v>1625</v>
      </c>
      <c r="N231" s="227" t="s">
        <v>322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1626</v>
      </c>
      <c r="W231" s="118" t="s">
        <v>1627</v>
      </c>
      <c r="X231" s="117" t="s">
        <v>516</v>
      </c>
      <c r="Y231" s="144" t="s">
        <v>519</v>
      </c>
      <c r="Z231" s="117"/>
      <c r="AA231" s="118" t="s">
        <v>514</v>
      </c>
      <c r="AB231" s="116" t="s">
        <v>514</v>
      </c>
      <c r="AC231" s="116" t="s">
        <v>514</v>
      </c>
      <c r="AD231" s="120" t="s">
        <v>514</v>
      </c>
      <c r="AE231" s="118" t="s">
        <v>514</v>
      </c>
      <c r="AF231" s="118" t="s">
        <v>514</v>
      </c>
      <c r="AG231" s="118" t="s">
        <v>514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0.51597222222222228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3"/>
      <c r="BA231" s="122">
        <v>0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1169</v>
      </c>
      <c r="BK231" s="270" t="s">
        <v>1628</v>
      </c>
      <c r="BL231" s="18"/>
      <c r="BM231" s="145" t="s">
        <v>536</v>
      </c>
      <c r="BN231" s="144" t="s">
        <v>564</v>
      </c>
      <c r="BO231" s="145" t="s">
        <v>626</v>
      </c>
      <c r="BP231" s="169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>SuperExecução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973</v>
      </c>
      <c r="E232" s="47">
        <v>168</v>
      </c>
      <c r="F232" s="141" t="s">
        <v>868</v>
      </c>
      <c r="G232" s="10" t="str">
        <f>IF(D232="","*",VLOOKUP(F232,BS_ATIVIDADE[],3,FALSE))</f>
        <v>SOLDA</v>
      </c>
      <c r="H232" s="227" t="s">
        <v>319</v>
      </c>
      <c r="I232" s="119" t="s">
        <v>514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1176</v>
      </c>
      <c r="W232" s="118" t="s">
        <v>1171</v>
      </c>
      <c r="X232" s="117" t="s">
        <v>516</v>
      </c>
      <c r="Y232" s="144" t="s">
        <v>519</v>
      </c>
      <c r="Z232" s="117"/>
      <c r="AA232" s="118" t="s">
        <v>514</v>
      </c>
      <c r="AB232" s="116" t="s">
        <v>514</v>
      </c>
      <c r="AC232" s="116" t="s">
        <v>514</v>
      </c>
      <c r="AD232" s="120" t="s">
        <v>514</v>
      </c>
      <c r="AE232" s="118" t="s">
        <v>514</v>
      </c>
      <c r="AF232" s="118" t="s">
        <v>514</v>
      </c>
      <c r="AG232" s="118" t="s">
        <v>514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1169</v>
      </c>
      <c r="BK232" s="196" t="s">
        <v>1629</v>
      </c>
      <c r="BL232" s="18"/>
      <c r="BM232" s="145" t="s">
        <v>540</v>
      </c>
      <c r="BN232" s="145" t="s">
        <v>540</v>
      </c>
      <c r="BO232" s="145" t="s">
        <v>540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t="23.25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1009</v>
      </c>
      <c r="E233" s="47">
        <v>230</v>
      </c>
      <c r="F233" s="141" t="s">
        <v>868</v>
      </c>
      <c r="G233" s="10" t="str">
        <f>IF(D233="","*",VLOOKUP(F233,BS_ATIVIDADE[],3,FALSE))</f>
        <v>SOLDA</v>
      </c>
      <c r="H233" s="191" t="s">
        <v>1630</v>
      </c>
      <c r="I233" s="119" t="s">
        <v>514</v>
      </c>
      <c r="J233" s="118">
        <v>73</v>
      </c>
      <c r="K233" s="118">
        <v>200.74</v>
      </c>
      <c r="L233" s="118" t="s">
        <v>514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1131</v>
      </c>
      <c r="W233" s="118" t="s">
        <v>1171</v>
      </c>
      <c r="X233" s="117" t="s">
        <v>516</v>
      </c>
      <c r="Y233" s="144" t="s">
        <v>519</v>
      </c>
      <c r="Z233" s="117"/>
      <c r="AA233" s="118" t="s">
        <v>514</v>
      </c>
      <c r="AB233" s="116" t="s">
        <v>514</v>
      </c>
      <c r="AC233" s="116" t="s">
        <v>514</v>
      </c>
      <c r="AD233" s="120" t="s">
        <v>514</v>
      </c>
      <c r="AE233" s="118" t="s">
        <v>514</v>
      </c>
      <c r="AF233" s="118" t="s">
        <v>514</v>
      </c>
      <c r="AG233" s="118" t="s">
        <v>514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1169</v>
      </c>
      <c r="BK233" s="19" t="s">
        <v>1631</v>
      </c>
      <c r="BL233" s="18"/>
      <c r="BM233" s="145" t="s">
        <v>540</v>
      </c>
      <c r="BN233" s="145" t="s">
        <v>540</v>
      </c>
      <c r="BO233" s="145" t="s">
        <v>540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988</v>
      </c>
      <c r="E234" s="47">
        <v>236</v>
      </c>
      <c r="F234" s="141" t="s">
        <v>875</v>
      </c>
      <c r="G234" s="10" t="str">
        <f>IF(D234="","*",VLOOKUP(F234,BS_ATIVIDADE[],3,FALSE))</f>
        <v>TRILHO - SUBSTITUIÇÂO</v>
      </c>
      <c r="H234" s="191" t="s">
        <v>514</v>
      </c>
      <c r="I234" s="119" t="s">
        <v>514</v>
      </c>
      <c r="J234" s="118">
        <v>73</v>
      </c>
      <c r="K234" s="118">
        <v>138</v>
      </c>
      <c r="L234" s="118" t="s">
        <v>514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1111</v>
      </c>
      <c r="W234" s="118" t="s">
        <v>1627</v>
      </c>
      <c r="X234" s="117" t="s">
        <v>516</v>
      </c>
      <c r="Y234" s="144" t="s">
        <v>519</v>
      </c>
      <c r="Z234" s="117"/>
      <c r="AA234" s="118" t="s">
        <v>514</v>
      </c>
      <c r="AB234" s="116" t="s">
        <v>514</v>
      </c>
      <c r="AC234" s="116" t="s">
        <v>514</v>
      </c>
      <c r="AD234" s="120" t="s">
        <v>514</v>
      </c>
      <c r="AE234" s="118" t="s">
        <v>514</v>
      </c>
      <c r="AF234" s="118" t="s">
        <v>514</v>
      </c>
      <c r="AG234" s="118" t="s">
        <v>514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6" t="s">
        <v>1633</v>
      </c>
      <c r="BL234" s="18"/>
      <c r="BM234" s="145" t="s">
        <v>540</v>
      </c>
      <c r="BN234" s="145" t="s">
        <v>540</v>
      </c>
      <c r="BO234" s="145" t="s">
        <v>540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936</v>
      </c>
      <c r="E235" s="47"/>
      <c r="F235" s="141" t="s">
        <v>842</v>
      </c>
      <c r="G235" s="10" t="str">
        <f>IF(D235="","*",VLOOKUP(F235,BS_ATIVIDADE[],3,FALSE))</f>
        <v>AMV</v>
      </c>
      <c r="H235" s="191" t="s">
        <v>514</v>
      </c>
      <c r="I235" s="119" t="s">
        <v>514</v>
      </c>
      <c r="J235" s="118">
        <v>73</v>
      </c>
      <c r="K235" s="118">
        <v>129.27000000000001</v>
      </c>
      <c r="L235" s="118" t="s">
        <v>514</v>
      </c>
      <c r="M235" s="227" t="s">
        <v>1244</v>
      </c>
      <c r="N235" s="142" t="s">
        <v>1245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1246</v>
      </c>
      <c r="W235" s="118" t="s">
        <v>1634</v>
      </c>
      <c r="X235" s="117" t="s">
        <v>516</v>
      </c>
      <c r="Y235" s="144" t="s">
        <v>519</v>
      </c>
      <c r="Z235" s="117"/>
      <c r="AA235" s="118" t="s">
        <v>514</v>
      </c>
      <c r="AB235" s="116" t="s">
        <v>514</v>
      </c>
      <c r="AC235" s="116" t="s">
        <v>514</v>
      </c>
      <c r="AD235" s="120" t="s">
        <v>514</v>
      </c>
      <c r="AE235" s="118" t="s">
        <v>514</v>
      </c>
      <c r="AF235" s="118" t="s">
        <v>514</v>
      </c>
      <c r="AG235" s="118" t="s">
        <v>514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1169</v>
      </c>
      <c r="BK235" s="19" t="s">
        <v>1635</v>
      </c>
      <c r="BL235" s="18"/>
      <c r="BM235" s="145" t="s">
        <v>540</v>
      </c>
      <c r="BN235" s="145" t="s">
        <v>540</v>
      </c>
      <c r="BO235" s="145" t="s">
        <v>540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914</v>
      </c>
      <c r="E236" s="47">
        <v>231</v>
      </c>
      <c r="F236" s="141" t="s">
        <v>808</v>
      </c>
      <c r="G236" s="10" t="str">
        <f>IF(D236="","*",VLOOKUP(F236,BS_ATIVIDADE[],3,FALSE))</f>
        <v>MODERNIZAÇÃO</v>
      </c>
      <c r="H236" s="191" t="s">
        <v>238</v>
      </c>
      <c r="I236" s="191" t="s">
        <v>238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1356</v>
      </c>
      <c r="W236" s="118" t="s">
        <v>1636</v>
      </c>
      <c r="X236" s="117" t="s">
        <v>516</v>
      </c>
      <c r="Y236" s="144"/>
      <c r="Z236" s="117" t="s">
        <v>511</v>
      </c>
      <c r="AA236" s="118">
        <v>2</v>
      </c>
      <c r="AB236" s="116" t="s">
        <v>506</v>
      </c>
      <c r="AC236" s="116" t="s">
        <v>514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941</v>
      </c>
      <c r="E237" s="47">
        <v>149</v>
      </c>
      <c r="F237" s="141" t="s">
        <v>819</v>
      </c>
      <c r="G237" s="10" t="str">
        <f>IF(D237="","*",VLOOKUP(F237,BS_ATIVIDADE[],3,FALSE))</f>
        <v>MODERNIZAÇÃO</v>
      </c>
      <c r="H237" s="191" t="s">
        <v>514</v>
      </c>
      <c r="I237" s="119" t="s">
        <v>514</v>
      </c>
      <c r="J237" s="118">
        <v>73</v>
      </c>
      <c r="K237" s="118">
        <v>59.21</v>
      </c>
      <c r="L237" s="118" t="s">
        <v>514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238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1500</v>
      </c>
      <c r="W237" s="118" t="s">
        <v>1171</v>
      </c>
      <c r="X237" s="117" t="s">
        <v>516</v>
      </c>
      <c r="Y237" s="144"/>
      <c r="Z237" s="117" t="s">
        <v>521</v>
      </c>
      <c r="AA237" s="118" t="s">
        <v>514</v>
      </c>
      <c r="AB237" s="116" t="s">
        <v>514</v>
      </c>
      <c r="AC237" s="116" t="s">
        <v>514</v>
      </c>
      <c r="AD237" s="120" t="s">
        <v>514</v>
      </c>
      <c r="AE237" s="118" t="s">
        <v>514</v>
      </c>
      <c r="AF237" s="118" t="s">
        <v>514</v>
      </c>
      <c r="AG237" s="118" t="s">
        <v>514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987</v>
      </c>
      <c r="E238" s="47">
        <v>150</v>
      </c>
      <c r="F238" s="141" t="s">
        <v>819</v>
      </c>
      <c r="G238" s="10" t="str">
        <f>IF(D238="","*",VLOOKUP(F238,BS_ATIVIDADE[],3,FALSE))</f>
        <v>MODERNIZAÇÃO</v>
      </c>
      <c r="H238" s="191" t="s">
        <v>514</v>
      </c>
      <c r="I238" s="119" t="s">
        <v>514</v>
      </c>
      <c r="J238" s="118">
        <v>73</v>
      </c>
      <c r="K238" s="118">
        <v>58.890999999999998</v>
      </c>
      <c r="L238" s="118" t="s">
        <v>514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1496</v>
      </c>
      <c r="W238" s="118" t="s">
        <v>1171</v>
      </c>
      <c r="X238" s="117" t="s">
        <v>516</v>
      </c>
      <c r="Y238" s="144"/>
      <c r="Z238" s="117" t="s">
        <v>517</v>
      </c>
      <c r="AA238" s="118" t="s">
        <v>514</v>
      </c>
      <c r="AB238" s="116" t="s">
        <v>514</v>
      </c>
      <c r="AC238" s="116" t="s">
        <v>514</v>
      </c>
      <c r="AD238" s="120" t="s">
        <v>514</v>
      </c>
      <c r="AE238" s="118" t="s">
        <v>514</v>
      </c>
      <c r="AF238" s="118" t="s">
        <v>514</v>
      </c>
      <c r="AG238" s="118" t="s">
        <v>514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922</v>
      </c>
      <c r="E239" s="47">
        <v>234</v>
      </c>
      <c r="F239" s="141" t="s">
        <v>875</v>
      </c>
      <c r="G239" s="10" t="str">
        <f>IF(D239="","*",VLOOKUP(F239,BS_ATIVIDADE[],3,FALSE))</f>
        <v>TRILHO - SUBSTITUIÇÂO</v>
      </c>
      <c r="H239" s="191" t="s">
        <v>514</v>
      </c>
      <c r="I239" s="119" t="s">
        <v>514</v>
      </c>
      <c r="J239" s="118">
        <v>73</v>
      </c>
      <c r="K239" s="118">
        <v>104.8</v>
      </c>
      <c r="L239" s="118" t="s">
        <v>514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1604</v>
      </c>
      <c r="W239" s="118" t="s">
        <v>1545</v>
      </c>
      <c r="X239" s="117" t="s">
        <v>516</v>
      </c>
      <c r="Y239" s="144" t="s">
        <v>519</v>
      </c>
      <c r="Z239" s="117"/>
      <c r="AA239" s="118" t="s">
        <v>514</v>
      </c>
      <c r="AB239" s="116" t="s">
        <v>514</v>
      </c>
      <c r="AC239" s="116" t="s">
        <v>514</v>
      </c>
      <c r="AD239" s="120" t="s">
        <v>514</v>
      </c>
      <c r="AE239" s="118" t="s">
        <v>514</v>
      </c>
      <c r="AF239" s="118" t="s">
        <v>514</v>
      </c>
      <c r="AG239" s="118" t="s">
        <v>514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1637</v>
      </c>
      <c r="BK239" s="19" t="s">
        <v>1638</v>
      </c>
      <c r="BL239" s="18"/>
      <c r="BM239" s="145" t="s">
        <v>540</v>
      </c>
      <c r="BN239" s="145" t="s">
        <v>540</v>
      </c>
      <c r="BO239" s="145" t="s">
        <v>540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790</v>
      </c>
      <c r="E240" s="47">
        <v>235</v>
      </c>
      <c r="F240" s="141" t="s">
        <v>865</v>
      </c>
      <c r="G240" s="10" t="str">
        <f>IF(D240="","*",VLOOKUP(F240,BS_ATIVIDADE[],3,FALSE))</f>
        <v>TRILHO - POSICIONAMENTO</v>
      </c>
      <c r="H240" s="191" t="s">
        <v>270</v>
      </c>
      <c r="I240" s="191" t="s">
        <v>270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1639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1135</v>
      </c>
      <c r="W240" s="118" t="s">
        <v>1640</v>
      </c>
      <c r="X240" s="117" t="s">
        <v>516</v>
      </c>
      <c r="Y240" s="144" t="s">
        <v>519</v>
      </c>
      <c r="Z240" s="117"/>
      <c r="AA240" s="118">
        <v>1</v>
      </c>
      <c r="AB240" s="116" t="s">
        <v>506</v>
      </c>
      <c r="AC240" s="116" t="s">
        <v>500</v>
      </c>
      <c r="AD240" s="120">
        <v>0.29166666666666669</v>
      </c>
      <c r="AE240" s="118">
        <v>1603</v>
      </c>
      <c r="AF240" s="118" t="s">
        <v>514</v>
      </c>
      <c r="AG240" s="118" t="s">
        <v>514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5" t="s">
        <v>540</v>
      </c>
      <c r="BN240" s="145" t="s">
        <v>540</v>
      </c>
      <c r="BO240" s="145" t="s">
        <v>540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930</v>
      </c>
      <c r="E241" s="47">
        <v>238</v>
      </c>
      <c r="F241" s="141" t="s">
        <v>868</v>
      </c>
      <c r="G241" s="10" t="str">
        <f>IF(D241="","*",VLOOKUP(F241,BS_ATIVIDADE[],3,FALSE))</f>
        <v>SOLDA</v>
      </c>
      <c r="H241" s="191" t="s">
        <v>223</v>
      </c>
      <c r="I241" s="119" t="s">
        <v>514</v>
      </c>
      <c r="J241" s="118">
        <v>73</v>
      </c>
      <c r="K241" s="118">
        <v>43</v>
      </c>
      <c r="L241" s="118" t="s">
        <v>514</v>
      </c>
      <c r="M241" s="142" t="s">
        <v>1643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1644</v>
      </c>
      <c r="W241" s="118" t="s">
        <v>1171</v>
      </c>
      <c r="X241" s="117" t="s">
        <v>516</v>
      </c>
      <c r="Y241" s="144" t="s">
        <v>519</v>
      </c>
      <c r="Z241" s="117"/>
      <c r="AA241" s="118" t="s">
        <v>514</v>
      </c>
      <c r="AB241" s="116" t="s">
        <v>514</v>
      </c>
      <c r="AC241" s="116" t="s">
        <v>514</v>
      </c>
      <c r="AD241" s="120" t="s">
        <v>514</v>
      </c>
      <c r="AE241" s="118" t="s">
        <v>514</v>
      </c>
      <c r="AF241" s="118" t="s">
        <v>514</v>
      </c>
      <c r="AG241" s="118" t="s">
        <v>514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1169</v>
      </c>
      <c r="BK241" s="19" t="s">
        <v>1645</v>
      </c>
      <c r="BL241" s="18"/>
      <c r="BM241" s="145" t="s">
        <v>540</v>
      </c>
      <c r="BN241" s="145" t="s">
        <v>540</v>
      </c>
      <c r="BO241" s="145" t="s">
        <v>540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922</v>
      </c>
      <c r="E242" s="47">
        <v>240</v>
      </c>
      <c r="F242" s="141" t="s">
        <v>829</v>
      </c>
      <c r="G242" s="10" t="str">
        <f>IF(D242="","*",VLOOKUP(F242,BS_ATIVIDADE[],3,FALSE))</f>
        <v>OUTROS</v>
      </c>
      <c r="H242" s="191" t="s">
        <v>514</v>
      </c>
      <c r="I242" s="119" t="s">
        <v>514</v>
      </c>
      <c r="J242" s="118">
        <v>73</v>
      </c>
      <c r="K242" s="118">
        <v>15.1</v>
      </c>
      <c r="L242" s="118" t="s">
        <v>514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1646</v>
      </c>
      <c r="W242" s="118" t="s">
        <v>1647</v>
      </c>
      <c r="X242" s="117" t="s">
        <v>516</v>
      </c>
      <c r="Y242" s="144" t="s">
        <v>519</v>
      </c>
      <c r="Z242" s="117"/>
      <c r="AA242" s="118" t="s">
        <v>514</v>
      </c>
      <c r="AB242" s="116" t="s">
        <v>514</v>
      </c>
      <c r="AC242" s="116" t="s">
        <v>514</v>
      </c>
      <c r="AD242" s="120" t="s">
        <v>514</v>
      </c>
      <c r="AE242" s="118" t="s">
        <v>514</v>
      </c>
      <c r="AF242" s="118" t="s">
        <v>514</v>
      </c>
      <c r="AG242" s="118" t="s">
        <v>514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1169</v>
      </c>
      <c r="BK242" s="19" t="s">
        <v>1648</v>
      </c>
      <c r="BL242" s="18"/>
      <c r="BM242" s="145" t="s">
        <v>540</v>
      </c>
      <c r="BN242" s="145" t="s">
        <v>540</v>
      </c>
      <c r="BO242" s="145" t="s">
        <v>540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848</v>
      </c>
      <c r="E243" s="47">
        <v>241</v>
      </c>
      <c r="F243" s="141" t="s">
        <v>791</v>
      </c>
      <c r="G243" s="10" t="str">
        <f>IF(D243="","*",VLOOKUP(F243,BS_ATIVIDADE[],3,FALSE))</f>
        <v>MECANIZAÇÃO - SOCADORA</v>
      </c>
      <c r="H243" s="191" t="s">
        <v>222</v>
      </c>
      <c r="I243" s="191" t="s">
        <v>222</v>
      </c>
      <c r="J243" s="118">
        <v>73</v>
      </c>
      <c r="K243" s="118">
        <v>15.1</v>
      </c>
      <c r="L243" s="118" t="s">
        <v>514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1649</v>
      </c>
      <c r="W243" s="118" t="s">
        <v>1351</v>
      </c>
      <c r="X243" s="117" t="s">
        <v>516</v>
      </c>
      <c r="Y243" s="144" t="s">
        <v>519</v>
      </c>
      <c r="Z243" s="117"/>
      <c r="AA243" s="118">
        <v>1</v>
      </c>
      <c r="AB243" s="116" t="s">
        <v>506</v>
      </c>
      <c r="AC243" s="116" t="s">
        <v>500</v>
      </c>
      <c r="AD243" s="120">
        <v>0.29166666666666669</v>
      </c>
      <c r="AE243" s="118">
        <v>6240</v>
      </c>
      <c r="AF243" s="118">
        <v>6200</v>
      </c>
      <c r="AG243" s="118" t="s">
        <v>514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" t="s">
        <v>1651</v>
      </c>
      <c r="BL243" s="18"/>
      <c r="BM243" s="145"/>
      <c r="BN243" s="144"/>
      <c r="BO243" s="145"/>
      <c r="BP243" s="169"/>
      <c r="BQ243" s="14" t="str">
        <f>IF(AND(BR243&lt;1,BS243&lt;1),"Produção e Intervalo",IF(BR243&lt;1,"Intervalo",IF(BS243&lt;1,"Produção","Aderente")))</f>
        <v>Produção</v>
      </c>
      <c r="BR243" s="22">
        <f>IF(OR(B243="",F243=""),"*",AY243/P243)</f>
        <v>2.5</v>
      </c>
      <c r="BS243" s="22">
        <f>IF(OR(B243="",F243=""),"*",BA243/Q243)</f>
        <v>0</v>
      </c>
      <c r="BT243" s="8" t="str">
        <f t="shared" si="3"/>
        <v/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1008</v>
      </c>
      <c r="E244" s="47">
        <v>237</v>
      </c>
      <c r="F244" s="141" t="s">
        <v>842</v>
      </c>
      <c r="G244" s="10" t="str">
        <f>IF(D244="","*",VLOOKUP(F244,BS_ATIVIDADE[],3,FALSE))</f>
        <v>AMV</v>
      </c>
      <c r="H244" s="191" t="s">
        <v>514</v>
      </c>
      <c r="I244" s="119" t="s">
        <v>514</v>
      </c>
      <c r="J244" s="118">
        <v>73</v>
      </c>
      <c r="K244" s="118">
        <v>10</v>
      </c>
      <c r="L244" s="118" t="s">
        <v>514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1652</v>
      </c>
      <c r="W244" s="118" t="s">
        <v>1634</v>
      </c>
      <c r="X244" s="117" t="s">
        <v>516</v>
      </c>
      <c r="Y244" s="144" t="s">
        <v>519</v>
      </c>
      <c r="Z244" s="117"/>
      <c r="AA244" s="118" t="s">
        <v>514</v>
      </c>
      <c r="AB244" s="116" t="s">
        <v>514</v>
      </c>
      <c r="AC244" s="116" t="s">
        <v>514</v>
      </c>
      <c r="AD244" s="120" t="s">
        <v>514</v>
      </c>
      <c r="AE244" s="118" t="s">
        <v>514</v>
      </c>
      <c r="AF244" s="118" t="s">
        <v>514</v>
      </c>
      <c r="AG244" s="118" t="s">
        <v>514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1169</v>
      </c>
      <c r="BK244" s="169" t="s">
        <v>1653</v>
      </c>
      <c r="BL244" s="18"/>
      <c r="BM244" s="145" t="s">
        <v>540</v>
      </c>
      <c r="BN244" s="145" t="s">
        <v>540</v>
      </c>
      <c r="BO244" s="145" t="s">
        <v>540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977</v>
      </c>
      <c r="E245" s="47">
        <v>147</v>
      </c>
      <c r="F245" s="141" t="s">
        <v>868</v>
      </c>
      <c r="G245" s="10" t="str">
        <f>IF(D245="","*",VLOOKUP(F245,BS_ATIVIDADE[],3,FALSE))</f>
        <v>SOLDA</v>
      </c>
      <c r="H245" s="191" t="s">
        <v>169</v>
      </c>
      <c r="I245" s="119" t="s">
        <v>514</v>
      </c>
      <c r="J245" s="118">
        <v>71</v>
      </c>
      <c r="K245" s="118">
        <v>206.15</v>
      </c>
      <c r="L245" s="118" t="s">
        <v>514</v>
      </c>
      <c r="M245" s="142" t="s">
        <v>168</v>
      </c>
      <c r="N245" s="142" t="s">
        <v>172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1492</v>
      </c>
      <c r="W245" s="118" t="s">
        <v>1171</v>
      </c>
      <c r="X245" s="117" t="s">
        <v>516</v>
      </c>
      <c r="Y245" s="144" t="s">
        <v>519</v>
      </c>
      <c r="Z245" s="117"/>
      <c r="AA245" s="118" t="s">
        <v>514</v>
      </c>
      <c r="AB245" s="116" t="s">
        <v>514</v>
      </c>
      <c r="AC245" s="116" t="s">
        <v>514</v>
      </c>
      <c r="AD245" s="120" t="s">
        <v>514</v>
      </c>
      <c r="AE245" s="118" t="s">
        <v>514</v>
      </c>
      <c r="AF245" s="118" t="s">
        <v>514</v>
      </c>
      <c r="AG245" s="118" t="s">
        <v>514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1169</v>
      </c>
      <c r="BK245" s="19" t="s">
        <v>1654</v>
      </c>
      <c r="BL245" s="18"/>
      <c r="BM245" s="145" t="s">
        <v>540</v>
      </c>
      <c r="BN245" s="145" t="s">
        <v>540</v>
      </c>
      <c r="BO245" s="145" t="s">
        <v>540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914</v>
      </c>
      <c r="E246" s="47"/>
      <c r="F246" s="141" t="s">
        <v>808</v>
      </c>
      <c r="G246" s="10" t="str">
        <f>IF(D246="","*",VLOOKUP(F246,BS_ATIVIDADE[],3,FALSE))</f>
        <v>MODERNIZAÇÃO</v>
      </c>
      <c r="H246" s="191" t="s">
        <v>514</v>
      </c>
      <c r="I246" s="119" t="s">
        <v>514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1344</v>
      </c>
      <c r="W246" s="118" t="s">
        <v>1655</v>
      </c>
      <c r="X246" s="117" t="s">
        <v>516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1656</v>
      </c>
      <c r="BK246" s="196" t="s">
        <v>1657</v>
      </c>
      <c r="BL246" s="18"/>
      <c r="BM246" s="145" t="s">
        <v>540</v>
      </c>
      <c r="BN246" s="145" t="s">
        <v>540</v>
      </c>
      <c r="BO246" s="145" t="s">
        <v>540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941</v>
      </c>
      <c r="E247" s="47"/>
      <c r="F247" s="141" t="s">
        <v>819</v>
      </c>
      <c r="G247" s="10" t="str">
        <f>IF(D247="","*",VLOOKUP(F247,BS_ATIVIDADE[],3,FALSE))</f>
        <v>MODERNIZAÇÃO</v>
      </c>
      <c r="H247" s="191" t="s">
        <v>514</v>
      </c>
      <c r="I247" s="119" t="s">
        <v>514</v>
      </c>
      <c r="J247" s="118">
        <v>73</v>
      </c>
      <c r="K247" s="118">
        <v>59.21</v>
      </c>
      <c r="L247" s="118" t="s">
        <v>514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238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1500</v>
      </c>
      <c r="W247" s="118" t="s">
        <v>1390</v>
      </c>
      <c r="X247" s="117" t="s">
        <v>516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1658</v>
      </c>
      <c r="BK247" s="19" t="s">
        <v>1659</v>
      </c>
      <c r="BL247" s="18"/>
      <c r="BM247" s="145" t="s">
        <v>540</v>
      </c>
      <c r="BN247" s="145" t="s">
        <v>540</v>
      </c>
      <c r="BO247" s="145" t="s">
        <v>540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987</v>
      </c>
      <c r="E248" s="47"/>
      <c r="F248" s="141" t="s">
        <v>819</v>
      </c>
      <c r="G248" s="10" t="str">
        <f>IF(D248="","*",VLOOKUP(F248,BS_ATIVIDADE[],3,FALSE))</f>
        <v>MODERNIZAÇÃO</v>
      </c>
      <c r="H248" s="191" t="s">
        <v>514</v>
      </c>
      <c r="I248" s="119" t="s">
        <v>514</v>
      </c>
      <c r="J248" s="118">
        <v>73</v>
      </c>
      <c r="K248" s="118">
        <v>55.246000000000002</v>
      </c>
      <c r="L248" s="118" t="s">
        <v>514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1496</v>
      </c>
      <c r="W248" s="118" t="s">
        <v>1390</v>
      </c>
      <c r="X248" s="117" t="s">
        <v>516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1658</v>
      </c>
      <c r="BK248" s="19" t="s">
        <v>1659</v>
      </c>
      <c r="BL248" s="18"/>
      <c r="BM248" s="145" t="s">
        <v>540</v>
      </c>
      <c r="BN248" s="145" t="s">
        <v>540</v>
      </c>
      <c r="BO248" s="145" t="s">
        <v>540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1012</v>
      </c>
      <c r="E249" s="47"/>
      <c r="F249" s="141" t="s">
        <v>819</v>
      </c>
      <c r="G249" s="10" t="str">
        <f>IF(D249="","*",VLOOKUP(F249,BS_ATIVIDADE[],3,FALSE))</f>
        <v>MODERNIZAÇÃO</v>
      </c>
      <c r="H249" s="191" t="s">
        <v>514</v>
      </c>
      <c r="I249" s="119" t="s">
        <v>514</v>
      </c>
      <c r="J249" s="118">
        <v>73</v>
      </c>
      <c r="K249" s="118">
        <v>58.837000000000003</v>
      </c>
      <c r="L249" s="118" t="s">
        <v>514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1111</v>
      </c>
      <c r="W249" s="118" t="s">
        <v>1390</v>
      </c>
      <c r="X249" s="117" t="s">
        <v>516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1658</v>
      </c>
      <c r="BK249" s="19" t="s">
        <v>1659</v>
      </c>
      <c r="BL249" s="18"/>
      <c r="BM249" s="145" t="s">
        <v>540</v>
      </c>
      <c r="BN249" s="145" t="s">
        <v>540</v>
      </c>
      <c r="BO249" s="145" t="s">
        <v>540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882</v>
      </c>
      <c r="E250" s="47">
        <v>227</v>
      </c>
      <c r="F250" s="141" t="s">
        <v>791</v>
      </c>
      <c r="G250" s="10" t="str">
        <f>IF(D250="","*",VLOOKUP(F250,BS_ATIVIDADE[],3,FALSE))</f>
        <v>MECANIZAÇÃO - SOCADORA</v>
      </c>
      <c r="H250" s="191" t="s">
        <v>384</v>
      </c>
      <c r="I250" s="119" t="s">
        <v>384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1618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1139</v>
      </c>
      <c r="W250" s="194" t="s">
        <v>1619</v>
      </c>
      <c r="X250" s="117" t="s">
        <v>516</v>
      </c>
      <c r="Y250" s="144"/>
      <c r="Z250" s="117"/>
      <c r="AA250" s="118">
        <v>1</v>
      </c>
      <c r="AB250" s="116" t="s">
        <v>506</v>
      </c>
      <c r="AC250" s="116" t="s">
        <v>500</v>
      </c>
      <c r="AD250" s="120">
        <v>0.33333333333333331</v>
      </c>
      <c r="AE250" s="192">
        <v>6238</v>
      </c>
      <c r="AF250" s="192">
        <v>9983</v>
      </c>
      <c r="AG250" s="192" t="s">
        <v>514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/>
      <c r="AS250" s="121"/>
      <c r="AT250" s="121"/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5"/>
      <c r="BN250" s="144"/>
      <c r="BO250" s="145"/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8" t="str">
        <f>D251&amp;B251</f>
        <v/>
      </c>
      <c r="B251" s="115"/>
      <c r="C251" s="9" t="str">
        <f>IF(BS_CONTROLE[[#This Row],[DATA]]="","",WEEKNUM(BS_CONTROLE[[#This Row],[DATA]]))</f>
        <v/>
      </c>
      <c r="D251" s="117"/>
      <c r="E251" s="47">
        <v>246</v>
      </c>
      <c r="F251" s="141"/>
      <c r="G251" s="10" t="str">
        <f>IF(D251="","*",VLOOKUP(F251,BS_ATIVIDADE[],3,FALSE))</f>
        <v>*</v>
      </c>
      <c r="H251" s="191" t="s">
        <v>514</v>
      </c>
      <c r="I251" s="119" t="s">
        <v>514</v>
      </c>
      <c r="J251" s="118"/>
      <c r="K251" s="118"/>
      <c r="L251" s="118" t="s">
        <v>514</v>
      </c>
      <c r="M251" s="14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9"/>
      <c r="P251" s="119"/>
      <c r="Q251" s="118"/>
      <c r="R251" s="11" t="str">
        <f>IFERROR(_xlfn.XLOOKUP(F251, BS_ATIVIDADE[ATIVIDADE],BS_ATIVIDADE[UNIDADE] ), "*")</f>
        <v>*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/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 t="str">
        <f>IF(D251="","*",IFERROR(IF(ISODD(COUNT(AS251:AX251)),"ERRO",SUM((AT251-AS251),(AV251-AU251),(AX251-AW251))),"ERRO"))</f>
        <v>*</v>
      </c>
      <c r="AZ251" s="203"/>
      <c r="BA251" s="122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848</v>
      </c>
      <c r="E252" s="47">
        <v>241</v>
      </c>
      <c r="F252" s="141" t="s">
        <v>791</v>
      </c>
      <c r="G252" s="10" t="str">
        <f>IF(D252="","*",VLOOKUP(F252,BS_ATIVIDADE[],3,FALSE))</f>
        <v>MECANIZAÇÃO - SOCADORA</v>
      </c>
      <c r="H252" s="191" t="s">
        <v>222</v>
      </c>
      <c r="I252" s="191" t="s">
        <v>222</v>
      </c>
      <c r="J252" s="118">
        <v>73</v>
      </c>
      <c r="K252" s="118">
        <v>15.1</v>
      </c>
      <c r="L252" s="118" t="s">
        <v>514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1649</v>
      </c>
      <c r="W252" s="118" t="s">
        <v>1351</v>
      </c>
      <c r="X252" s="117" t="s">
        <v>516</v>
      </c>
      <c r="Y252" s="144"/>
      <c r="Z252" s="117"/>
      <c r="AA252" s="118">
        <v>1</v>
      </c>
      <c r="AB252" s="116" t="s">
        <v>506</v>
      </c>
      <c r="AC252" s="116" t="s">
        <v>500</v>
      </c>
      <c r="AD252" s="120">
        <v>0.29166666666666669</v>
      </c>
      <c r="AE252" s="118">
        <v>6240</v>
      </c>
      <c r="AF252" s="118">
        <v>6200</v>
      </c>
      <c r="AG252" s="118" t="s">
        <v>514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/>
      <c r="AS252" s="121"/>
      <c r="AT252" s="121"/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5"/>
      <c r="BN252" s="144"/>
      <c r="BO252" s="145"/>
      <c r="BP252" s="169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8" t="str">
        <f>D253&amp;B253</f>
        <v/>
      </c>
      <c r="B253" s="115"/>
      <c r="C253" s="9" t="str">
        <f>IF(BS_CONTROLE[[#This Row],[DATA]]="","",WEEKNUM(BS_CONTROLE[[#This Row],[DATA]]))</f>
        <v/>
      </c>
      <c r="D253" s="117"/>
      <c r="E253" s="47">
        <v>248</v>
      </c>
      <c r="F253" s="141"/>
      <c r="G253" s="10" t="str">
        <f>IF(D253="","*",VLOOKUP(F253,BS_ATIVIDADE[],3,FALSE))</f>
        <v>*</v>
      </c>
      <c r="H253" s="191" t="s">
        <v>514</v>
      </c>
      <c r="I253" s="119" t="s">
        <v>514</v>
      </c>
      <c r="J253" s="118"/>
      <c r="K253" s="118"/>
      <c r="L253" s="118" t="s">
        <v>514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2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9"/>
      <c r="P253" s="119"/>
      <c r="Q253" s="118"/>
      <c r="R253" s="11" t="str">
        <f>IFERROR(_xlfn.XLOOKUP(F253, BS_ATIVIDADE[ATIVIDADE],BS_ATIVIDADE[UNIDADE] ), "*")</f>
        <v>*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8"/>
      <c r="W253" s="118"/>
      <c r="X253" s="117"/>
      <c r="Y253" s="144"/>
      <c r="Z253" s="117"/>
      <c r="AA253" s="118"/>
      <c r="AB253" s="116"/>
      <c r="AC253" s="116"/>
      <c r="AD253" s="120"/>
      <c r="AE253" s="118"/>
      <c r="AF253" s="118"/>
      <c r="AG253" s="118"/>
      <c r="AH253" s="17"/>
      <c r="AI253" s="141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-</v>
      </c>
      <c r="AN253" s="118" t="str">
        <f>IF(BS_CONTROLE[[#This Row],[SB]]=0, "-", BS_CONTROLE[[#This Row],[SB]])</f>
        <v>-</v>
      </c>
      <c r="AO253" s="118" t="str">
        <f>IF(BS_CONTROLE[[#This Row],[SUB]]=0, "-", BS_CONTROLE[[#This Row],[SUB]])</f>
        <v>-</v>
      </c>
      <c r="AP253" s="118">
        <f>BS_CONTROLE[[#This Row],[KM - Inicio]]</f>
        <v>0</v>
      </c>
      <c r="AQ253" s="118">
        <f>BS_CONTROLE[[#This Row],[KM - Inicio]]</f>
        <v>0</v>
      </c>
      <c r="AR253" s="121"/>
      <c r="AS253" s="121"/>
      <c r="AT253" s="121"/>
      <c r="AU253" s="168"/>
      <c r="AV253" s="168"/>
      <c r="AW253" s="16"/>
      <c r="AX253" s="16"/>
      <c r="AY253" s="13" t="str">
        <f>IF(D253="","*",IFERROR(IF(ISODD(COUNT(AS253:AX253)),"ERRO",SUM((AT253-AS253),(AV253-AU253),(AX253-AW253))),"ERRO"))</f>
        <v>*</v>
      </c>
      <c r="AZ253" s="203"/>
      <c r="BA253" s="122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1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5"/>
      <c r="BN253" s="144"/>
      <c r="BO253" s="145"/>
      <c r="BP253" s="169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8" t="str">
        <f>D254&amp;B254</f>
        <v>JUSCELIO (TF-658)45948</v>
      </c>
      <c r="B254" s="115">
        <v>45948</v>
      </c>
      <c r="C254" s="9">
        <f>IF(BS_CONTROLE[[#This Row],[DATA]]="","",WEEKNUM(BS_CONTROLE[[#This Row],[DATA]]))</f>
        <v>42</v>
      </c>
      <c r="D254" s="117" t="s">
        <v>976</v>
      </c>
      <c r="E254" s="47">
        <v>249</v>
      </c>
      <c r="F254" s="141" t="s">
        <v>842</v>
      </c>
      <c r="G254" s="10" t="str">
        <f>IF(D254="","*",VLOOKUP(F254,BS_ATIVIDADE[],3,FALSE))</f>
        <v>AMV</v>
      </c>
      <c r="H254" s="191" t="s">
        <v>514</v>
      </c>
      <c r="I254" s="119" t="s">
        <v>514</v>
      </c>
      <c r="J254" s="118">
        <v>70</v>
      </c>
      <c r="K254" s="118">
        <v>87.2</v>
      </c>
      <c r="L254" s="118" t="s">
        <v>514</v>
      </c>
      <c r="M254" s="142" t="s">
        <v>1660</v>
      </c>
      <c r="N254" s="142" t="s">
        <v>1661</v>
      </c>
      <c r="O254" s="119">
        <v>0.375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1662</v>
      </c>
      <c r="W254" s="118" t="s">
        <v>1663</v>
      </c>
      <c r="X254" s="117" t="s">
        <v>516</v>
      </c>
      <c r="Y254" s="144"/>
      <c r="Z254" s="117"/>
      <c r="AA254" s="118" t="s">
        <v>514</v>
      </c>
      <c r="AB254" s="116" t="s">
        <v>514</v>
      </c>
      <c r="AC254" s="116" t="s">
        <v>514</v>
      </c>
      <c r="AD254" s="120" t="s">
        <v>514</v>
      </c>
      <c r="AE254" s="118" t="s">
        <v>514</v>
      </c>
      <c r="AF254" s="118" t="s">
        <v>514</v>
      </c>
      <c r="AG254" s="118" t="s">
        <v>514</v>
      </c>
      <c r="AH254" s="17"/>
      <c r="AI254" s="141" t="str">
        <f>IF(BS_CONTROLE[[#This Row],[Atividade]]=0, "-", BS_CONTROLE[[#This Row],[Atividade]])</f>
        <v>PDM - AMV - JACARÉ</v>
      </c>
      <c r="AJ254" s="10" t="str">
        <f>IF(BS_CONTROLE[[#This Row],[Atividade]]=0, "-", BS_CONTROLE[[#This Row],[Atividade]])</f>
        <v>PDM - AMV - JACARÉ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ZSWS</v>
      </c>
      <c r="AN254" s="118" t="str">
        <f>IF(BS_CONTROLE[[#This Row],[SB]]=0, "-", BS_CONTROLE[[#This Row],[SB]])</f>
        <v>ZSW-S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/>
      <c r="AS254" s="121"/>
      <c r="AT254" s="121"/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0</v>
      </c>
      <c r="AZ254" s="203"/>
      <c r="BA254" s="122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Juscelio</v>
      </c>
      <c r="BG254" s="18"/>
      <c r="BH254" s="19"/>
      <c r="BI254" s="19"/>
      <c r="BJ254" s="19"/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>
      <c r="A255" s="148" t="str">
        <f>D255&amp;B255</f>
        <v/>
      </c>
      <c r="B255" s="115"/>
      <c r="C255" s="9" t="str">
        <f>IF(BS_CONTROLE[[#This Row],[DATA]]="","",WEEKNUM(BS_CONTROLE[[#This Row],[DATA]]))</f>
        <v/>
      </c>
      <c r="D255" s="117"/>
      <c r="E255" s="47">
        <v>250</v>
      </c>
      <c r="F255" s="141"/>
      <c r="G255" s="10" t="str">
        <f>IF(D255="","*",VLOOKUP(F255,BS_ATIVIDADE[],3,FALSE))</f>
        <v>*</v>
      </c>
      <c r="H255" s="191" t="s">
        <v>514</v>
      </c>
      <c r="I255" s="119" t="s">
        <v>514</v>
      </c>
      <c r="J255" s="118"/>
      <c r="K255" s="118"/>
      <c r="L255" s="118" t="s">
        <v>514</v>
      </c>
      <c r="M255" s="14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9"/>
      <c r="P255" s="119"/>
      <c r="Q255" s="118"/>
      <c r="R255" s="11" t="str">
        <f>IFERROR(_xlfn.XLOOKUP(F255, BS_ATIVIDADE[ATIVIDADE],BS_ATIVIDADE[UNIDADE] ), "*")</f>
        <v>*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8"/>
      <c r="W255" s="118"/>
      <c r="X255" s="117"/>
      <c r="Y255" s="144"/>
      <c r="Z255" s="117"/>
      <c r="AA255" s="118"/>
      <c r="AB255" s="116"/>
      <c r="AC255" s="116"/>
      <c r="AD255" s="120"/>
      <c r="AE255" s="118"/>
      <c r="AF255" s="118"/>
      <c r="AG255" s="118"/>
      <c r="AH255" s="17"/>
      <c r="AI255" s="141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-</v>
      </c>
      <c r="AN255" s="118" t="str">
        <f>IF(BS_CONTROLE[[#This Row],[SB]]=0, "-", BS_CONTROLE[[#This Row],[SB]])</f>
        <v>-</v>
      </c>
      <c r="AO255" s="118" t="str">
        <f>IF(BS_CONTROLE[[#This Row],[SUB]]=0, "-", BS_CONTROLE[[#This Row],[SUB]])</f>
        <v>-</v>
      </c>
      <c r="AP255" s="118">
        <f>BS_CONTROLE[[#This Row],[KM - Inicio]]</f>
        <v>0</v>
      </c>
      <c r="AQ255" s="118">
        <f>BS_CONTROLE[[#This Row],[KM - Inicio]]</f>
        <v>0</v>
      </c>
      <c r="AR255" s="121"/>
      <c r="AS255" s="121"/>
      <c r="AT255" s="121"/>
      <c r="AU255" s="168"/>
      <c r="AV255" s="168"/>
      <c r="AW255" s="16"/>
      <c r="AX255" s="16"/>
      <c r="AY255" s="13" t="str">
        <f>IF(D255="","*",IFERROR(IF(ISODD(COUNT(AS255:AX255)),"ERRO",SUM((AT255-AS255),(AV255-AU255),(AX255-AW255))),"ERRO"))</f>
        <v>*</v>
      </c>
      <c r="AZ255" s="203"/>
      <c r="BA255" s="122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1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8" t="str">
        <f>D256&amp;B256</f>
        <v/>
      </c>
      <c r="B256" s="115"/>
      <c r="C256" s="9" t="str">
        <f>IF(BS_CONTROLE[[#This Row],[DATA]]="","",WEEKNUM(BS_CONTROLE[[#This Row],[DATA]]))</f>
        <v/>
      </c>
      <c r="D256" s="117"/>
      <c r="E256" s="47">
        <v>251</v>
      </c>
      <c r="F256" s="141"/>
      <c r="G256" s="10" t="str">
        <f>IF(D256="","*",VLOOKUP(F256,BS_ATIVIDADE[],3,FALSE))</f>
        <v>*</v>
      </c>
      <c r="H256" s="191" t="s">
        <v>514</v>
      </c>
      <c r="I256" s="119" t="s">
        <v>514</v>
      </c>
      <c r="J256" s="118"/>
      <c r="K256" s="118"/>
      <c r="L256" s="118" t="s">
        <v>514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9"/>
      <c r="P256" s="119"/>
      <c r="Q256" s="118"/>
      <c r="R256" s="11" t="str">
        <f>IFERROR(_xlfn.XLOOKUP(F256, BS_ATIVIDADE[ATIVIDADE],BS_ATIVIDADE[UNIDADE] ), "*")</f>
        <v>*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8"/>
      <c r="W256" s="118"/>
      <c r="X256" s="117"/>
      <c r="Y256" s="144"/>
      <c r="Z256" s="117"/>
      <c r="AA256" s="118"/>
      <c r="AB256" s="116"/>
      <c r="AC256" s="116"/>
      <c r="AD256" s="120"/>
      <c r="AE256" s="118"/>
      <c r="AF256" s="118"/>
      <c r="AG256" s="118"/>
      <c r="AH256" s="17"/>
      <c r="AI256" s="141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-</v>
      </c>
      <c r="AN256" s="118" t="str">
        <f>IF(BS_CONTROLE[[#This Row],[SB]]=0, "-", BS_CONTROLE[[#This Row],[SB]])</f>
        <v>-</v>
      </c>
      <c r="AO256" s="118" t="str">
        <f>IF(BS_CONTROLE[[#This Row],[SUB]]=0, "-", BS_CONTROLE[[#This Row],[SUB]])</f>
        <v>-</v>
      </c>
      <c r="AP256" s="118">
        <f>BS_CONTROLE[[#This Row],[KM - Inicio]]</f>
        <v>0</v>
      </c>
      <c r="AQ256" s="118">
        <f>BS_CONTROLE[[#This Row],[KM - Inicio]]</f>
        <v>0</v>
      </c>
      <c r="AR256" s="121"/>
      <c r="AS256" s="121"/>
      <c r="AT256" s="121"/>
      <c r="AU256" s="168"/>
      <c r="AV256" s="168"/>
      <c r="AW256" s="16"/>
      <c r="AX256" s="16"/>
      <c r="AY256" s="13" t="str">
        <f>IF(D256="","*",IFERROR(IF(ISODD(COUNT(AS256:AX256)),"ERRO",SUM((AT256-AS256),(AV256-AU256),(AX256-AW256))),"ERRO"))</f>
        <v>*</v>
      </c>
      <c r="AZ256" s="203"/>
      <c r="BA256" s="122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1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514</v>
      </c>
      <c r="I257" s="119" t="s">
        <v>514</v>
      </c>
      <c r="J257" s="118"/>
      <c r="K257" s="118"/>
      <c r="L257" s="118" t="s">
        <v>514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/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882</v>
      </c>
      <c r="E258" s="47">
        <v>227</v>
      </c>
      <c r="F258" s="141" t="s">
        <v>791</v>
      </c>
      <c r="G258" s="10" t="str">
        <f>IF(D258="","*",VLOOKUP(F258,BS_ATIVIDADE[],3,FALSE))</f>
        <v>MECANIZAÇÃO - SOCADORA</v>
      </c>
      <c r="H258" s="191" t="s">
        <v>384</v>
      </c>
      <c r="I258" s="119" t="s">
        <v>384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1618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1139</v>
      </c>
      <c r="W258" s="194" t="s">
        <v>1619</v>
      </c>
      <c r="X258" s="117" t="s">
        <v>516</v>
      </c>
      <c r="Y258" s="144"/>
      <c r="Z258" s="117"/>
      <c r="AA258" s="118">
        <v>1</v>
      </c>
      <c r="AB258" s="116" t="s">
        <v>506</v>
      </c>
      <c r="AC258" s="116" t="s">
        <v>500</v>
      </c>
      <c r="AD258" s="120">
        <v>0.33333333333333331</v>
      </c>
      <c r="AE258" s="192">
        <v>6238</v>
      </c>
      <c r="AF258" s="192">
        <v>9983</v>
      </c>
      <c r="AG258" s="192" t="s">
        <v>514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514</v>
      </c>
      <c r="I259" s="119" t="s">
        <v>514</v>
      </c>
      <c r="J259" s="118"/>
      <c r="K259" s="118"/>
      <c r="L259" s="118" t="s">
        <v>514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514</v>
      </c>
      <c r="I260" s="119" t="s">
        <v>514</v>
      </c>
      <c r="J260" s="118"/>
      <c r="K260" s="118"/>
      <c r="L260" s="118" t="s">
        <v>514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848</v>
      </c>
      <c r="E261" s="47">
        <v>241</v>
      </c>
      <c r="F261" s="141" t="s">
        <v>791</v>
      </c>
      <c r="G261" s="10" t="str">
        <f>IF(D261="","*",VLOOKUP(F261,BS_ATIVIDADE[],3,FALSE))</f>
        <v>MECANIZAÇÃO - SOCADORA</v>
      </c>
      <c r="H261" s="191" t="s">
        <v>222</v>
      </c>
      <c r="I261" s="191" t="s">
        <v>222</v>
      </c>
      <c r="J261" s="118">
        <v>73</v>
      </c>
      <c r="K261" s="118">
        <v>15.1</v>
      </c>
      <c r="L261" s="118" t="s">
        <v>514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1649</v>
      </c>
      <c r="W261" s="118" t="s">
        <v>1351</v>
      </c>
      <c r="X261" s="117" t="s">
        <v>516</v>
      </c>
      <c r="Y261" s="144"/>
      <c r="Z261" s="117"/>
      <c r="AA261" s="118">
        <v>1</v>
      </c>
      <c r="AB261" s="116" t="s">
        <v>506</v>
      </c>
      <c r="AC261" s="116" t="s">
        <v>500</v>
      </c>
      <c r="AD261" s="120">
        <v>0.29166666666666669</v>
      </c>
      <c r="AE261" s="118">
        <v>6240</v>
      </c>
      <c r="AF261" s="118">
        <v>6200</v>
      </c>
      <c r="AG261" s="118" t="s">
        <v>514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45949</v>
      </c>
      <c r="B262" s="115">
        <v>45949</v>
      </c>
      <c r="C262" s="9">
        <f>IF(BS_CONTROLE[[#This Row],[DATA]]="","",WEEKNUM(BS_CONTROLE[[#This Row],[DATA]]))</f>
        <v>43</v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514</v>
      </c>
      <c r="I262" s="119" t="s">
        <v>514</v>
      </c>
      <c r="J262" s="118"/>
      <c r="K262" s="118"/>
      <c r="L262" s="118" t="s">
        <v>514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8" t="str">
        <f>D263&amp;B263</f>
        <v>45949</v>
      </c>
      <c r="B263" s="115">
        <v>45949</v>
      </c>
      <c r="C263" s="9">
        <f>IF(BS_CONTROLE[[#This Row],[DATA]]="","",WEEKNUM(BS_CONTROLE[[#This Row],[DATA]]))</f>
        <v>43</v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514</v>
      </c>
      <c r="I263" s="119" t="s">
        <v>514</v>
      </c>
      <c r="J263" s="118"/>
      <c r="K263" s="118"/>
      <c r="L263" s="118" t="s">
        <v>514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514</v>
      </c>
      <c r="I264" s="119" t="s">
        <v>514</v>
      </c>
      <c r="J264" s="118"/>
      <c r="K264" s="118"/>
      <c r="L264" s="118" t="s">
        <v>514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260</v>
      </c>
      <c r="F265" s="141"/>
      <c r="G265" s="10" t="str">
        <f>IF(D265="","*",VLOOKUP(F265,BS_ATIVIDADE[],3,FALSE))</f>
        <v>*</v>
      </c>
      <c r="H265" s="191" t="s">
        <v>514</v>
      </c>
      <c r="I265" s="119" t="s">
        <v>514</v>
      </c>
      <c r="J265" s="118"/>
      <c r="K265" s="118"/>
      <c r="L265" s="118" t="s">
        <v>514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514</v>
      </c>
      <c r="I266" s="119" t="s">
        <v>514</v>
      </c>
      <c r="J266" s="118"/>
      <c r="K266" s="118"/>
      <c r="L266" s="118" t="s">
        <v>514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514</v>
      </c>
      <c r="I267" s="119" t="s">
        <v>514</v>
      </c>
      <c r="J267" s="118"/>
      <c r="K267" s="118"/>
      <c r="L267" s="118" t="s">
        <v>514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514</v>
      </c>
      <c r="I268" s="119" t="s">
        <v>514</v>
      </c>
      <c r="J268" s="118"/>
      <c r="K268" s="118"/>
      <c r="L268" s="118" t="s">
        <v>514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514</v>
      </c>
      <c r="I269" s="119" t="s">
        <v>514</v>
      </c>
      <c r="J269" s="118"/>
      <c r="K269" s="118"/>
      <c r="L269" s="118" t="s">
        <v>514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514</v>
      </c>
      <c r="I270" s="119" t="s">
        <v>514</v>
      </c>
      <c r="J270" s="118"/>
      <c r="K270" s="118"/>
      <c r="L270" s="118" t="s">
        <v>514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514</v>
      </c>
      <c r="I271" s="119" t="s">
        <v>514</v>
      </c>
      <c r="J271" s="118"/>
      <c r="K271" s="118"/>
      <c r="L271" s="118" t="s">
        <v>514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514</v>
      </c>
      <c r="I272" s="119" t="s">
        <v>514</v>
      </c>
      <c r="J272" s="118"/>
      <c r="K272" s="118"/>
      <c r="L272" s="118" t="s">
        <v>514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514</v>
      </c>
      <c r="I273" s="119" t="s">
        <v>514</v>
      </c>
      <c r="J273" s="118"/>
      <c r="K273" s="118"/>
      <c r="L273" s="118" t="s">
        <v>514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514</v>
      </c>
      <c r="I274" s="119" t="s">
        <v>514</v>
      </c>
      <c r="J274" s="118"/>
      <c r="K274" s="118"/>
      <c r="L274" s="118" t="s">
        <v>514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514</v>
      </c>
      <c r="I275" s="119" t="s">
        <v>514</v>
      </c>
      <c r="J275" s="118"/>
      <c r="K275" s="118"/>
      <c r="L275" s="118" t="s">
        <v>514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514</v>
      </c>
      <c r="I276" s="119" t="s">
        <v>514</v>
      </c>
      <c r="J276" s="118"/>
      <c r="K276" s="118"/>
      <c r="L276" s="118" t="s">
        <v>514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514</v>
      </c>
      <c r="I277" s="119" t="s">
        <v>514</v>
      </c>
      <c r="J277" s="118"/>
      <c r="K277" s="118"/>
      <c r="L277" s="118" t="s">
        <v>514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514</v>
      </c>
      <c r="I278" s="119" t="s">
        <v>514</v>
      </c>
      <c r="J278" s="118"/>
      <c r="K278" s="118"/>
      <c r="L278" s="118" t="s">
        <v>514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514</v>
      </c>
      <c r="I279" s="119" t="s">
        <v>514</v>
      </c>
      <c r="J279" s="118"/>
      <c r="K279" s="118"/>
      <c r="L279" s="118" t="s">
        <v>514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514</v>
      </c>
      <c r="I280" s="119" t="s">
        <v>514</v>
      </c>
      <c r="J280" s="118"/>
      <c r="K280" s="118"/>
      <c r="L280" s="118" t="s">
        <v>514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514</v>
      </c>
      <c r="I281" s="119" t="s">
        <v>514</v>
      </c>
      <c r="J281" s="118"/>
      <c r="K281" s="118"/>
      <c r="L281" s="118" t="s">
        <v>514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514</v>
      </c>
      <c r="I282" s="119" t="s">
        <v>514</v>
      </c>
      <c r="J282" s="118"/>
      <c r="K282" s="118"/>
      <c r="L282" s="118" t="s">
        <v>514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514</v>
      </c>
      <c r="I283" s="119" t="s">
        <v>514</v>
      </c>
      <c r="J283" s="118"/>
      <c r="K283" s="118"/>
      <c r="L283" s="118" t="s">
        <v>514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514</v>
      </c>
      <c r="I284" s="119" t="s">
        <v>514</v>
      </c>
      <c r="J284" s="118"/>
      <c r="K284" s="118"/>
      <c r="L284" s="118" t="s">
        <v>514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514</v>
      </c>
      <c r="I285" s="119" t="s">
        <v>514</v>
      </c>
      <c r="J285" s="118"/>
      <c r="K285" s="118"/>
      <c r="L285" s="118" t="s">
        <v>514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514</v>
      </c>
      <c r="I286" s="119" t="s">
        <v>514</v>
      </c>
      <c r="J286" s="118"/>
      <c r="K286" s="118"/>
      <c r="L286" s="118" t="s">
        <v>514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514</v>
      </c>
      <c r="I287" s="119" t="s">
        <v>514</v>
      </c>
      <c r="J287" s="118"/>
      <c r="K287" s="118"/>
      <c r="L287" s="118" t="s">
        <v>514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514</v>
      </c>
      <c r="I288" s="119" t="s">
        <v>514</v>
      </c>
      <c r="J288" s="118"/>
      <c r="K288" s="118"/>
      <c r="L288" s="118" t="s">
        <v>514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514</v>
      </c>
      <c r="I289" s="119" t="s">
        <v>514</v>
      </c>
      <c r="J289" s="118"/>
      <c r="K289" s="118"/>
      <c r="L289" s="118" t="s">
        <v>514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514</v>
      </c>
      <c r="I290" s="119" t="s">
        <v>514</v>
      </c>
      <c r="J290" s="118"/>
      <c r="K290" s="118"/>
      <c r="L290" s="118" t="s">
        <v>514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514</v>
      </c>
      <c r="I291" s="119" t="s">
        <v>514</v>
      </c>
      <c r="J291" s="118"/>
      <c r="K291" s="118"/>
      <c r="L291" s="118" t="s">
        <v>514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514</v>
      </c>
      <c r="I292" s="119" t="s">
        <v>514</v>
      </c>
      <c r="J292" s="118"/>
      <c r="K292" s="118"/>
      <c r="L292" s="118" t="s">
        <v>514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514</v>
      </c>
      <c r="I293" s="119" t="s">
        <v>514</v>
      </c>
      <c r="J293" s="118"/>
      <c r="K293" s="118"/>
      <c r="L293" s="118" t="s">
        <v>514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514</v>
      </c>
      <c r="I294" s="119" t="s">
        <v>514</v>
      </c>
      <c r="J294" s="118"/>
      <c r="K294" s="118"/>
      <c r="L294" s="118" t="s">
        <v>514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514</v>
      </c>
      <c r="I295" s="119" t="s">
        <v>514</v>
      </c>
      <c r="J295" s="118"/>
      <c r="K295" s="118"/>
      <c r="L295" s="118" t="s">
        <v>514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514</v>
      </c>
      <c r="I296" s="119" t="s">
        <v>514</v>
      </c>
      <c r="J296" s="118"/>
      <c r="K296" s="118"/>
      <c r="L296" s="118" t="s">
        <v>514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514</v>
      </c>
      <c r="I297" s="119" t="s">
        <v>514</v>
      </c>
      <c r="J297" s="118"/>
      <c r="K297" s="118"/>
      <c r="L297" s="118" t="s">
        <v>514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514</v>
      </c>
      <c r="I298" s="119" t="s">
        <v>514</v>
      </c>
      <c r="J298" s="118"/>
      <c r="K298" s="118"/>
      <c r="L298" s="118" t="s">
        <v>514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514</v>
      </c>
      <c r="I299" s="119" t="s">
        <v>514</v>
      </c>
      <c r="J299" s="118"/>
      <c r="K299" s="118"/>
      <c r="L299" s="118" t="s">
        <v>514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514</v>
      </c>
      <c r="I300" s="119" t="s">
        <v>514</v>
      </c>
      <c r="J300" s="118"/>
      <c r="K300" s="118"/>
      <c r="L300" s="118" t="s">
        <v>514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514</v>
      </c>
      <c r="I301" s="119" t="s">
        <v>514</v>
      </c>
      <c r="J301" s="118"/>
      <c r="K301" s="118"/>
      <c r="L301" s="118" t="s">
        <v>514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514</v>
      </c>
      <c r="I302" s="119" t="s">
        <v>514</v>
      </c>
      <c r="J302" s="118"/>
      <c r="K302" s="118"/>
      <c r="L302" s="118" t="s">
        <v>514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514</v>
      </c>
      <c r="I303" s="119" t="s">
        <v>514</v>
      </c>
      <c r="J303" s="118"/>
      <c r="K303" s="118"/>
      <c r="L303" s="118" t="s">
        <v>514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514</v>
      </c>
      <c r="I304" s="119" t="s">
        <v>514</v>
      </c>
      <c r="J304" s="118"/>
      <c r="K304" s="118"/>
      <c r="L304" s="118" t="s">
        <v>514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514</v>
      </c>
      <c r="I305" s="119" t="s">
        <v>514</v>
      </c>
      <c r="J305" s="118"/>
      <c r="K305" s="118"/>
      <c r="L305" s="118" t="s">
        <v>514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514</v>
      </c>
      <c r="I306" s="119" t="s">
        <v>514</v>
      </c>
      <c r="J306" s="118"/>
      <c r="K306" s="118"/>
      <c r="L306" s="118" t="s">
        <v>514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514</v>
      </c>
      <c r="I307" s="119" t="s">
        <v>514</v>
      </c>
      <c r="J307" s="118"/>
      <c r="K307" s="118"/>
      <c r="L307" s="118" t="s">
        <v>514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514</v>
      </c>
      <c r="I308" s="119" t="s">
        <v>514</v>
      </c>
      <c r="J308" s="118"/>
      <c r="K308" s="118"/>
      <c r="L308" s="118" t="s">
        <v>514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514</v>
      </c>
      <c r="I309" s="119" t="s">
        <v>514</v>
      </c>
      <c r="J309" s="118"/>
      <c r="K309" s="118"/>
      <c r="L309" s="118" t="s">
        <v>514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514</v>
      </c>
      <c r="I310" s="119" t="s">
        <v>514</v>
      </c>
      <c r="J310" s="118"/>
      <c r="K310" s="118"/>
      <c r="L310" s="118" t="s">
        <v>514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514</v>
      </c>
      <c r="I311" s="119" t="s">
        <v>514</v>
      </c>
      <c r="J311" s="118"/>
      <c r="K311" s="118"/>
      <c r="L311" s="118" t="s">
        <v>514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514</v>
      </c>
      <c r="I312" s="119" t="s">
        <v>514</v>
      </c>
      <c r="J312" s="118"/>
      <c r="K312" s="118"/>
      <c r="L312" s="118" t="s">
        <v>514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514</v>
      </c>
      <c r="I313" s="119" t="s">
        <v>514</v>
      </c>
      <c r="J313" s="118"/>
      <c r="K313" s="118"/>
      <c r="L313" s="118" t="s">
        <v>514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514</v>
      </c>
      <c r="I314" s="119" t="s">
        <v>514</v>
      </c>
      <c r="J314" s="118"/>
      <c r="K314" s="118"/>
      <c r="L314" s="118" t="s">
        <v>514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514</v>
      </c>
      <c r="I315" s="119" t="s">
        <v>514</v>
      </c>
      <c r="J315" s="118"/>
      <c r="K315" s="118"/>
      <c r="L315" s="118" t="s">
        <v>514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514</v>
      </c>
      <c r="I316" s="119" t="s">
        <v>514</v>
      </c>
      <c r="J316" s="118"/>
      <c r="K316" s="118"/>
      <c r="L316" s="118" t="s">
        <v>514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514</v>
      </c>
      <c r="I317" s="119" t="s">
        <v>514</v>
      </c>
      <c r="J317" s="118"/>
      <c r="K317" s="118"/>
      <c r="L317" s="118" t="s">
        <v>514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514</v>
      </c>
      <c r="I318" s="119" t="s">
        <v>514</v>
      </c>
      <c r="J318" s="118"/>
      <c r="K318" s="118"/>
      <c r="L318" s="118" t="s">
        <v>514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514</v>
      </c>
      <c r="I319" s="119" t="s">
        <v>514</v>
      </c>
      <c r="J319" s="118"/>
      <c r="K319" s="118"/>
      <c r="L319" s="118" t="s">
        <v>514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514</v>
      </c>
      <c r="I320" s="119" t="s">
        <v>514</v>
      </c>
      <c r="J320" s="118"/>
      <c r="K320" s="118"/>
      <c r="L320" s="118" t="s">
        <v>514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514</v>
      </c>
      <c r="I321" s="119" t="s">
        <v>514</v>
      </c>
      <c r="J321" s="118"/>
      <c r="K321" s="118"/>
      <c r="L321" s="118" t="s">
        <v>514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514</v>
      </c>
      <c r="I322" s="119" t="s">
        <v>514</v>
      </c>
      <c r="J322" s="118"/>
      <c r="K322" s="118"/>
      <c r="L322" s="118" t="s">
        <v>514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514</v>
      </c>
      <c r="I323" s="119" t="s">
        <v>514</v>
      </c>
      <c r="J323" s="118"/>
      <c r="K323" s="118"/>
      <c r="L323" s="118" t="s">
        <v>514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514</v>
      </c>
      <c r="I324" s="119" t="s">
        <v>514</v>
      </c>
      <c r="J324" s="118"/>
      <c r="K324" s="118"/>
      <c r="L324" s="118" t="s">
        <v>514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514</v>
      </c>
      <c r="I325" s="119" t="s">
        <v>514</v>
      </c>
      <c r="J325" s="118"/>
      <c r="K325" s="118"/>
      <c r="L325" s="118" t="s">
        <v>514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514</v>
      </c>
      <c r="I326" s="119" t="s">
        <v>514</v>
      </c>
      <c r="J326" s="118"/>
      <c r="K326" s="118"/>
      <c r="L326" s="118" t="s">
        <v>514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514</v>
      </c>
      <c r="I327" s="119" t="s">
        <v>514</v>
      </c>
      <c r="J327" s="118"/>
      <c r="K327" s="118"/>
      <c r="L327" s="118" t="s">
        <v>514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514</v>
      </c>
      <c r="I328" s="119" t="s">
        <v>514</v>
      </c>
      <c r="J328" s="118"/>
      <c r="K328" s="118"/>
      <c r="L328" s="118" t="s">
        <v>514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514</v>
      </c>
      <c r="I329" s="119" t="s">
        <v>514</v>
      </c>
      <c r="J329" s="118"/>
      <c r="K329" s="118"/>
      <c r="L329" s="118" t="s">
        <v>514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514</v>
      </c>
      <c r="I330" s="119" t="s">
        <v>514</v>
      </c>
      <c r="J330" s="118"/>
      <c r="K330" s="118"/>
      <c r="L330" s="118" t="s">
        <v>514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514</v>
      </c>
      <c r="I331" s="119" t="s">
        <v>514</v>
      </c>
      <c r="J331" s="118"/>
      <c r="K331" s="118"/>
      <c r="L331" s="118" t="s">
        <v>514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514</v>
      </c>
      <c r="I332" s="119" t="s">
        <v>514</v>
      </c>
      <c r="J332" s="118"/>
      <c r="K332" s="118"/>
      <c r="L332" s="118" t="s">
        <v>514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514</v>
      </c>
      <c r="I333" s="119" t="s">
        <v>514</v>
      </c>
      <c r="J333" s="118"/>
      <c r="K333" s="118"/>
      <c r="L333" s="118" t="s">
        <v>514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514</v>
      </c>
      <c r="I334" s="119" t="s">
        <v>514</v>
      </c>
      <c r="J334" s="118"/>
      <c r="K334" s="118"/>
      <c r="L334" s="118" t="s">
        <v>514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514</v>
      </c>
      <c r="I335" s="119" t="s">
        <v>514</v>
      </c>
      <c r="J335" s="118"/>
      <c r="K335" s="118"/>
      <c r="L335" s="118" t="s">
        <v>514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514</v>
      </c>
      <c r="I336" s="119" t="s">
        <v>514</v>
      </c>
      <c r="J336" s="118"/>
      <c r="K336" s="118"/>
      <c r="L336" s="118" t="s">
        <v>514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514</v>
      </c>
      <c r="I337" s="119" t="s">
        <v>514</v>
      </c>
      <c r="J337" s="118"/>
      <c r="K337" s="118"/>
      <c r="L337" s="118" t="s">
        <v>514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514</v>
      </c>
      <c r="I338" s="119" t="s">
        <v>514</v>
      </c>
      <c r="J338" s="118"/>
      <c r="K338" s="118"/>
      <c r="L338" s="118" t="s">
        <v>514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514</v>
      </c>
      <c r="I339" s="119" t="s">
        <v>514</v>
      </c>
      <c r="J339" s="118"/>
      <c r="K339" s="118"/>
      <c r="L339" s="118" t="s">
        <v>514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514</v>
      </c>
      <c r="I340" s="119" t="s">
        <v>514</v>
      </c>
      <c r="J340" s="118"/>
      <c r="K340" s="118"/>
      <c r="L340" s="118" t="s">
        <v>514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514</v>
      </c>
      <c r="I341" s="119" t="s">
        <v>514</v>
      </c>
      <c r="J341" s="118"/>
      <c r="K341" s="118"/>
      <c r="L341" s="118" t="s">
        <v>514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514</v>
      </c>
      <c r="I342" s="119" t="s">
        <v>514</v>
      </c>
      <c r="J342" s="118"/>
      <c r="K342" s="118"/>
      <c r="L342" s="118" t="s">
        <v>514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514</v>
      </c>
      <c r="I343" s="119" t="s">
        <v>514</v>
      </c>
      <c r="J343" s="118"/>
      <c r="K343" s="118"/>
      <c r="L343" s="118" t="s">
        <v>514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514</v>
      </c>
      <c r="I344" s="119" t="s">
        <v>514</v>
      </c>
      <c r="J344" s="118"/>
      <c r="K344" s="118"/>
      <c r="L344" s="118" t="s">
        <v>514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514</v>
      </c>
      <c r="I345" s="119" t="s">
        <v>514</v>
      </c>
      <c r="J345" s="118"/>
      <c r="K345" s="118"/>
      <c r="L345" s="118" t="s">
        <v>514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514</v>
      </c>
      <c r="I346" s="119" t="s">
        <v>514</v>
      </c>
      <c r="J346" s="118"/>
      <c r="K346" s="118"/>
      <c r="L346" s="118" t="s">
        <v>514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514</v>
      </c>
      <c r="I347" s="119" t="s">
        <v>514</v>
      </c>
      <c r="J347" s="118"/>
      <c r="K347" s="118"/>
      <c r="L347" s="118" t="s">
        <v>514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514</v>
      </c>
      <c r="I348" s="119" t="s">
        <v>514</v>
      </c>
      <c r="J348" s="118"/>
      <c r="K348" s="118"/>
      <c r="L348" s="118" t="s">
        <v>514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514</v>
      </c>
      <c r="I349" s="119" t="s">
        <v>514</v>
      </c>
      <c r="J349" s="118"/>
      <c r="K349" s="118"/>
      <c r="L349" s="118" t="s">
        <v>514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514</v>
      </c>
      <c r="I350" s="119" t="s">
        <v>514</v>
      </c>
      <c r="J350" s="118"/>
      <c r="K350" s="118"/>
      <c r="L350" s="118" t="s">
        <v>514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514</v>
      </c>
      <c r="I351" s="119" t="s">
        <v>514</v>
      </c>
      <c r="J351" s="118"/>
      <c r="K351" s="118"/>
      <c r="L351" s="118" t="s">
        <v>514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514</v>
      </c>
      <c r="I352" s="119" t="s">
        <v>514</v>
      </c>
      <c r="J352" s="118"/>
      <c r="K352" s="118"/>
      <c r="L352" s="118" t="s">
        <v>514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514</v>
      </c>
      <c r="I353" s="119" t="s">
        <v>514</v>
      </c>
      <c r="J353" s="118"/>
      <c r="K353" s="118"/>
      <c r="L353" s="118" t="s">
        <v>514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514</v>
      </c>
      <c r="I354" s="119" t="s">
        <v>514</v>
      </c>
      <c r="J354" s="118"/>
      <c r="K354" s="118"/>
      <c r="L354" s="118" t="s">
        <v>514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514</v>
      </c>
      <c r="I355" s="119" t="s">
        <v>514</v>
      </c>
      <c r="J355" s="118"/>
      <c r="K355" s="118"/>
      <c r="L355" s="118" t="s">
        <v>514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514</v>
      </c>
      <c r="I356" s="119" t="s">
        <v>514</v>
      </c>
      <c r="J356" s="118"/>
      <c r="K356" s="118"/>
      <c r="L356" s="118" t="s">
        <v>514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514</v>
      </c>
      <c r="I357" s="119" t="s">
        <v>514</v>
      </c>
      <c r="J357" s="118"/>
      <c r="K357" s="118"/>
      <c r="L357" s="118" t="s">
        <v>514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514</v>
      </c>
      <c r="I358" s="119" t="s">
        <v>514</v>
      </c>
      <c r="J358" s="118"/>
      <c r="K358" s="118"/>
      <c r="L358" s="118" t="s">
        <v>514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514</v>
      </c>
      <c r="I359" s="119" t="s">
        <v>514</v>
      </c>
      <c r="J359" s="118"/>
      <c r="K359" s="118"/>
      <c r="L359" s="118" t="s">
        <v>514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514</v>
      </c>
      <c r="I360" s="119" t="s">
        <v>514</v>
      </c>
      <c r="J360" s="118"/>
      <c r="K360" s="118"/>
      <c r="L360" s="118" t="s">
        <v>514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514</v>
      </c>
      <c r="I361" s="119" t="s">
        <v>514</v>
      </c>
      <c r="J361" s="118"/>
      <c r="K361" s="118"/>
      <c r="L361" s="118" t="s">
        <v>514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514</v>
      </c>
      <c r="I362" s="119" t="s">
        <v>514</v>
      </c>
      <c r="J362" s="118"/>
      <c r="K362" s="118"/>
      <c r="L362" s="118" t="s">
        <v>514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514</v>
      </c>
      <c r="I363" s="119" t="s">
        <v>514</v>
      </c>
      <c r="J363" s="118"/>
      <c r="K363" s="118"/>
      <c r="L363" s="118" t="s">
        <v>514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514</v>
      </c>
      <c r="I364" s="119" t="s">
        <v>514</v>
      </c>
      <c r="J364" s="118"/>
      <c r="K364" s="118"/>
      <c r="L364" s="118" t="s">
        <v>514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514</v>
      </c>
      <c r="I365" s="119" t="s">
        <v>514</v>
      </c>
      <c r="J365" s="118"/>
      <c r="K365" s="118"/>
      <c r="L365" s="118" t="s">
        <v>514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514</v>
      </c>
      <c r="I366" s="119" t="s">
        <v>514</v>
      </c>
      <c r="J366" s="118"/>
      <c r="K366" s="118"/>
      <c r="L366" s="118" t="s">
        <v>514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514</v>
      </c>
      <c r="I367" s="119" t="s">
        <v>514</v>
      </c>
      <c r="J367" s="118"/>
      <c r="K367" s="118"/>
      <c r="L367" s="118" t="s">
        <v>514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514</v>
      </c>
      <c r="I368" s="119" t="s">
        <v>514</v>
      </c>
      <c r="J368" s="118"/>
      <c r="K368" s="118"/>
      <c r="L368" s="118" t="s">
        <v>514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514</v>
      </c>
      <c r="I369" s="119" t="s">
        <v>514</v>
      </c>
      <c r="J369" s="118"/>
      <c r="K369" s="118"/>
      <c r="L369" s="118" t="s">
        <v>514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514</v>
      </c>
      <c r="I370" s="119" t="s">
        <v>514</v>
      </c>
      <c r="J370" s="118"/>
      <c r="K370" s="118"/>
      <c r="L370" s="118" t="s">
        <v>514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514</v>
      </c>
      <c r="I371" s="119" t="s">
        <v>514</v>
      </c>
      <c r="J371" s="118"/>
      <c r="K371" s="118"/>
      <c r="L371" s="118" t="s">
        <v>514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514</v>
      </c>
      <c r="I372" s="119" t="s">
        <v>514</v>
      </c>
      <c r="J372" s="118"/>
      <c r="K372" s="118"/>
      <c r="L372" s="118" t="s">
        <v>514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514</v>
      </c>
      <c r="I373" s="119" t="s">
        <v>514</v>
      </c>
      <c r="J373" s="118"/>
      <c r="K373" s="118"/>
      <c r="L373" s="118" t="s">
        <v>514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514</v>
      </c>
      <c r="I374" s="119" t="s">
        <v>514</v>
      </c>
      <c r="J374" s="118"/>
      <c r="K374" s="118"/>
      <c r="L374" s="118" t="s">
        <v>514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514</v>
      </c>
      <c r="I375" s="119" t="s">
        <v>514</v>
      </c>
      <c r="J375" s="118"/>
      <c r="K375" s="118"/>
      <c r="L375" s="118" t="s">
        <v>514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514</v>
      </c>
      <c r="I376" s="119" t="s">
        <v>514</v>
      </c>
      <c r="J376" s="118"/>
      <c r="K376" s="118"/>
      <c r="L376" s="118" t="s">
        <v>514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514</v>
      </c>
      <c r="I377" s="119" t="s">
        <v>514</v>
      </c>
      <c r="J377" s="118"/>
      <c r="K377" s="118"/>
      <c r="L377" s="118" t="s">
        <v>514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514</v>
      </c>
      <c r="I378" s="119" t="s">
        <v>514</v>
      </c>
      <c r="J378" s="118"/>
      <c r="K378" s="118"/>
      <c r="L378" s="118" t="s">
        <v>514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514</v>
      </c>
      <c r="I379" s="119" t="s">
        <v>514</v>
      </c>
      <c r="J379" s="118"/>
      <c r="K379" s="118"/>
      <c r="L379" s="118" t="s">
        <v>514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514</v>
      </c>
      <c r="I380" s="119" t="s">
        <v>514</v>
      </c>
      <c r="J380" s="118"/>
      <c r="K380" s="118"/>
      <c r="L380" s="118" t="s">
        <v>514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514</v>
      </c>
      <c r="I381" s="119" t="s">
        <v>514</v>
      </c>
      <c r="J381" s="118"/>
      <c r="K381" s="118"/>
      <c r="L381" s="118" t="s">
        <v>514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514</v>
      </c>
      <c r="I382" s="119" t="s">
        <v>514</v>
      </c>
      <c r="J382" s="118"/>
      <c r="K382" s="118"/>
      <c r="L382" s="118" t="s">
        <v>514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514</v>
      </c>
      <c r="I383" s="119" t="s">
        <v>514</v>
      </c>
      <c r="J383" s="118"/>
      <c r="K383" s="118"/>
      <c r="L383" s="118" t="s">
        <v>514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514</v>
      </c>
      <c r="I384" s="119" t="s">
        <v>514</v>
      </c>
      <c r="J384" s="118"/>
      <c r="K384" s="118"/>
      <c r="L384" s="118" t="s">
        <v>514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514</v>
      </c>
      <c r="I385" s="119" t="s">
        <v>514</v>
      </c>
      <c r="J385" s="118"/>
      <c r="K385" s="118"/>
      <c r="L385" s="118" t="s">
        <v>514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514</v>
      </c>
      <c r="I386" s="119" t="s">
        <v>514</v>
      </c>
      <c r="J386" s="118"/>
      <c r="K386" s="118"/>
      <c r="L386" s="118" t="s">
        <v>514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514</v>
      </c>
      <c r="I387" s="119" t="s">
        <v>514</v>
      </c>
      <c r="J387" s="118"/>
      <c r="K387" s="118"/>
      <c r="L387" s="118" t="s">
        <v>514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514</v>
      </c>
      <c r="I388" s="119" t="s">
        <v>514</v>
      </c>
      <c r="J388" s="118"/>
      <c r="K388" s="118"/>
      <c r="L388" s="118" t="s">
        <v>514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514</v>
      </c>
      <c r="I389" s="119" t="s">
        <v>514</v>
      </c>
      <c r="J389" s="118"/>
      <c r="K389" s="118"/>
      <c r="L389" s="118" t="s">
        <v>514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514</v>
      </c>
      <c r="I390" s="119" t="s">
        <v>514</v>
      </c>
      <c r="J390" s="118"/>
      <c r="K390" s="118"/>
      <c r="L390" s="118" t="s">
        <v>514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514</v>
      </c>
      <c r="I391" s="119" t="s">
        <v>514</v>
      </c>
      <c r="J391" s="118"/>
      <c r="K391" s="118"/>
      <c r="L391" s="118" t="s">
        <v>514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514</v>
      </c>
      <c r="I392" s="119" t="s">
        <v>514</v>
      </c>
      <c r="J392" s="118"/>
      <c r="K392" s="118"/>
      <c r="L392" s="118" t="s">
        <v>514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514</v>
      </c>
      <c r="I393" s="119" t="s">
        <v>514</v>
      </c>
      <c r="J393" s="118"/>
      <c r="K393" s="118"/>
      <c r="L393" s="118" t="s">
        <v>514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514</v>
      </c>
      <c r="I394" s="119" t="s">
        <v>514</v>
      </c>
      <c r="J394" s="118"/>
      <c r="K394" s="118"/>
      <c r="L394" s="118" t="s">
        <v>514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514</v>
      </c>
      <c r="I395" s="119" t="s">
        <v>514</v>
      </c>
      <c r="J395" s="118"/>
      <c r="K395" s="118"/>
      <c r="L395" s="118" t="s">
        <v>514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514</v>
      </c>
      <c r="I396" s="119" t="s">
        <v>514</v>
      </c>
      <c r="J396" s="118"/>
      <c r="K396" s="118"/>
      <c r="L396" s="118" t="s">
        <v>514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514</v>
      </c>
      <c r="I397" s="119" t="s">
        <v>514</v>
      </c>
      <c r="J397" s="118"/>
      <c r="K397" s="118"/>
      <c r="L397" s="118" t="s">
        <v>514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514</v>
      </c>
      <c r="I398" s="119" t="s">
        <v>514</v>
      </c>
      <c r="J398" s="118"/>
      <c r="K398" s="118"/>
      <c r="L398" s="118" t="s">
        <v>514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514</v>
      </c>
      <c r="I399" s="119" t="s">
        <v>514</v>
      </c>
      <c r="J399" s="118"/>
      <c r="K399" s="118"/>
      <c r="L399" s="118" t="s">
        <v>514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514</v>
      </c>
      <c r="I400" s="119" t="s">
        <v>514</v>
      </c>
      <c r="J400" s="118"/>
      <c r="K400" s="118"/>
      <c r="L400" s="118" t="s">
        <v>514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514</v>
      </c>
      <c r="I401" s="119" t="s">
        <v>514</v>
      </c>
      <c r="J401" s="118"/>
      <c r="K401" s="118"/>
      <c r="L401" s="118" t="s">
        <v>514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514</v>
      </c>
      <c r="I402" s="119" t="s">
        <v>514</v>
      </c>
      <c r="J402" s="118"/>
      <c r="K402" s="118"/>
      <c r="L402" s="118" t="s">
        <v>514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514</v>
      </c>
      <c r="I403" s="119" t="s">
        <v>514</v>
      </c>
      <c r="J403" s="118"/>
      <c r="K403" s="118"/>
      <c r="L403" s="118" t="s">
        <v>514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514</v>
      </c>
      <c r="I404" s="119" t="s">
        <v>514</v>
      </c>
      <c r="J404" s="118"/>
      <c r="K404" s="118"/>
      <c r="L404" s="118" t="s">
        <v>514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514</v>
      </c>
      <c r="I405" s="119" t="s">
        <v>514</v>
      </c>
      <c r="J405" s="118"/>
      <c r="K405" s="118"/>
      <c r="L405" s="118" t="s">
        <v>514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514</v>
      </c>
      <c r="I406" s="119" t="s">
        <v>514</v>
      </c>
      <c r="J406" s="118"/>
      <c r="K406" s="118"/>
      <c r="L406" s="118" t="s">
        <v>514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514</v>
      </c>
      <c r="I407" s="119" t="s">
        <v>514</v>
      </c>
      <c r="J407" s="118"/>
      <c r="K407" s="118"/>
      <c r="L407" s="118" t="s">
        <v>514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514</v>
      </c>
      <c r="I408" s="119" t="s">
        <v>514</v>
      </c>
      <c r="J408" s="118"/>
      <c r="K408" s="118"/>
      <c r="L408" s="118" t="s">
        <v>514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514</v>
      </c>
      <c r="I409" s="119" t="s">
        <v>514</v>
      </c>
      <c r="J409" s="118"/>
      <c r="K409" s="118"/>
      <c r="L409" s="118" t="s">
        <v>514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514</v>
      </c>
      <c r="I410" s="119" t="s">
        <v>514</v>
      </c>
      <c r="J410" s="118"/>
      <c r="K410" s="118"/>
      <c r="L410" s="118" t="s">
        <v>514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514</v>
      </c>
      <c r="I411" s="119" t="s">
        <v>514</v>
      </c>
      <c r="J411" s="118"/>
      <c r="K411" s="118"/>
      <c r="L411" s="118" t="s">
        <v>514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514</v>
      </c>
      <c r="I412" s="119" t="s">
        <v>514</v>
      </c>
      <c r="J412" s="118"/>
      <c r="K412" s="118"/>
      <c r="L412" s="118" t="s">
        <v>514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514</v>
      </c>
      <c r="I413" s="119" t="s">
        <v>514</v>
      </c>
      <c r="J413" s="118"/>
      <c r="K413" s="118"/>
      <c r="L413" s="118" t="s">
        <v>514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514</v>
      </c>
      <c r="I414" s="119" t="s">
        <v>514</v>
      </c>
      <c r="J414" s="118"/>
      <c r="K414" s="118"/>
      <c r="L414" s="118" t="s">
        <v>514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514</v>
      </c>
      <c r="I415" s="119" t="s">
        <v>514</v>
      </c>
      <c r="J415" s="118"/>
      <c r="K415" s="118"/>
      <c r="L415" s="118" t="s">
        <v>514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514</v>
      </c>
      <c r="I416" s="119" t="s">
        <v>514</v>
      </c>
      <c r="J416" s="118"/>
      <c r="K416" s="118"/>
      <c r="L416" s="118" t="s">
        <v>514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514</v>
      </c>
      <c r="I417" s="119" t="s">
        <v>514</v>
      </c>
      <c r="J417" s="118"/>
      <c r="K417" s="118"/>
      <c r="L417" s="118" t="s">
        <v>514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514</v>
      </c>
      <c r="I418" s="119" t="s">
        <v>514</v>
      </c>
      <c r="J418" s="118"/>
      <c r="K418" s="118"/>
      <c r="L418" s="118" t="s">
        <v>514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514</v>
      </c>
      <c r="I419" s="119" t="s">
        <v>514</v>
      </c>
      <c r="J419" s="118"/>
      <c r="K419" s="118"/>
      <c r="L419" s="118" t="s">
        <v>514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514</v>
      </c>
      <c r="I420" s="119" t="s">
        <v>514</v>
      </c>
      <c r="J420" s="118"/>
      <c r="K420" s="118"/>
      <c r="L420" s="118" t="s">
        <v>514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514</v>
      </c>
      <c r="I421" s="119" t="s">
        <v>514</v>
      </c>
      <c r="J421" s="118"/>
      <c r="K421" s="118"/>
      <c r="L421" s="118" t="s">
        <v>514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514</v>
      </c>
      <c r="I422" s="119" t="s">
        <v>514</v>
      </c>
      <c r="J422" s="118"/>
      <c r="K422" s="118"/>
      <c r="L422" s="118" t="s">
        <v>514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514</v>
      </c>
      <c r="I423" s="119" t="s">
        <v>514</v>
      </c>
      <c r="J423" s="118"/>
      <c r="K423" s="118"/>
      <c r="L423" s="118" t="s">
        <v>514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514</v>
      </c>
      <c r="I424" s="119" t="s">
        <v>514</v>
      </c>
      <c r="J424" s="118"/>
      <c r="K424" s="118"/>
      <c r="L424" s="118" t="s">
        <v>514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514</v>
      </c>
      <c r="I425" s="119" t="s">
        <v>514</v>
      </c>
      <c r="J425" s="118"/>
      <c r="K425" s="118"/>
      <c r="L425" s="118" t="s">
        <v>514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514</v>
      </c>
      <c r="I426" s="119" t="s">
        <v>514</v>
      </c>
      <c r="J426" s="118"/>
      <c r="K426" s="118"/>
      <c r="L426" s="118" t="s">
        <v>514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514</v>
      </c>
      <c r="I427" s="119" t="s">
        <v>514</v>
      </c>
      <c r="J427" s="118"/>
      <c r="K427" s="118"/>
      <c r="L427" s="118" t="s">
        <v>514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514</v>
      </c>
      <c r="I428" s="119" t="s">
        <v>514</v>
      </c>
      <c r="J428" s="118"/>
      <c r="K428" s="118"/>
      <c r="L428" s="118" t="s">
        <v>514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514</v>
      </c>
      <c r="I429" s="119" t="s">
        <v>514</v>
      </c>
      <c r="J429" s="118"/>
      <c r="K429" s="118"/>
      <c r="L429" s="118" t="s">
        <v>514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514</v>
      </c>
      <c r="I430" s="119" t="s">
        <v>514</v>
      </c>
      <c r="J430" s="118"/>
      <c r="K430" s="118"/>
      <c r="L430" s="118" t="s">
        <v>514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514</v>
      </c>
      <c r="I431" s="119" t="s">
        <v>514</v>
      </c>
      <c r="J431" s="118"/>
      <c r="K431" s="118"/>
      <c r="L431" s="118" t="s">
        <v>514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514</v>
      </c>
      <c r="I432" s="119" t="s">
        <v>514</v>
      </c>
      <c r="J432" s="118"/>
      <c r="K432" s="118"/>
      <c r="L432" s="118" t="s">
        <v>514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514</v>
      </c>
      <c r="I433" s="119" t="s">
        <v>514</v>
      </c>
      <c r="J433" s="118"/>
      <c r="K433" s="118"/>
      <c r="L433" s="118" t="s">
        <v>514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514</v>
      </c>
      <c r="I434" s="119" t="s">
        <v>514</v>
      </c>
      <c r="J434" s="118"/>
      <c r="K434" s="118"/>
      <c r="L434" s="118" t="s">
        <v>514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514</v>
      </c>
      <c r="I435" s="119" t="s">
        <v>514</v>
      </c>
      <c r="J435" s="118"/>
      <c r="K435" s="118"/>
      <c r="L435" s="118" t="s">
        <v>514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514</v>
      </c>
      <c r="I436" s="119" t="s">
        <v>514</v>
      </c>
      <c r="J436" s="118"/>
      <c r="K436" s="118"/>
      <c r="L436" s="118" t="s">
        <v>514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514</v>
      </c>
      <c r="I437" s="119" t="s">
        <v>514</v>
      </c>
      <c r="J437" s="118"/>
      <c r="K437" s="118"/>
      <c r="L437" s="118" t="s">
        <v>514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514</v>
      </c>
      <c r="I438" s="119" t="s">
        <v>514</v>
      </c>
      <c r="J438" s="118"/>
      <c r="K438" s="118"/>
      <c r="L438" s="118" t="s">
        <v>514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514</v>
      </c>
      <c r="I439" s="119" t="s">
        <v>514</v>
      </c>
      <c r="J439" s="118"/>
      <c r="K439" s="118"/>
      <c r="L439" s="118" t="s">
        <v>514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514</v>
      </c>
      <c r="I440" s="119" t="s">
        <v>514</v>
      </c>
      <c r="J440" s="118"/>
      <c r="K440" s="118"/>
      <c r="L440" s="118" t="s">
        <v>514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514</v>
      </c>
      <c r="I441" s="119" t="s">
        <v>514</v>
      </c>
      <c r="J441" s="118"/>
      <c r="K441" s="118"/>
      <c r="L441" s="118" t="s">
        <v>514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514</v>
      </c>
      <c r="I442" s="119" t="s">
        <v>514</v>
      </c>
      <c r="J442" s="118"/>
      <c r="K442" s="118"/>
      <c r="L442" s="118" t="s">
        <v>514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514</v>
      </c>
      <c r="I443" s="119" t="s">
        <v>514</v>
      </c>
      <c r="J443" s="118"/>
      <c r="K443" s="118"/>
      <c r="L443" s="118" t="s">
        <v>514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514</v>
      </c>
      <c r="I444" s="119" t="s">
        <v>514</v>
      </c>
      <c r="J444" s="118"/>
      <c r="K444" s="118"/>
      <c r="L444" s="118" t="s">
        <v>514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514</v>
      </c>
      <c r="I445" s="119" t="s">
        <v>514</v>
      </c>
      <c r="J445" s="118"/>
      <c r="K445" s="118"/>
      <c r="L445" s="118" t="s">
        <v>514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514</v>
      </c>
      <c r="I446" s="119" t="s">
        <v>514</v>
      </c>
      <c r="J446" s="118"/>
      <c r="K446" s="118"/>
      <c r="L446" s="118" t="s">
        <v>514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514</v>
      </c>
      <c r="I447" s="119" t="s">
        <v>514</v>
      </c>
      <c r="J447" s="118"/>
      <c r="K447" s="118"/>
      <c r="L447" s="118" t="s">
        <v>514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514</v>
      </c>
      <c r="I448" s="119" t="s">
        <v>514</v>
      </c>
      <c r="J448" s="118"/>
      <c r="K448" s="118"/>
      <c r="L448" s="118" t="s">
        <v>514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514</v>
      </c>
      <c r="I449" s="119" t="s">
        <v>514</v>
      </c>
      <c r="J449" s="118"/>
      <c r="K449" s="118"/>
      <c r="L449" s="118" t="s">
        <v>514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514</v>
      </c>
      <c r="I450" s="119" t="s">
        <v>514</v>
      </c>
      <c r="J450" s="118"/>
      <c r="K450" s="118"/>
      <c r="L450" s="118" t="s">
        <v>514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514</v>
      </c>
      <c r="I451" s="119" t="s">
        <v>514</v>
      </c>
      <c r="J451" s="118"/>
      <c r="K451" s="118"/>
      <c r="L451" s="118" t="s">
        <v>514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514</v>
      </c>
      <c r="I452" s="119" t="s">
        <v>514</v>
      </c>
      <c r="J452" s="118"/>
      <c r="K452" s="118"/>
      <c r="L452" s="118" t="s">
        <v>514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514</v>
      </c>
      <c r="I453" s="119" t="s">
        <v>514</v>
      </c>
      <c r="J453" s="118"/>
      <c r="K453" s="118"/>
      <c r="L453" s="118" t="s">
        <v>514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514</v>
      </c>
      <c r="I454" s="119" t="s">
        <v>514</v>
      </c>
      <c r="J454" s="118"/>
      <c r="K454" s="118"/>
      <c r="L454" s="118" t="s">
        <v>514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514</v>
      </c>
      <c r="I455" s="119" t="s">
        <v>514</v>
      </c>
      <c r="J455" s="118"/>
      <c r="K455" s="118"/>
      <c r="L455" s="118" t="s">
        <v>514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514</v>
      </c>
      <c r="I456" s="119" t="s">
        <v>514</v>
      </c>
      <c r="J456" s="118"/>
      <c r="K456" s="118"/>
      <c r="L456" s="118" t="s">
        <v>514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514</v>
      </c>
      <c r="I457" s="119" t="s">
        <v>514</v>
      </c>
      <c r="J457" s="118"/>
      <c r="K457" s="118"/>
      <c r="L457" s="118" t="s">
        <v>514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514</v>
      </c>
      <c r="I458" s="119" t="s">
        <v>514</v>
      </c>
      <c r="J458" s="118"/>
      <c r="K458" s="118"/>
      <c r="L458" s="118" t="s">
        <v>514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514</v>
      </c>
      <c r="I459" s="119" t="s">
        <v>514</v>
      </c>
      <c r="J459" s="118"/>
      <c r="K459" s="118"/>
      <c r="L459" s="118" t="s">
        <v>514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514</v>
      </c>
      <c r="I460" s="119" t="s">
        <v>514</v>
      </c>
      <c r="J460" s="118"/>
      <c r="K460" s="118"/>
      <c r="L460" s="118" t="s">
        <v>514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514</v>
      </c>
      <c r="I461" s="119" t="s">
        <v>514</v>
      </c>
      <c r="J461" s="118"/>
      <c r="K461" s="118"/>
      <c r="L461" s="118" t="s">
        <v>514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514</v>
      </c>
      <c r="I462" s="119" t="s">
        <v>514</v>
      </c>
      <c r="J462" s="118"/>
      <c r="K462" s="118"/>
      <c r="L462" s="118" t="s">
        <v>514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514</v>
      </c>
      <c r="I463" s="119" t="s">
        <v>514</v>
      </c>
      <c r="J463" s="118"/>
      <c r="K463" s="118"/>
      <c r="L463" s="118" t="s">
        <v>514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514</v>
      </c>
      <c r="I464" s="119" t="s">
        <v>514</v>
      </c>
      <c r="J464" s="118"/>
      <c r="K464" s="118"/>
      <c r="L464" s="118" t="s">
        <v>514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514</v>
      </c>
      <c r="I465" s="119" t="s">
        <v>514</v>
      </c>
      <c r="J465" s="118"/>
      <c r="K465" s="118"/>
      <c r="L465" s="118" t="s">
        <v>514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514</v>
      </c>
      <c r="I466" s="119" t="s">
        <v>514</v>
      </c>
      <c r="J466" s="118"/>
      <c r="K466" s="118"/>
      <c r="L466" s="118" t="s">
        <v>514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514</v>
      </c>
      <c r="I467" s="119" t="s">
        <v>514</v>
      </c>
      <c r="J467" s="118"/>
      <c r="K467" s="118"/>
      <c r="L467" s="118" t="s">
        <v>514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514</v>
      </c>
      <c r="I468" s="119" t="s">
        <v>514</v>
      </c>
      <c r="J468" s="118"/>
      <c r="K468" s="118"/>
      <c r="L468" s="118" t="s">
        <v>514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514</v>
      </c>
      <c r="I469" s="119" t="s">
        <v>514</v>
      </c>
      <c r="J469" s="118"/>
      <c r="K469" s="118"/>
      <c r="L469" s="118" t="s">
        <v>514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514</v>
      </c>
      <c r="I470" s="119" t="s">
        <v>514</v>
      </c>
      <c r="J470" s="118"/>
      <c r="K470" s="118"/>
      <c r="L470" s="118" t="s">
        <v>514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514</v>
      </c>
      <c r="I471" s="119" t="s">
        <v>514</v>
      </c>
      <c r="J471" s="118"/>
      <c r="K471" s="118"/>
      <c r="L471" s="118" t="s">
        <v>514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514</v>
      </c>
      <c r="I472" s="119" t="s">
        <v>514</v>
      </c>
      <c r="J472" s="118"/>
      <c r="K472" s="118"/>
      <c r="L472" s="118" t="s">
        <v>514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514</v>
      </c>
      <c r="I473" s="119" t="s">
        <v>514</v>
      </c>
      <c r="J473" s="118"/>
      <c r="K473" s="118"/>
      <c r="L473" s="118" t="s">
        <v>514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514</v>
      </c>
      <c r="I474" s="119" t="s">
        <v>514</v>
      </c>
      <c r="J474" s="118"/>
      <c r="K474" s="118"/>
      <c r="L474" s="118" t="s">
        <v>514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514</v>
      </c>
      <c r="I475" s="119" t="s">
        <v>514</v>
      </c>
      <c r="J475" s="118"/>
      <c r="K475" s="118"/>
      <c r="L475" s="118" t="s">
        <v>514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514</v>
      </c>
      <c r="I476" s="119" t="s">
        <v>514</v>
      </c>
      <c r="J476" s="118"/>
      <c r="K476" s="118"/>
      <c r="L476" s="118" t="s">
        <v>514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514</v>
      </c>
      <c r="I477" s="119" t="s">
        <v>514</v>
      </c>
      <c r="J477" s="118"/>
      <c r="K477" s="118"/>
      <c r="L477" s="118" t="s">
        <v>514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514</v>
      </c>
      <c r="I478" s="119" t="s">
        <v>514</v>
      </c>
      <c r="J478" s="118"/>
      <c r="K478" s="118"/>
      <c r="L478" s="118" t="s">
        <v>514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514</v>
      </c>
      <c r="I479" s="119" t="s">
        <v>514</v>
      </c>
      <c r="J479" s="118"/>
      <c r="K479" s="118"/>
      <c r="L479" s="118" t="s">
        <v>514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514</v>
      </c>
      <c r="I480" s="119" t="s">
        <v>514</v>
      </c>
      <c r="J480" s="118"/>
      <c r="K480" s="118"/>
      <c r="L480" s="118" t="s">
        <v>514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514</v>
      </c>
      <c r="I481" s="119" t="s">
        <v>514</v>
      </c>
      <c r="J481" s="118"/>
      <c r="K481" s="118"/>
      <c r="L481" s="118" t="s">
        <v>514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514</v>
      </c>
      <c r="I482" s="119" t="s">
        <v>514</v>
      </c>
      <c r="J482" s="118"/>
      <c r="K482" s="118"/>
      <c r="L482" s="118" t="s">
        <v>514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514</v>
      </c>
      <c r="I483" s="119" t="s">
        <v>514</v>
      </c>
      <c r="J483" s="118"/>
      <c r="K483" s="118"/>
      <c r="L483" s="118" t="s">
        <v>514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514</v>
      </c>
      <c r="I484" s="119" t="s">
        <v>514</v>
      </c>
      <c r="J484" s="118"/>
      <c r="K484" s="118"/>
      <c r="L484" s="118" t="s">
        <v>514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514</v>
      </c>
      <c r="I485" s="119" t="s">
        <v>514</v>
      </c>
      <c r="J485" s="118"/>
      <c r="K485" s="118"/>
      <c r="L485" s="118" t="s">
        <v>514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514</v>
      </c>
      <c r="I486" s="119" t="s">
        <v>514</v>
      </c>
      <c r="J486" s="118"/>
      <c r="K486" s="118"/>
      <c r="L486" s="118" t="s">
        <v>514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514</v>
      </c>
      <c r="I487" s="119" t="s">
        <v>514</v>
      </c>
      <c r="J487" s="118"/>
      <c r="K487" s="118"/>
      <c r="L487" s="118" t="s">
        <v>514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514</v>
      </c>
      <c r="I488" s="119" t="s">
        <v>514</v>
      </c>
      <c r="J488" s="118"/>
      <c r="K488" s="118"/>
      <c r="L488" s="118" t="s">
        <v>514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514</v>
      </c>
      <c r="I489" s="119" t="s">
        <v>514</v>
      </c>
      <c r="J489" s="118"/>
      <c r="K489" s="118"/>
      <c r="L489" s="118" t="s">
        <v>514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514</v>
      </c>
      <c r="I490" s="119" t="s">
        <v>514</v>
      </c>
      <c r="J490" s="118"/>
      <c r="K490" s="118"/>
      <c r="L490" s="118" t="s">
        <v>514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514</v>
      </c>
      <c r="I491" s="119" t="s">
        <v>514</v>
      </c>
      <c r="J491" s="118"/>
      <c r="K491" s="118"/>
      <c r="L491" s="118" t="s">
        <v>514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514</v>
      </c>
      <c r="I492" s="119" t="s">
        <v>514</v>
      </c>
      <c r="J492" s="118"/>
      <c r="K492" s="118"/>
      <c r="L492" s="118" t="s">
        <v>514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514</v>
      </c>
      <c r="I493" s="119" t="s">
        <v>514</v>
      </c>
      <c r="J493" s="118"/>
      <c r="K493" s="118"/>
      <c r="L493" s="118" t="s">
        <v>514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514</v>
      </c>
      <c r="I494" s="119" t="s">
        <v>514</v>
      </c>
      <c r="J494" s="118"/>
      <c r="K494" s="118"/>
      <c r="L494" s="118" t="s">
        <v>514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514</v>
      </c>
      <c r="I495" s="119" t="s">
        <v>514</v>
      </c>
      <c r="J495" s="118"/>
      <c r="K495" s="118"/>
      <c r="L495" s="118" t="s">
        <v>514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514</v>
      </c>
      <c r="I496" s="119" t="s">
        <v>514</v>
      </c>
      <c r="J496" s="118"/>
      <c r="K496" s="118"/>
      <c r="L496" s="118" t="s">
        <v>514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514</v>
      </c>
      <c r="I497" s="119" t="s">
        <v>514</v>
      </c>
      <c r="J497" s="118"/>
      <c r="K497" s="118"/>
      <c r="L497" s="118" t="s">
        <v>514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514</v>
      </c>
      <c r="I498" s="119" t="s">
        <v>514</v>
      </c>
      <c r="J498" s="118"/>
      <c r="K498" s="118"/>
      <c r="L498" s="118" t="s">
        <v>514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514</v>
      </c>
      <c r="I499" s="119" t="s">
        <v>514</v>
      </c>
      <c r="J499" s="118"/>
      <c r="K499" s="118"/>
      <c r="L499" s="118" t="s">
        <v>514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514</v>
      </c>
      <c r="I500" s="119" t="s">
        <v>514</v>
      </c>
      <c r="J500" s="118"/>
      <c r="K500" s="118"/>
      <c r="L500" s="118" t="s">
        <v>514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514</v>
      </c>
      <c r="I501" s="119" t="s">
        <v>514</v>
      </c>
      <c r="J501" s="118"/>
      <c r="K501" s="118"/>
      <c r="L501" s="118" t="s">
        <v>514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514</v>
      </c>
      <c r="I502" s="119" t="s">
        <v>514</v>
      </c>
      <c r="J502" s="118"/>
      <c r="K502" s="118"/>
      <c r="L502" s="118" t="s">
        <v>514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514</v>
      </c>
      <c r="I503" s="119" t="s">
        <v>514</v>
      </c>
      <c r="J503" s="118"/>
      <c r="K503" s="118"/>
      <c r="L503" s="118" t="s">
        <v>514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514</v>
      </c>
      <c r="I504" s="119" t="s">
        <v>514</v>
      </c>
      <c r="J504" s="118"/>
      <c r="K504" s="118"/>
      <c r="L504" s="118" t="s">
        <v>514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514</v>
      </c>
      <c r="I505" s="119" t="s">
        <v>514</v>
      </c>
      <c r="J505" s="118"/>
      <c r="K505" s="118"/>
      <c r="L505" s="118" t="s">
        <v>514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514</v>
      </c>
      <c r="I506" s="119" t="s">
        <v>514</v>
      </c>
      <c r="J506" s="118"/>
      <c r="K506" s="118"/>
      <c r="L506" s="118" t="s">
        <v>514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514</v>
      </c>
      <c r="I507" s="119" t="s">
        <v>514</v>
      </c>
      <c r="J507" s="118"/>
      <c r="K507" s="118"/>
      <c r="L507" s="118" t="s">
        <v>514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514</v>
      </c>
      <c r="I508" s="119" t="s">
        <v>514</v>
      </c>
      <c r="J508" s="118"/>
      <c r="K508" s="118"/>
      <c r="L508" s="118" t="s">
        <v>514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514</v>
      </c>
      <c r="I509" s="119" t="s">
        <v>514</v>
      </c>
      <c r="J509" s="118"/>
      <c r="K509" s="118"/>
      <c r="L509" s="118" t="s">
        <v>514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514</v>
      </c>
      <c r="I510" s="119" t="s">
        <v>514</v>
      </c>
      <c r="J510" s="118"/>
      <c r="K510" s="118"/>
      <c r="L510" s="118" t="s">
        <v>514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514</v>
      </c>
      <c r="I511" s="119" t="s">
        <v>514</v>
      </c>
      <c r="J511" s="118"/>
      <c r="K511" s="118"/>
      <c r="L511" s="118" t="s">
        <v>514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514</v>
      </c>
      <c r="I512" s="119" t="s">
        <v>514</v>
      </c>
      <c r="J512" s="118"/>
      <c r="K512" s="118"/>
      <c r="L512" s="118" t="s">
        <v>514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514</v>
      </c>
      <c r="I513" s="119" t="s">
        <v>514</v>
      </c>
      <c r="J513" s="118"/>
      <c r="K513" s="118"/>
      <c r="L513" s="118" t="s">
        <v>514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514</v>
      </c>
      <c r="I514" s="119" t="s">
        <v>514</v>
      </c>
      <c r="J514" s="118"/>
      <c r="K514" s="118"/>
      <c r="L514" s="118" t="s">
        <v>514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514</v>
      </c>
      <c r="I515" s="119" t="s">
        <v>514</v>
      </c>
      <c r="J515" s="118"/>
      <c r="K515" s="118"/>
      <c r="L515" s="118" t="s">
        <v>514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514</v>
      </c>
      <c r="I516" s="119" t="s">
        <v>514</v>
      </c>
      <c r="J516" s="118"/>
      <c r="K516" s="118"/>
      <c r="L516" s="118" t="s">
        <v>514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514</v>
      </c>
      <c r="I517" s="119" t="s">
        <v>514</v>
      </c>
      <c r="J517" s="118"/>
      <c r="K517" s="118"/>
      <c r="L517" s="118" t="s">
        <v>514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514</v>
      </c>
      <c r="I518" s="119" t="s">
        <v>514</v>
      </c>
      <c r="J518" s="118"/>
      <c r="K518" s="118"/>
      <c r="L518" s="118" t="s">
        <v>514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514</v>
      </c>
      <c r="I519" s="119" t="s">
        <v>514</v>
      </c>
      <c r="J519" s="118"/>
      <c r="K519" s="118"/>
      <c r="L519" s="118" t="s">
        <v>514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514</v>
      </c>
      <c r="I520" s="119" t="s">
        <v>514</v>
      </c>
      <c r="J520" s="118"/>
      <c r="K520" s="118"/>
      <c r="L520" s="118" t="s">
        <v>514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514</v>
      </c>
      <c r="I521" s="119" t="s">
        <v>514</v>
      </c>
      <c r="J521" s="118"/>
      <c r="K521" s="118"/>
      <c r="L521" s="118" t="s">
        <v>514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514</v>
      </c>
      <c r="I522" s="119" t="s">
        <v>514</v>
      </c>
      <c r="J522" s="118"/>
      <c r="K522" s="118"/>
      <c r="L522" s="118" t="s">
        <v>514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514</v>
      </c>
      <c r="I523" s="119" t="s">
        <v>514</v>
      </c>
      <c r="J523" s="118"/>
      <c r="K523" s="118"/>
      <c r="L523" s="118" t="s">
        <v>514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514</v>
      </c>
      <c r="I524" s="119" t="s">
        <v>514</v>
      </c>
      <c r="J524" s="118"/>
      <c r="K524" s="118"/>
      <c r="L524" s="118" t="s">
        <v>514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514</v>
      </c>
      <c r="I525" s="119" t="s">
        <v>514</v>
      </c>
      <c r="J525" s="118"/>
      <c r="K525" s="118"/>
      <c r="L525" s="118" t="s">
        <v>514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514</v>
      </c>
      <c r="I526" s="119" t="s">
        <v>514</v>
      </c>
      <c r="J526" s="118"/>
      <c r="K526" s="118"/>
      <c r="L526" s="118" t="s">
        <v>514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514</v>
      </c>
      <c r="I527" s="119" t="s">
        <v>514</v>
      </c>
      <c r="J527" s="118"/>
      <c r="K527" s="118"/>
      <c r="L527" s="118" t="s">
        <v>514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514</v>
      </c>
      <c r="I528" s="119" t="s">
        <v>514</v>
      </c>
      <c r="J528" s="118"/>
      <c r="K528" s="118"/>
      <c r="L528" s="118" t="s">
        <v>514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514</v>
      </c>
      <c r="I529" s="119" t="s">
        <v>514</v>
      </c>
      <c r="J529" s="118"/>
      <c r="K529" s="118"/>
      <c r="L529" s="118" t="s">
        <v>514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514</v>
      </c>
      <c r="I530" s="119" t="s">
        <v>514</v>
      </c>
      <c r="J530" s="118"/>
      <c r="K530" s="118"/>
      <c r="L530" s="118" t="s">
        <v>514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514</v>
      </c>
      <c r="I531" s="119" t="s">
        <v>514</v>
      </c>
      <c r="J531" s="118"/>
      <c r="K531" s="118"/>
      <c r="L531" s="118" t="s">
        <v>514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514</v>
      </c>
      <c r="I532" s="119" t="s">
        <v>514</v>
      </c>
      <c r="J532" s="118"/>
      <c r="K532" s="118"/>
      <c r="L532" s="118" t="s">
        <v>514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514</v>
      </c>
      <c r="I533" s="119" t="s">
        <v>514</v>
      </c>
      <c r="J533" s="118"/>
      <c r="K533" s="118"/>
      <c r="L533" s="118" t="s">
        <v>514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514</v>
      </c>
      <c r="I534" s="119" t="s">
        <v>514</v>
      </c>
      <c r="J534" s="118"/>
      <c r="K534" s="118"/>
      <c r="L534" s="118" t="s">
        <v>514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514</v>
      </c>
      <c r="I535" s="119" t="s">
        <v>514</v>
      </c>
      <c r="J535" s="118"/>
      <c r="K535" s="118"/>
      <c r="L535" s="118" t="s">
        <v>514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5 BN239:BO242 BN244:BO249 BM6:BM734 BN227:BO227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36:BN238 BN243 BN250:BN734 BN164:BN226 BN228:BN231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36:BO238 BO243 BO250:BO734 BO164:BO226 BO228:BO231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O248" sqref="O24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71" bestFit="1" customWidth="1"/>
    <col min="16" max="16" width="103.42578125" style="149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58" t="s">
        <v>1664</v>
      </c>
      <c r="D5" s="259"/>
      <c r="E5" s="259"/>
      <c r="F5" s="259"/>
      <c r="G5" s="259"/>
      <c r="H5" s="259"/>
      <c r="I5" s="259"/>
      <c r="J5" s="260"/>
      <c r="K5" s="261" t="s">
        <v>1665</v>
      </c>
      <c r="L5" s="262"/>
      <c r="M5" s="262"/>
      <c r="N5" s="262"/>
      <c r="O5" s="272" t="s">
        <v>1666</v>
      </c>
      <c r="P5" s="263"/>
    </row>
    <row r="6" spans="1:16" s="82" customFormat="1" ht="15" customHeight="1">
      <c r="A6" s="74" t="s">
        <v>1667</v>
      </c>
      <c r="B6" s="83" t="s">
        <v>1668</v>
      </c>
      <c r="C6" s="84" t="s">
        <v>1055</v>
      </c>
      <c r="D6" s="85" t="s">
        <v>1056</v>
      </c>
      <c r="E6" s="84" t="s">
        <v>1669</v>
      </c>
      <c r="F6" s="84" t="s">
        <v>1046</v>
      </c>
      <c r="G6" s="84" t="s">
        <v>1050</v>
      </c>
      <c r="H6" s="129" t="s">
        <v>704</v>
      </c>
      <c r="I6" s="86" t="s">
        <v>1051</v>
      </c>
      <c r="J6" s="86" t="s">
        <v>1052</v>
      </c>
      <c r="K6" s="87" t="s">
        <v>1046</v>
      </c>
      <c r="L6" s="87" t="s">
        <v>1670</v>
      </c>
      <c r="M6" s="88" t="s">
        <v>704</v>
      </c>
      <c r="N6" s="89" t="s">
        <v>1050</v>
      </c>
      <c r="O6" s="273" t="s">
        <v>1093</v>
      </c>
      <c r="P6" s="150" t="s">
        <v>1671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ZCZ-ZTI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ZCZ-ZTI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ZCZ-ZTI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ZCZ-ZTI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ZCZ-ZTI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ZCZ-ZTI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ZCZ-ZTI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ZCZ-ZTI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ZCZ-ZTI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ZCZ-ZTI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ZCZ-ZTI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ZCZ-ZTI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ZCZ-ZTI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ZCZ-ZTI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ZCZ-ZTI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ZCZ-ZTI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ZCZ-ZTI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ZCZ-ZTI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ZCZ-ZTI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ZBV-ZTI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ZCZ-ZTI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ZCZ-ZTI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ZCZ-ZTI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ZCZ-ZTI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ZBV-ZTI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ZCZ-ZTI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ZCZ-ZTI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ZCZ-ZTI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ZCZ-ZTI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ZCZ-ZTI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ZCZ-ZTI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ZCZ-ZTI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ZCZ-ZTI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ZCZ-ZTI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ZCZ-ZTI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ZCZ-ZTI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ZCZ-ZTI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ZCZ-ZTI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ZCZ-ZTI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ZCZ-ZTI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ZCZ-ZTI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ZCZ-ZTI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ZCZ-ZTI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ZCZ-ZTI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ZBV-ZTI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ZCZ-ZTI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ZCZ-ZTI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ZCZ-ZTI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ZCZ-ZTI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ZCZ-ZTI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ZCZ-ZTI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ZCZ-ZTI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ZBV-ZTI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ZCZ-ZTI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ZCZ-ZTI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ZCZ-ZTI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ZBV-ZTI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ZCZ-ZTI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ZCZ-ZTI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ZCZ-ZTI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ZCZ-ZTI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ZCZ-ZTI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ZCZ-ZTI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ZCZ-ZTI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ZBV-ZTI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ZCZ-ZTI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ZCZ-ZTI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ZCZ-ZTI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ZCZ-ZTI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ZCZ-ZTI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ZCZ-ZTI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ZCZ-ZTI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ZCZ-ZTI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ZCZ-ZTI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ZCZ-ZTI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ZCZ-ZTI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ZBV-ZTI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ZCZ-ZTI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ZBV-ZTI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ZCZ-ZTI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ZCZ-ZTI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ZCZ-ZTI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ZCZ-ZTI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ZCZ-ZTI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ZCZ-ZTI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ZCZ-ZTI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ZCZ-ZTI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ZCZ-ZTI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ZCZ-ZTI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ZCZ-ZTI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ZCZ-ZTI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ZCZ-ZTI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ZCZ-ZTI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ZBV-ZTI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ZCZ-ZTI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ZCZ-ZTI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ZCZ-ZTI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ZCZ-ZTI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ZBV-ZTI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ZCZ-ZTI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ZCZ-ZTI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ZCZ-ZTI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ZBV-ZTI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ZCZ-ZTI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ZCZ-ZTI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ZBV-ZTI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ZCZ-ZTI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ZCZ-ZTI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ZCZ-ZTI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ZCZ-ZTI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ZCZ-ZTI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ZCZ-ZTI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ZCZ-ZTI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ZBV-ZTI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ZBV-ZTI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ZCZ-ZTI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ZBV-ZTI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ZBV-ZTI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ZCZ-ZTI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ZBV-ZTI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ZBV-ZTI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ZBV-ZTI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ZCZ-ZTI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ZCZ-ZTI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ZCZ-ZTI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ZCZ-ZTI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ZCZ-ZTI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ZCZ-ZTI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ZCZ-ZTI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ZCZ-ZTI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ZBV-ZTI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ZCZ-ZTI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ZCZ-ZTI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ZCZ-ZTI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ZCZ-ZTI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ZCZ-ZTI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ZCZ-ZTI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ZCZ-ZTI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ZCZ-ZTI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ZCZ-ZTI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ZBV-ZTI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ZCZ-ZTI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74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ZCZ-ZTI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0.125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74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ZCZ-ZTI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0.125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74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ZCZ-ZTI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74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ZCZ-ZTI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74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ZCZ-ZTI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74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ZCZ-ZTI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74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ZCZ-ZTI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74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ZCZ-ZTI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74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ZCZ-ZTI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74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ZCZ-ZTI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74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74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74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74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74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74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74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74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74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74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ZCZ-ZTI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 t="str">
        <f>IF(SP_NORTE!BH250="","*",SP_NORTE!BH250)</f>
        <v>*</v>
      </c>
      <c r="P251" s="186" t="str">
        <f>IF($A$2=1,IF(SP_NORTE!BJ250="","*",SP_NORTE!BJ250),IF(SP_NORTE!BK250="","*",SP_NORTE!BK250))</f>
        <v>*</v>
      </c>
    </row>
    <row r="252" spans="1:16">
      <c r="A252" s="90" t="str">
        <f>IF(SP_NORTE!B251="","*",SP_NORTE!B251)</f>
        <v>*</v>
      </c>
      <c r="B252" s="91" t="str">
        <f>IF(SP_NORTE!X251="","*",SP_NORTE!X251)</f>
        <v>*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>*</v>
      </c>
      <c r="F252" s="91" t="str">
        <f>IF(SP_NORTE!H251="","*",SP_NORTE!H251)</f>
        <v>-</v>
      </c>
      <c r="G252" s="91" t="str">
        <f>IF(SP_NORTE!M251="","*",SP_NORTE!M251)</f>
        <v>-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 t="str">
        <f>IF(SP_NORTE!AK251="","*",SP_NORTE!AK251)</f>
        <v>-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 t="str">
        <f>IF(SP_NORTE!BH251="","*",SP_NORTE!BH251)</f>
        <v>*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 t="str">
        <f>IF(SP_NORTE!BH252="","*",SP_NORTE!BH252)</f>
        <v>*</v>
      </c>
      <c r="P253" s="186" t="str">
        <f>IF($A$2=1,IF(SP_NORTE!BJ252="","*",SP_NORTE!BJ252),IF(SP_NORTE!BK252="","*",SP_NORTE!BK252))</f>
        <v>*</v>
      </c>
    </row>
    <row r="254" spans="1:16">
      <c r="A254" s="90" t="str">
        <f>IF(SP_NORTE!B253="","*",SP_NORTE!B253)</f>
        <v>*</v>
      </c>
      <c r="B254" s="91" t="str">
        <f>IF(SP_NORTE!X253="","*",SP_NORTE!X253)</f>
        <v>*</v>
      </c>
      <c r="C254" s="91" t="str">
        <f>IF(SP_NORTE!S253="","*",SP_NORTE!S253)</f>
        <v>-</v>
      </c>
      <c r="D254" s="91" t="str">
        <f>IF(SP_NORTE!T253="","*",SP_NORTE!T253)</f>
        <v>-</v>
      </c>
      <c r="E254" s="91" t="str">
        <f>IF(SP_NORTE!D253="","*",SP_NORTE!D253)</f>
        <v>*</v>
      </c>
      <c r="F254" s="91" t="str">
        <f>IF(SP_NORTE!H253="","*",SP_NORTE!H253)</f>
        <v>-</v>
      </c>
      <c r="G254" s="91" t="str">
        <f>IF(SP_NORTE!M253="","*",SP_NORTE!M253)</f>
        <v>-</v>
      </c>
      <c r="H254" s="130" t="str">
        <f>IF(SP_NORTE!K253="","*",SP_NORTE!K253)</f>
        <v>*</v>
      </c>
      <c r="I254" s="127" t="str">
        <f>IF(SP_NORTE!O253="","*",SP_NORTE!O253)</f>
        <v>*</v>
      </c>
      <c r="J254" s="127" t="str">
        <f>IF(SP_NORTE!P253="","*",SP_NORTE!P253)</f>
        <v>*</v>
      </c>
      <c r="K254" s="91" t="str">
        <f>IF(SP_NORTE!AK253="","*",SP_NORTE!AK253)</f>
        <v>-</v>
      </c>
      <c r="L254" s="91" t="str">
        <f>IF(SP_NORTE!AM253="","*",SP_NORTE!AM253)</f>
        <v>-</v>
      </c>
      <c r="M254" s="91">
        <f>IF(SP_NORTE!AP253="","*",SP_NORTE!AP253)</f>
        <v>0</v>
      </c>
      <c r="N254" s="91" t="str">
        <f>IF(SP_NORTE!AM253="","*",SP_NORTE!AM253)</f>
        <v>-</v>
      </c>
      <c r="O254" s="123" t="str">
        <f>IF(SP_NORTE!BH253="","*",SP_NORTE!BH253)</f>
        <v>*</v>
      </c>
      <c r="P254" s="186" t="str">
        <f>IF($A$2=1,IF(SP_NORTE!BJ253="","*",SP_NORTE!BJ253),IF(SP_NORTE!BK253="","*",SP_NORTE!BK253))</f>
        <v>*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>JUSCELIO (TF-658)</v>
      </c>
      <c r="F255" s="91" t="str">
        <f>IF(SP_NORTE!H254="","*",SP_NORTE!H254)</f>
        <v>-</v>
      </c>
      <c r="G255" s="91" t="str">
        <f>IF(SP_NORTE!M254="","*",SP_NORTE!M254)</f>
        <v>ZSWS</v>
      </c>
      <c r="H255" s="130">
        <f>IF(SP_NORTE!K254="","*",SP_NORTE!K254)</f>
        <v>87.2</v>
      </c>
      <c r="I255" s="127">
        <f>IF(SP_NORTE!O254="","*",SP_NORTE!O254)</f>
        <v>0.375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ZSWS</v>
      </c>
      <c r="M255" s="91">
        <f>IF(SP_NORTE!AP254="","*",SP_NORTE!AP254)</f>
        <v>87.2</v>
      </c>
      <c r="N255" s="91" t="str">
        <f>IF(SP_NORTE!AM254="","*",SP_NORTE!AM254)</f>
        <v>ZSWS</v>
      </c>
      <c r="O255" s="123" t="str">
        <f>IF(SP_NORTE!BH254="","*",SP_NORTE!BH254)</f>
        <v>*</v>
      </c>
      <c r="P255" s="186" t="str">
        <f>IF($A$2=1,IF(SP_NORTE!BJ254="","*",SP_NORTE!BJ254),IF(SP_NORTE!BK254="","*",SP_NORTE!BK254))</f>
        <v>*</v>
      </c>
    </row>
    <row r="256" spans="1:16">
      <c r="A256" s="90" t="str">
        <f>IF(SP_NORTE!B255="","*",SP_NORTE!B255)</f>
        <v>*</v>
      </c>
      <c r="B256" s="91" t="str">
        <f>IF(SP_NORTE!X255="","*",SP_NORTE!X255)</f>
        <v>*</v>
      </c>
      <c r="C256" s="91" t="str">
        <f>IF(SP_NORTE!S255="","*",SP_NORTE!S255)</f>
        <v>-</v>
      </c>
      <c r="D256" s="91" t="str">
        <f>IF(SP_NORTE!T255="","*",SP_NORTE!T255)</f>
        <v>-</v>
      </c>
      <c r="E256" s="91" t="str">
        <f>IF(SP_NORTE!D255="","*",SP_NORTE!D255)</f>
        <v>*</v>
      </c>
      <c r="F256" s="91" t="str">
        <f>IF(SP_NORTE!H255="","*",SP_NORTE!H255)</f>
        <v>-</v>
      </c>
      <c r="G256" s="91" t="str">
        <f>IF(SP_NORTE!M255="","*",SP_NORTE!M255)</f>
        <v>-</v>
      </c>
      <c r="H256" s="130" t="str">
        <f>IF(SP_NORTE!K255="","*",SP_NORTE!K255)</f>
        <v>*</v>
      </c>
      <c r="I256" s="127" t="str">
        <f>IF(SP_NORTE!O255="","*",SP_NORTE!O255)</f>
        <v>*</v>
      </c>
      <c r="J256" s="127" t="str">
        <f>IF(SP_NORTE!P255="","*",SP_NORTE!P255)</f>
        <v>*</v>
      </c>
      <c r="K256" s="91" t="str">
        <f>IF(SP_NORTE!AK255="","*",SP_NORTE!AK255)</f>
        <v>-</v>
      </c>
      <c r="L256" s="91" t="str">
        <f>IF(SP_NORTE!AM255="","*",SP_NORTE!AM255)</f>
        <v>-</v>
      </c>
      <c r="M256" s="91">
        <f>IF(SP_NORTE!AP255="","*",SP_NORTE!AP255)</f>
        <v>0</v>
      </c>
      <c r="N256" s="91" t="str">
        <f>IF(SP_NORTE!AM255="","*",SP_NORTE!AM255)</f>
        <v>-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 t="str">
        <f>IF(SP_NORTE!B256="","*",SP_NORTE!B256)</f>
        <v>*</v>
      </c>
      <c r="B257" s="91" t="str">
        <f>IF(SP_NORTE!X256="","*",SP_NORTE!X256)</f>
        <v>*</v>
      </c>
      <c r="C257" s="91" t="str">
        <f>IF(SP_NORTE!S256="","*",SP_NORTE!S256)</f>
        <v>-</v>
      </c>
      <c r="D257" s="91" t="str">
        <f>IF(SP_NORTE!T256="","*",SP_NORTE!T256)</f>
        <v>-</v>
      </c>
      <c r="E257" s="91" t="str">
        <f>IF(SP_NORTE!D256="","*",SP_NORTE!D256)</f>
        <v>*</v>
      </c>
      <c r="F257" s="91" t="str">
        <f>IF(SP_NORTE!H256="","*",SP_NORTE!H256)</f>
        <v>-</v>
      </c>
      <c r="G257" s="91" t="str">
        <f>IF(SP_NORTE!M256="","*",SP_NORTE!M256)</f>
        <v>-</v>
      </c>
      <c r="H257" s="130" t="str">
        <f>IF(SP_NORTE!K256="","*",SP_NORTE!K256)</f>
        <v>*</v>
      </c>
      <c r="I257" s="127" t="str">
        <f>IF(SP_NORTE!O256="","*",SP_NORTE!O256)</f>
        <v>*</v>
      </c>
      <c r="J257" s="127" t="str">
        <f>IF(SP_NORTE!P256="","*",SP_NORTE!P256)</f>
        <v>*</v>
      </c>
      <c r="K257" s="91" t="str">
        <f>IF(SP_NORTE!AK256="","*",SP_NORTE!AK256)</f>
        <v>-</v>
      </c>
      <c r="L257" s="91" t="str">
        <f>IF(SP_NORTE!AM256="","*",SP_NORTE!AM256)</f>
        <v>-</v>
      </c>
      <c r="M257" s="91">
        <f>IF(SP_NORTE!AP256="","*",SP_NORTE!AP256)</f>
        <v>0</v>
      </c>
      <c r="N257" s="91" t="str">
        <f>IF(SP_NORTE!AM256="","*",SP_NORTE!AM256)</f>
        <v>-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>
        <f>IF(SP_NORTE!B258="","*",SP_NORTE!B258)</f>
        <v>45949</v>
      </c>
      <c r="B259" s="91" t="str">
        <f>IF(SP_NORTE!X258="","*",SP_NORTE!X258)</f>
        <v>Oportunidade</v>
      </c>
      <c r="C259" s="91" t="str">
        <f>IF(SP_NORTE!S258="","*",SP_NORTE!S258)</f>
        <v>SP NORTE</v>
      </c>
      <c r="D259" s="91" t="str">
        <f>IF(SP_NORTE!T258="","*",SP_NORTE!T258)</f>
        <v>ZCZ-ZTI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45949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>
        <f>IF(SP_NORTE!B263="","*",SP_NORTE!B263)</f>
        <v>45949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4"/>
      <c r="B1" s="265"/>
      <c r="C1" s="266"/>
      <c r="L1" s="93"/>
      <c r="M1" s="124"/>
      <c r="N1" s="124"/>
      <c r="O1" s="124"/>
      <c r="P1" s="267" t="s">
        <v>1103</v>
      </c>
      <c r="Q1" s="268"/>
      <c r="R1" s="124"/>
      <c r="T1" s="94"/>
      <c r="U1" s="269" t="s">
        <v>1672</v>
      </c>
      <c r="V1" s="269"/>
      <c r="W1" s="269"/>
    </row>
    <row r="2" spans="1:23" s="92" customFormat="1">
      <c r="A2" s="95" t="s">
        <v>1673</v>
      </c>
      <c r="B2" s="95" t="s">
        <v>1668</v>
      </c>
      <c r="C2" s="95" t="s">
        <v>505</v>
      </c>
      <c r="D2" s="96" t="s">
        <v>1055</v>
      </c>
      <c r="E2" s="96" t="s">
        <v>1056</v>
      </c>
      <c r="F2" s="96" t="s">
        <v>1667</v>
      </c>
      <c r="G2" s="96" t="s">
        <v>566</v>
      </c>
      <c r="H2" s="96" t="s">
        <v>1044</v>
      </c>
      <c r="I2" s="96" t="s">
        <v>1046</v>
      </c>
      <c r="J2" s="96" t="s">
        <v>1047</v>
      </c>
      <c r="K2" s="96" t="s">
        <v>1050</v>
      </c>
      <c r="L2" s="96" t="s">
        <v>8</v>
      </c>
      <c r="M2" s="139" t="s">
        <v>4</v>
      </c>
      <c r="N2" s="125" t="s">
        <v>1048</v>
      </c>
      <c r="O2" s="125" t="s">
        <v>1049</v>
      </c>
      <c r="P2" s="97" t="s">
        <v>1051</v>
      </c>
      <c r="Q2" s="97" t="s">
        <v>1052</v>
      </c>
      <c r="R2" s="125" t="s">
        <v>1053</v>
      </c>
      <c r="S2" s="98" t="s">
        <v>1674</v>
      </c>
      <c r="T2" s="99" t="s">
        <v>1058</v>
      </c>
      <c r="U2" s="173">
        <f ca="1">TODAY()-1</f>
        <v>45946</v>
      </c>
      <c r="V2" s="173">
        <f ca="1">U2-1</f>
        <v>45945</v>
      </c>
      <c r="W2" s="173">
        <f ca="1">V2-1</f>
        <v>45944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ZCZ-ZTI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ZCZ-ZTI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ZCZ-ZTI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ZCZ-ZTI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ZKY2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ZCZ-ZTI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ZCZ-ZTI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ZKY2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ZCZ-ZTI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ZCZ-ZTI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ZCZ-ZTI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ZCZ-ZTI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67</v>
      </c>
      <c r="V13" s="172">
        <f ca="1">_xlfn.XLOOKUP(G13&amp;$V$2,BS_CONTROLE[CHAVE],BS_CONTROLE[Quantidade_11],"-")</f>
        <v>50</v>
      </c>
      <c r="W13" s="172">
        <f ca="1">_xlfn.XLOOKUP(G13&amp;$W$2,BS_CONTROLE[CHAVE],BS_CONTROLE[Quantidade_11],"-")</f>
        <v>65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ZCZ-ZTI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102</v>
      </c>
      <c r="W14" s="172">
        <f ca="1">_xlfn.XLOOKUP(G14&amp;$W$2,BS_CONTROLE[CHAVE],BS_CONTROLE[Quantidade_11],"-")</f>
        <v>114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ZCZ-ZTI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>
        <f ca="1">_xlfn.XLOOKUP(G17&amp;$U$2,BS_CONTROLE[CHAVE],BS_CONTROLE[Quantidade_11],"-")</f>
        <v>0</v>
      </c>
      <c r="V17" s="172">
        <f ca="1">_xlfn.XLOOKUP(G17&amp;$V$2,BS_CONTROLE[CHAVE],BS_CONTROLE[Quantidade_11],"-")</f>
        <v>0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ZCZ-ZTI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ZCZ-ZTI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ZCZ-ZTI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ZCZ-ZTI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ZCZ-ZTI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ZCZ-ZTI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>
        <f ca="1">_xlfn.XLOOKUP(G25&amp;$V$2,BS_CONTROLE[CHAVE],BS_CONTROLE[Quantidade_11],"-")</f>
        <v>0</v>
      </c>
      <c r="W25" s="172">
        <f ca="1">_xlfn.XLOOKUP(G25&amp;$W$2,BS_CONTROLE[CHAVE],BS_CONTROLE[Quantidade_11],"-")</f>
        <v>0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ZCZ-ZTI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ZBV-ZTI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1040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ZCZ-ZTI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ZCZ-ZTI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102</v>
      </c>
      <c r="W29" s="172">
        <f ca="1">_xlfn.XLOOKUP(G29&amp;$W$2,BS_CONTROLE[CHAVE],BS_CONTROLE[Quantidade_11],"-")</f>
        <v>114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53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ZCZ-ZTI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ZCZ-ZTI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ZBV-ZTI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ZCZ-ZTI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ZCZ-ZTI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ZCZ-ZTI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ZEC2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ZCZ-ZTI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ZCZ-ZTI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ZCZ-ZTI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ZCZ-ZTI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ZCZ-ZTI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1040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ZCZ-ZTI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ZVP2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ZCZ-ZTI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102</v>
      </c>
      <c r="W49" s="172">
        <f ca="1">_xlfn.XLOOKUP(G49&amp;$W$2,BS_CONTROLE[CHAVE],BS_CONTROLE[Quantidade_11],"-")</f>
        <v>114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ZCZ-ZTI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ZCZ-ZTI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ZCZ-ZTI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ZCZ-ZTI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102</v>
      </c>
      <c r="W54" s="172">
        <f ca="1">_xlfn.XLOOKUP(G54&amp;$W$2,BS_CONTROLE[CHAVE],BS_CONTROLE[Quantidade_11],"-")</f>
        <v>114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ZCZ-ZTI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102</v>
      </c>
      <c r="W55" s="172">
        <f ca="1">_xlfn.XLOOKUP(G55&amp;$W$2,BS_CONTROLE[CHAVE],BS_CONTROLE[Quantidade_11],"-")</f>
        <v>114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ZCZ-ZTI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ZCZ-ZTI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ZCZ-ZTI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ZCZ-ZTI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ZBV-ZTI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ZCZ-ZTI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ZJA2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ZCZ-ZTI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102</v>
      </c>
      <c r="W63" s="172">
        <f ca="1">_xlfn.XLOOKUP(G63&amp;$W$2,BS_CONTROLE[CHAVE],BS_CONTROLE[Quantidade_11],"-")</f>
        <v>114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53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ZCZ-ZTI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ZCZ-ZTI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ZCZ-ZTI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ZCZ-ZTI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ZCZ-ZTI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>
        <f ca="1">_xlfn.XLOOKUP(G71&amp;$V$2,BS_CONTROLE[CHAVE],BS_CONTROLE[Quantidade_11],"-")</f>
        <v>5</v>
      </c>
      <c r="W71" s="172">
        <f ca="1">_xlfn.XLOOKUP(G71&amp;$W$2,BS_CONTROLE[CHAVE],BS_CONTROLE[Quantidade_11],"-")</f>
        <v>0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ZBV-ZTI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>
        <f ca="1">_xlfn.XLOOKUP(G72&amp;$V$2,BS_CONTROLE[CHAVE],BS_CONTROLE[Quantidade_11],"-")</f>
        <v>5</v>
      </c>
      <c r="W72" s="172">
        <f ca="1">_xlfn.XLOOKUP(G72&amp;$W$2,BS_CONTROLE[CHAVE],BS_CONTROLE[Quantidade_11],"-")</f>
        <v>0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ZCZ-ZTI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ZCZ-ZTI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ZCZ-ZTI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24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0</v>
      </c>
      <c r="V77" s="172">
        <f ca="1">_xlfn.XLOOKUP(G77&amp;$V$2,BS_CONTROLE[CHAVE],BS_CONTROLE[Quantidade_11],"-")</f>
        <v>6.5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1040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ZBV-ZTI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1040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ZCZ-ZTI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ZJA2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400</v>
      </c>
      <c r="V81" s="172">
        <f ca="1">_xlfn.XLOOKUP(G81&amp;$V$2,BS_CONTROLE[CHAVE],BS_CONTROLE[Quantidade_11],"-")</f>
        <v>520</v>
      </c>
      <c r="W81" s="172">
        <f ca="1">_xlfn.XLOOKUP(G81&amp;$W$2,BS_CONTROLE[CHAVE],BS_CONTROLE[Quantidade_11],"-")</f>
        <v>1363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ZCZ-ZTI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67</v>
      </c>
      <c r="V82" s="172">
        <f ca="1">_xlfn.XLOOKUP(G82&amp;$V$2,BS_CONTROLE[CHAVE],BS_CONTROLE[Quantidade_11],"-")</f>
        <v>50</v>
      </c>
      <c r="W82" s="172">
        <f ca="1">_xlfn.XLOOKUP(G82&amp;$W$2,BS_CONTROLE[CHAVE],BS_CONTROLE[Quantidade_11],"-")</f>
        <v>65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0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ZCZ-ZTI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ZCZ-ZTI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ZCZ-ZTI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ZCZ-ZTI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ZCZ-ZTI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>
        <f ca="1">_xlfn.XLOOKUP(G90&amp;$V$2,BS_CONTROLE[CHAVE],BS_CONTROLE[Quantidade_11],"-")</f>
        <v>5</v>
      </c>
      <c r="W90" s="172">
        <f ca="1">_xlfn.XLOOKUP(G90&amp;$W$2,BS_CONTROLE[CHAVE],BS_CONTROLE[Quantidade_11],"-")</f>
        <v>0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ZBV-ZTI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>
        <f ca="1">_xlfn.XLOOKUP(G91&amp;$V$2,BS_CONTROLE[CHAVE],BS_CONTROLE[Quantidade_11],"-")</f>
        <v>5</v>
      </c>
      <c r="W91" s="172">
        <f ca="1">_xlfn.XLOOKUP(G91&amp;$W$2,BS_CONTROLE[CHAVE],BS_CONTROLE[Quantidade_11],"-")</f>
        <v>0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ZCZ-ZTI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0</v>
      </c>
      <c r="V93" s="172">
        <f ca="1">_xlfn.XLOOKUP(G93&amp;$V$2,BS_CONTROLE[CHAVE],BS_CONTROLE[Quantidade_11],"-")</f>
        <v>6.5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ZCZ-ZTI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400</v>
      </c>
      <c r="V95" s="172">
        <f ca="1">_xlfn.XLOOKUP(G95&amp;$V$2,BS_CONTROLE[CHAVE],BS_CONTROLE[Quantidade_11],"-")</f>
        <v>520</v>
      </c>
      <c r="W95" s="172">
        <f ca="1">_xlfn.XLOOKUP(G95&amp;$W$2,BS_CONTROLE[CHAVE],BS_CONTROLE[Quantidade_11],"-")</f>
        <v>1363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ZCZ-ZTI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67</v>
      </c>
      <c r="V96" s="172">
        <f ca="1">_xlfn.XLOOKUP(G96&amp;$V$2,BS_CONTROLE[CHAVE],BS_CONTROLE[Quantidade_11],"-")</f>
        <v>50</v>
      </c>
      <c r="W96" s="172">
        <f ca="1">_xlfn.XLOOKUP(G96&amp;$W$2,BS_CONTROLE[CHAVE],BS_CONTROLE[Quantidade_11],"-")</f>
        <v>65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ZCZ-ZTI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102</v>
      </c>
      <c r="W97" s="172">
        <f ca="1">_xlfn.XLOOKUP(G97&amp;$W$2,BS_CONTROLE[CHAVE],BS_CONTROLE[Quantidade_11],"-")</f>
        <v>114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53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ZCZ-ZTI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ZCZ-ZTI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ZCZ-ZTI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ZCZ-ZTI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ZCZ-ZTI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0</v>
      </c>
      <c r="V105" s="172">
        <f ca="1">_xlfn.XLOOKUP(G105&amp;$V$2,BS_CONTROLE[CHAVE],BS_CONTROLE[Quantidade_11],"-")</f>
        <v>6.5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ZCZ-ZTI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400</v>
      </c>
      <c r="V108" s="172">
        <f ca="1">_xlfn.XLOOKUP(G108&amp;$V$2,BS_CONTROLE[CHAVE],BS_CONTROLE[Quantidade_11],"-")</f>
        <v>520</v>
      </c>
      <c r="W108" s="172">
        <f ca="1">_xlfn.XLOOKUP(G108&amp;$W$2,BS_CONTROLE[CHAVE],BS_CONTROLE[Quantidade_11],"-")</f>
        <v>1363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ZCZ-ZTI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102</v>
      </c>
      <c r="W109" s="172">
        <f ca="1">_xlfn.XLOOKUP(G109&amp;$W$2,BS_CONTROLE[CHAVE],BS_CONTROLE[Quantidade_11],"-")</f>
        <v>114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ZBV-ZTI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>
        <f ca="1">_xlfn.XLOOKUP(G110&amp;$V$2,BS_CONTROLE[CHAVE],BS_CONTROLE[Quantidade_11],"-")</f>
        <v>0</v>
      </c>
      <c r="W110" s="172">
        <f ca="1">_xlfn.XLOOKUP(G110&amp;$W$2,BS_CONTROLE[CHAVE],BS_CONTROLE[Quantidade_11],"-")</f>
        <v>0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ZCZ-ZTI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ZBV-ZTI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ZCZ-ZTI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ZCZ-ZTI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ZCZ-ZTI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ZCZ-ZTI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400</v>
      </c>
      <c r="V117" s="172">
        <f ca="1">_xlfn.XLOOKUP(G117&amp;$V$2,BS_CONTROLE[CHAVE],BS_CONTROLE[Quantidade_11],"-")</f>
        <v>520</v>
      </c>
      <c r="W117" s="172">
        <f ca="1">_xlfn.XLOOKUP(G117&amp;$W$2,BS_CONTROLE[CHAVE],BS_CONTROLE[Quantidade_11],"-")</f>
        <v>1363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ZCZ-ZTI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102</v>
      </c>
      <c r="W120" s="172">
        <f ca="1">_xlfn.XLOOKUP(G120&amp;$W$2,BS_CONTROLE[CHAVE],BS_CONTROLE[Quantidade_11],"-")</f>
        <v>114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>
        <f ca="1">_xlfn.XLOOKUP(G121&amp;$U$2,BS_CONTROLE[CHAVE],BS_CONTROLE[Quantidade_11],"-")</f>
        <v>0</v>
      </c>
      <c r="V121" s="172">
        <f ca="1">_xlfn.XLOOKUP(G121&amp;$V$2,BS_CONTROLE[CHAVE],BS_CONTROLE[Quantidade_11],"-")</f>
        <v>0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>
        <f ca="1">_xlfn.XLOOKUP(G122&amp;$V$2,BS_CONTROLE[CHAVE],BS_CONTROLE[Quantidade_11],"-")</f>
        <v>0</v>
      </c>
      <c r="W122" s="172">
        <f ca="1">_xlfn.XLOOKUP(G122&amp;$W$2,BS_CONTROLE[CHAVE],BS_CONTROLE[Quantidade_11],"-")</f>
        <v>0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ZCZ-ZTI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ZCZ-ZTI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ZCZ-ZTI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400</v>
      </c>
      <c r="V126" s="172">
        <f ca="1">_xlfn.XLOOKUP(G126&amp;$V$2,BS_CONTROLE[CHAVE],BS_CONTROLE[Quantidade_11],"-")</f>
        <v>520</v>
      </c>
      <c r="W126" s="172">
        <f ca="1">_xlfn.XLOOKUP(G126&amp;$W$2,BS_CONTROLE[CHAVE],BS_CONTROLE[Quantidade_11],"-")</f>
        <v>1363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ZCZ-ZTI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102</v>
      </c>
      <c r="W128" s="172">
        <f ca="1">_xlfn.XLOOKUP(G128&amp;$W$2,BS_CONTROLE[CHAVE],BS_CONTROLE[Quantidade_11],"-")</f>
        <v>114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ZCZ-ZTI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400</v>
      </c>
      <c r="V129" s="172">
        <f ca="1">_xlfn.XLOOKUP(G129&amp;$V$2,BS_CONTROLE[CHAVE],BS_CONTROLE[Quantidade_11],"-")</f>
        <v>520</v>
      </c>
      <c r="W129" s="172">
        <f ca="1">_xlfn.XLOOKUP(G129&amp;$W$2,BS_CONTROLE[CHAVE],BS_CONTROLE[Quantidade_11],"-")</f>
        <v>1363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ZCZ-ZTI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102</v>
      </c>
      <c r="W130" s="172">
        <f ca="1">_xlfn.XLOOKUP(G130&amp;$W$2,BS_CONTROLE[CHAVE],BS_CONTROLE[Quantidade_11],"-")</f>
        <v>114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ZCZ-ZTI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ZCZ-ZTI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ZCZ-ZTI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>
        <f ca="1">_xlfn.XLOOKUP(G135&amp;$V$2,BS_CONTROLE[CHAVE],BS_CONTROLE[Quantidade_11],"-")</f>
        <v>5</v>
      </c>
      <c r="W135" s="172">
        <f ca="1">_xlfn.XLOOKUP(G135&amp;$W$2,BS_CONTROLE[CHAVE],BS_CONTROLE[Quantidade_11],"-")</f>
        <v>0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ZBV-ZTI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>
        <f ca="1">_xlfn.XLOOKUP(G136&amp;$V$2,BS_CONTROLE[CHAVE],BS_CONTROLE[Quantidade_11],"-")</f>
        <v>5</v>
      </c>
      <c r="W136" s="172">
        <f ca="1">_xlfn.XLOOKUP(G136&amp;$W$2,BS_CONTROLE[CHAVE],BS_CONTROLE[Quantidade_11],"-")</f>
        <v>0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ZCZ-ZTI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400</v>
      </c>
      <c r="V137" s="172">
        <f ca="1">_xlfn.XLOOKUP(G137&amp;$V$2,BS_CONTROLE[CHAVE],BS_CONTROLE[Quantidade_11],"-")</f>
        <v>520</v>
      </c>
      <c r="W137" s="172">
        <f ca="1">_xlfn.XLOOKUP(G137&amp;$W$2,BS_CONTROLE[CHAVE],BS_CONTROLE[Quantidade_11],"-")</f>
        <v>1363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ZCZ-ZTI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102</v>
      </c>
      <c r="W139" s="172">
        <f ca="1">_xlfn.XLOOKUP(G139&amp;$W$2,BS_CONTROLE[CHAVE],BS_CONTROLE[Quantidade_11],"-")</f>
        <v>114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53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1040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>
        <f ca="1">_xlfn.XLOOKUP(G143&amp;$V$2,BS_CONTROLE[CHAVE],BS_CONTROLE[Quantidade_11],"-")</f>
        <v>0</v>
      </c>
      <c r="W143" s="172">
        <f ca="1">_xlfn.XLOOKUP(G143&amp;$W$2,BS_CONTROLE[CHAVE],BS_CONTROLE[Quantidade_11],"-")</f>
        <v>0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ZCZ-ZTI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ZCZ-ZTI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ZBV-ZTI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>
        <f ca="1">_xlfn.XLOOKUP(G150&amp;$V$2,BS_CONTROLE[CHAVE],BS_CONTROLE[Quantidade_11],"-")</f>
        <v>5</v>
      </c>
      <c r="W150" s="172">
        <f ca="1">_xlfn.XLOOKUP(G150&amp;$W$2,BS_CONTROLE[CHAVE],BS_CONTROLE[Quantidade_11],"-")</f>
        <v>0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0</v>
      </c>
      <c r="V152" s="172">
        <f ca="1">_xlfn.XLOOKUP(G152&amp;$V$2,BS_CONTROLE[CHAVE],BS_CONTROLE[Quantidade_11],"-")</f>
        <v>6.5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ZCZ-ZTI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400</v>
      </c>
      <c r="V153" s="172">
        <f ca="1">_xlfn.XLOOKUP(G153&amp;$V$2,BS_CONTROLE[CHAVE],BS_CONTROLE[Quantidade_11],"-")</f>
        <v>520</v>
      </c>
      <c r="W153" s="172">
        <f ca="1">_xlfn.XLOOKUP(G153&amp;$W$2,BS_CONTROLE[CHAVE],BS_CONTROLE[Quantidade_11],"-")</f>
        <v>1363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1040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ZCZ-ZTI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67</v>
      </c>
      <c r="V155" s="172">
        <f ca="1">_xlfn.XLOOKUP(G155&amp;$V$2,BS_CONTROLE[CHAVE],BS_CONTROLE[Quantidade_11],"-")</f>
        <v>50</v>
      </c>
      <c r="W155" s="172">
        <f ca="1">_xlfn.XLOOKUP(G155&amp;$W$2,BS_CONTROLE[CHAVE],BS_CONTROLE[Quantidade_11],"-")</f>
        <v>65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ZCZ-ZTI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102</v>
      </c>
      <c r="W156" s="172">
        <f ca="1">_xlfn.XLOOKUP(G156&amp;$W$2,BS_CONTROLE[CHAVE],BS_CONTROLE[Quantidade_11],"-")</f>
        <v>114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53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>
        <f ca="1">_xlfn.XLOOKUP(G158&amp;$V$2,BS_CONTROLE[CHAVE],BS_CONTROLE[Quantidade_11],"-")</f>
        <v>0</v>
      </c>
      <c r="W158" s="172">
        <f ca="1">_xlfn.XLOOKUP(G158&amp;$W$2,BS_CONTROLE[CHAVE],BS_CONTROLE[Quantidade_11],"-")</f>
        <v>0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0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ZBV-ZTI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ZCZ-ZTI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ZCZ-ZTI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50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312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ZBV-ZTI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ZCZ-ZTI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ZCZ-ZTI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ZKY2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ZCZ-ZTI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ZCZ-ZTI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ZCZ-ZTI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ZKY2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ZCZ-ZTI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ZCZ-ZTI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ZED2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>
        <f ca="1">_xlfn.XLOOKUP(G171&amp;$V$2,BS_CONTROLE[CHAVE],BS_CONTROLE[Quantidade_11],"-")</f>
        <v>5</v>
      </c>
      <c r="W171" s="172">
        <f ca="1">_xlfn.XLOOKUP(G171&amp;$W$2,BS_CONTROLE[CHAVE],BS_CONTROLE[Quantidade_11],"-")</f>
        <v>0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>
        <f ca="1">_xlfn.XLOOKUP(G172&amp;$V$2,BS_CONTROLE[CHAVE],BS_CONTROLE[Quantidade_11],"-")</f>
        <v>5</v>
      </c>
      <c r="W172" s="172">
        <f ca="1">_xlfn.XLOOKUP(G172&amp;$W$2,BS_CONTROLE[CHAVE],BS_CONTROLE[Quantidade_11],"-")</f>
        <v>0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ZBV-ZTI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>
        <f ca="1">_xlfn.XLOOKUP(G173&amp;$V$2,BS_CONTROLE[CHAVE],BS_CONTROLE[Quantidade_11],"-")</f>
        <v>5</v>
      </c>
      <c r="W173" s="172">
        <f ca="1">_xlfn.XLOOKUP(G173&amp;$W$2,BS_CONTROLE[CHAVE],BS_CONTROLE[Quantidade_11],"-")</f>
        <v>0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ZBV-ZTI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>
        <f ca="1">_xlfn.XLOOKUP(G174&amp;$V$2,BS_CONTROLE[CHAVE],BS_CONTROLE[Quantidade_11],"-")</f>
        <v>5</v>
      </c>
      <c r="W174" s="172">
        <f ca="1">_xlfn.XLOOKUP(G174&amp;$W$2,BS_CONTROLE[CHAVE],BS_CONTROLE[Quantidade_11],"-")</f>
        <v>0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ZCZ-ZTI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24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1040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1040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ZBV-ZTI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1040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1040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ZBV-ZTI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1040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ZCZ-ZTI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67</v>
      </c>
      <c r="V185" s="172">
        <f ca="1">_xlfn.XLOOKUP(G185&amp;$V$2,BS_CONTROLE[CHAVE],BS_CONTROLE[Quantidade_11],"-")</f>
        <v>50</v>
      </c>
      <c r="W185" s="172">
        <f ca="1">_xlfn.XLOOKUP(G185&amp;$W$2,BS_CONTROLE[CHAVE],BS_CONTROLE[Quantidade_11],"-")</f>
        <v>65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ZBV-ZTI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53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ZBV-ZTI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53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ZBV-ZTI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1040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>
        <f ca="1">_xlfn.XLOOKUP(G190&amp;$U$2,BS_CONTROLE[CHAVE],BS_CONTROLE[Quantidade_11],"-")</f>
        <v>0</v>
      </c>
      <c r="V190" s="172">
        <f ca="1">_xlfn.XLOOKUP(G190&amp;$V$2,BS_CONTROLE[CHAVE],BS_CONTROLE[Quantidade_11],"-")</f>
        <v>0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>
        <f ca="1">_xlfn.XLOOKUP(G191&amp;$U$2,BS_CONTROLE[CHAVE],BS_CONTROLE[Quantidade_11],"-")</f>
        <v>0</v>
      </c>
      <c r="V191" s="172">
        <f ca="1">_xlfn.XLOOKUP(G191&amp;$V$2,BS_CONTROLE[CHAVE],BS_CONTROLE[Quantidade_11],"-")</f>
        <v>0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>
        <f ca="1">_xlfn.XLOOKUP(G192&amp;$V$2,BS_CONTROLE[CHAVE],BS_CONTROLE[Quantidade_11],"-")</f>
        <v>0</v>
      </c>
      <c r="W192" s="172">
        <f ca="1">_xlfn.XLOOKUP(G192&amp;$W$2,BS_CONTROLE[CHAVE],BS_CONTROLE[Quantidade_11],"-")</f>
        <v>0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ZCZ-ZTI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24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ZCZ-ZTI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ZEH2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24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ZCZ-ZTI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ZCZ-ZTI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67</v>
      </c>
      <c r="V196" s="172">
        <f ca="1">_xlfn.XLOOKUP(G196&amp;$V$2,BS_CONTROLE[CHAVE],BS_CONTROLE[Quantidade_11],"-")</f>
        <v>50</v>
      </c>
      <c r="W196" s="172">
        <f ca="1">_xlfn.XLOOKUP(G196&amp;$W$2,BS_CONTROLE[CHAVE],BS_CONTROLE[Quantidade_11],"-")</f>
        <v>65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ZCZ-ZTI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400</v>
      </c>
      <c r="V197" s="172">
        <f ca="1">_xlfn.XLOOKUP(G197&amp;$V$2,BS_CONTROLE[CHAVE],BS_CONTROLE[Quantidade_11],"-")</f>
        <v>520</v>
      </c>
      <c r="W197" s="172">
        <f ca="1">_xlfn.XLOOKUP(G197&amp;$W$2,BS_CONTROLE[CHAVE],BS_CONTROLE[Quantidade_11],"-")</f>
        <v>1363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ZCZ-ZTI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ZCZ-ZTI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102</v>
      </c>
      <c r="W199" s="172">
        <f ca="1">_xlfn.XLOOKUP(G199&amp;$W$2,BS_CONTROLE[CHAVE],BS_CONTROLE[Quantidade_11],"-")</f>
        <v>114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ZCZ-ZTI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>
        <f ca="1">_xlfn.XLOOKUP(G201&amp;$V$2,BS_CONTROLE[CHAVE],BS_CONTROLE[Quantidade_11],"-")</f>
        <v>5</v>
      </c>
      <c r="W201" s="172">
        <f ca="1">_xlfn.XLOOKUP(G201&amp;$W$2,BS_CONTROLE[CHAVE],BS_CONTROLE[Quantidade_11],"-")</f>
        <v>0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1040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>
        <f ca="1">_xlfn.XLOOKUP(G203&amp;$V$2,BS_CONTROLE[CHAVE],BS_CONTROLE[Quantidade_11],"-")</f>
        <v>0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ZBV-ZTI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>
        <f ca="1">_xlfn.XLOOKUP(G206&amp;$V$2,BS_CONTROLE[CHAVE],BS_CONTROLE[Quantidade_11],"-")</f>
        <v>0</v>
      </c>
      <c r="W206" s="172">
        <f ca="1">_xlfn.XLOOKUP(G206&amp;$W$2,BS_CONTROLE[CHAVE],BS_CONTROLE[Quantidade_11],"-")</f>
        <v>0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>
        <f ca="1">_xlfn.XLOOKUP(G207&amp;$U$2,BS_CONTROLE[CHAVE],BS_CONTROLE[Quantidade_11],"-")</f>
        <v>0</v>
      </c>
      <c r="V207" s="172">
        <f ca="1">_xlfn.XLOOKUP(G207&amp;$V$2,BS_CONTROLE[CHAVE],BS_CONTROLE[Quantidade_11],"-")</f>
        <v>0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0</v>
      </c>
      <c r="V208" s="172">
        <f ca="1">_xlfn.XLOOKUP(G208&amp;$V$2,BS_CONTROLE[CHAVE],BS_CONTROLE[Quantidade_11],"-")</f>
        <v>6.5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ZCZ-ZTI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24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ZCZ-ZTI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>
        <f ca="1">_xlfn.XLOOKUP(G210&amp;$U$2,BS_CONTROLE[CHAVE],BS_CONTROLE[Quantidade_11],"-")</f>
        <v>1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ZCZ-ZTI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67</v>
      </c>
      <c r="V211" s="172">
        <f ca="1">_xlfn.XLOOKUP(G211&amp;$V$2,BS_CONTROLE[CHAVE],BS_CONTROLE[Quantidade_11],"-")</f>
        <v>50</v>
      </c>
      <c r="W211" s="172">
        <f ca="1">_xlfn.XLOOKUP(G211&amp;$W$2,BS_CONTROLE[CHAVE],BS_CONTROLE[Quantidade_11],"-")</f>
        <v>65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ZCZ-ZTI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ZCZ-ZTI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ZCZ-ZTI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50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312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ZCZ-ZTI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400</v>
      </c>
      <c r="V215" s="172">
        <f ca="1">_xlfn.XLOOKUP(G215&amp;$V$2,BS_CONTROLE[CHAVE],BS_CONTROLE[Quantidade_11],"-")</f>
        <v>520</v>
      </c>
      <c r="W215" s="172">
        <f ca="1">_xlfn.XLOOKUP(G215&amp;$W$2,BS_CONTROLE[CHAVE],BS_CONTROLE[Quantidade_11],"-")</f>
        <v>1363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ZCZ-ZTI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24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ZCZ-ZTI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102</v>
      </c>
      <c r="W217" s="172">
        <f ca="1">_xlfn.XLOOKUP(G217&amp;$W$2,BS_CONTROLE[CHAVE],BS_CONTROLE[Quantidade_11],"-")</f>
        <v>114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0</v>
      </c>
      <c r="V218" s="172">
        <f ca="1">_xlfn.XLOOKUP(G218&amp;$V$2,BS_CONTROLE[CHAVE],BS_CONTROLE[Quantidade_11],"-")</f>
        <v>6.5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ZBV-ZTI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>
        <f ca="1">_xlfn.XLOOKUP(G222&amp;$U$2,BS_CONTROLE[CHAVE],BS_CONTROLE[Quantidade_11],"-")</f>
        <v>0</v>
      </c>
      <c r="V222" s="172">
        <f ca="1">_xlfn.XLOOKUP(G222&amp;$V$2,BS_CONTROLE[CHAVE],BS_CONTROLE[Quantidade_11],"-")</f>
        <v>0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ZCZ-ZTI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ZCZ-ZTI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0.125</v>
      </c>
      <c r="R225" s="184" t="str">
        <f>IF(SP_NORTE!Q228="","*",CONCATENATE(SP_NORTE!Q228," ",SP_NORTE!R228))</f>
        <v>1000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400</v>
      </c>
      <c r="V225" s="172">
        <f ca="1">_xlfn.XLOOKUP(G225&amp;$V$2,BS_CONTROLE[CHAVE],BS_CONTROLE[Quantidade_11],"-")</f>
        <v>520</v>
      </c>
      <c r="W225" s="172">
        <f ca="1">_xlfn.XLOOKUP(G225&amp;$W$2,BS_CONTROLE[CHAVE],BS_CONTROLE[Quantidade_11],"-")</f>
        <v>1363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ZCZ-ZTI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0.125</v>
      </c>
      <c r="R226" s="184" t="str">
        <f>IF(SP_NORTE!Q229="","*",CONCATENATE(SP_NORTE!Q229," ",SP_NORTE!R229))</f>
        <v>600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50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312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ZCZ-ZTI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ZCZ-ZTI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ZCZ-ZTI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ZCZ-ZTI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ZCZ-ZTI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ZCZ-ZTI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0</v>
      </c>
      <c r="V234" s="172">
        <f ca="1">_xlfn.XLOOKUP(G234&amp;$V$2,BS_CONTROLE[CHAVE],BS_CONTROLE[Quantidade_11],"-")</f>
        <v>6.5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ZCZ-ZTI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24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ZCZ-ZTI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24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1040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0</v>
      </c>
      <c r="V244" s="172">
        <f ca="1">_xlfn.XLOOKUP(G244&amp;$V$2,BS_CONTROLE[CHAVE],BS_CONTROLE[Quantidade_11],"-")</f>
        <v>6.5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*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ZCZ-ZTI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400</v>
      </c>
      <c r="V247" s="172">
        <f ca="1">_xlfn.XLOOKUP(G247&amp;$V$2,BS_CONTROLE[CHAVE],BS_CONTROLE[Quantidade_11],"-")</f>
        <v>520</v>
      </c>
      <c r="W247" s="172">
        <f ca="1">_xlfn.XLOOKUP(G247&amp;$W$2,BS_CONTROLE[CHAVE],BS_CONTROLE[Quantidade_11],"-")</f>
        <v>1363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*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>*</v>
      </c>
      <c r="H248" s="184" t="str">
        <f>IF(SP_NORTE!F251="","*",SP_NORTE!F251)</f>
        <v>*</v>
      </c>
      <c r="I248" s="184" t="str">
        <f>IF(SP_NORTE!H251="","*",SP_NORTE!H251)</f>
        <v>-</v>
      </c>
      <c r="J248" s="184" t="str">
        <f>IF(SP_NORTE!I251="","*",SP_NORTE!I251)</f>
        <v>-</v>
      </c>
      <c r="K248" s="174" t="str">
        <f>IF(SP_NORTE!M251="","*",SP_NORTE!M251)</f>
        <v>-</v>
      </c>
      <c r="L248" s="174" t="str">
        <f>IF(SP_NORTE!N251="","*",SP_NORTE!N251)</f>
        <v>-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-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*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1040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*</v>
      </c>
      <c r="B250" s="185" t="str">
        <f>IF(SP_NORTE!X253="","*",SP_NORTE!X253)</f>
        <v>*</v>
      </c>
      <c r="C250" s="185" t="str">
        <f>IF(SP_NORTE!Z253="","*",SP_NORTE!Z253)</f>
        <v>*</v>
      </c>
      <c r="D250" s="174" t="str">
        <f>IF(SP_NORTE!S253="","*",SP_NORTE!S253)</f>
        <v>-</v>
      </c>
      <c r="E250" s="174" t="str">
        <f>IF(SP_NORTE!T253="","*",SP_NORTE!T253)</f>
        <v>-</v>
      </c>
      <c r="F250" s="184" t="str">
        <f>IF(SP_NORTE!B253="","*",SP_NORTE!B253)</f>
        <v>*</v>
      </c>
      <c r="G250" s="184" t="str">
        <f>IF(SP_NORTE!D253="","*",SP_NORTE!D253)</f>
        <v>*</v>
      </c>
      <c r="H250" s="184" t="str">
        <f>IF(SP_NORTE!F253="","*",SP_NORTE!F253)</f>
        <v>*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-</v>
      </c>
      <c r="L250" s="174" t="str">
        <f>IF(SP_NORTE!N253="","*",SP_NORTE!N253)</f>
        <v>-</v>
      </c>
      <c r="M250" s="175" t="str">
        <f>IF(SP_NORTE!J253="","*",SP_NORTE!J253)</f>
        <v>*</v>
      </c>
      <c r="N250" s="183" t="str">
        <f>IF(SP_NORTE!K253="","*",SP_NORTE!K253)</f>
        <v>*</v>
      </c>
      <c r="O250" s="183" t="str">
        <f>IF(SP_NORTE!L253="","*",SP_NORTE!L253)</f>
        <v>-</v>
      </c>
      <c r="P250" s="182" t="str">
        <f>IF(SP_NORTE!O253="","*",SP_NORTE!O253)</f>
        <v>*</v>
      </c>
      <c r="Q250" s="182" t="str">
        <f>IF(SP_NORTE!P253="","*",SP_NORTE!P253)</f>
        <v>*</v>
      </c>
      <c r="R250" s="184" t="str">
        <f>IF(SP_NORTE!Q253="","*",CONCATENATE(SP_NORTE!Q253," ",SP_NORTE!R253))</f>
        <v>*</v>
      </c>
      <c r="S250" s="184" t="str">
        <f>IF(SP_NORTE!V253="","*",SP_NORTE!V253)</f>
        <v>*</v>
      </c>
      <c r="T250" s="184" t="str">
        <f>IF(SP_NORTE!W253="","*",SP_NORTE!W253)</f>
        <v>*</v>
      </c>
      <c r="U250" s="172" t="str">
        <f ca="1">_xlfn.XLOOKUP(G250&amp;$U$2,BS_CONTROLE[CHAVE],BS_CONTROLE[Quantidade_11],"-")</f>
        <v>-</v>
      </c>
      <c r="V250" s="172" t="str">
        <f ca="1">_xlfn.XLOOKUP(G250&amp;$V$2,BS_CONTROLE[CHAVE],BS_CONTROLE[Quantidade_11],"-")</f>
        <v>-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>JUSCELIO (TF-658)</v>
      </c>
      <c r="H251" s="184" t="str">
        <f>IF(SP_NORTE!F254="","*",SP_NORTE!F254)</f>
        <v>PDM - AMV - JACARÉ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ZSWS</v>
      </c>
      <c r="L251" s="174" t="str">
        <f>IF(SP_NORTE!N254="","*",SP_NORTE!N254)</f>
        <v>ZSW-S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0.375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Juscelio</v>
      </c>
      <c r="T251" s="184" t="str">
        <f>IF(SP_NORTE!W254="","*",SP_NORTE!W254)</f>
        <v>Substituição de AMV - (AMV Sul de ZSW)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*</v>
      </c>
      <c r="C252" s="185" t="str">
        <f>IF(SP_NORTE!Z255="","*",SP_NORTE!Z255)</f>
        <v>*</v>
      </c>
      <c r="D252" s="174" t="str">
        <f>IF(SP_NORTE!S255="","*",SP_NORTE!S255)</f>
        <v>-</v>
      </c>
      <c r="E252" s="174" t="str">
        <f>IF(SP_NORTE!T255="","*",SP_NORTE!T255)</f>
        <v>-</v>
      </c>
      <c r="F252" s="184" t="str">
        <f>IF(SP_NORTE!B255="","*",SP_NORTE!B255)</f>
        <v>*</v>
      </c>
      <c r="G252" s="184" t="str">
        <f>IF(SP_NORTE!D255="","*",SP_NORTE!D255)</f>
        <v>*</v>
      </c>
      <c r="H252" s="184" t="str">
        <f>IF(SP_NORTE!F255="","*",SP_NORTE!F255)</f>
        <v>*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-</v>
      </c>
      <c r="L252" s="174" t="str">
        <f>IF(SP_NORTE!N255="","*",SP_NORTE!N255)</f>
        <v>-</v>
      </c>
      <c r="M252" s="175" t="str">
        <f>IF(SP_NORTE!J255="","*",SP_NORTE!J255)</f>
        <v>*</v>
      </c>
      <c r="N252" s="183" t="str">
        <f>IF(SP_NORTE!K255="","*",SP_NORTE!K255)</f>
        <v>*</v>
      </c>
      <c r="O252" s="183" t="str">
        <f>IF(SP_NORTE!L255="","*",SP_NORTE!L255)</f>
        <v>-</v>
      </c>
      <c r="P252" s="182" t="str">
        <f>IF(SP_NORTE!O255="","*",SP_NORTE!O255)</f>
        <v>*</v>
      </c>
      <c r="Q252" s="182" t="str">
        <f>IF(SP_NORTE!P255="","*",SP_NORTE!P255)</f>
        <v>*</v>
      </c>
      <c r="R252" s="184" t="str">
        <f>IF(SP_NORTE!Q255="","*",CONCATENATE(SP_NORTE!Q255," ",SP_NORTE!R255))</f>
        <v>*</v>
      </c>
      <c r="S252" s="184" t="str">
        <f>IF(SP_NORTE!V255="","*",SP_NORTE!V255)</f>
        <v>*</v>
      </c>
      <c r="T252" s="184" t="str">
        <f>IF(SP_NORTE!W255="","*",SP_NORTE!W255)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*</v>
      </c>
      <c r="C253" s="185" t="str">
        <f>IF(SP_NORTE!Z256="","*",SP_NORTE!Z256)</f>
        <v>*</v>
      </c>
      <c r="D253" s="174" t="str">
        <f>IF(SP_NORTE!S256="","*",SP_NORTE!S256)</f>
        <v>-</v>
      </c>
      <c r="E253" s="174" t="str">
        <f>IF(SP_NORTE!T256="","*",SP_NORTE!T256)</f>
        <v>-</v>
      </c>
      <c r="F253" s="184" t="str">
        <f>IF(SP_NORTE!B256="","*",SP_NORTE!B256)</f>
        <v>*</v>
      </c>
      <c r="G253" s="184" t="str">
        <f>IF(SP_NORTE!D256="","*",SP_NORTE!D256)</f>
        <v>*</v>
      </c>
      <c r="H253" s="184" t="str">
        <f>IF(SP_NORTE!F256="","*",SP_NORTE!F256)</f>
        <v>*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-</v>
      </c>
      <c r="L253" s="174" t="str">
        <f>IF(SP_NORTE!N256="","*",SP_NORTE!N256)</f>
        <v>-</v>
      </c>
      <c r="M253" s="175" t="str">
        <f>IF(SP_NORTE!J256="","*",SP_NORTE!J256)</f>
        <v>*</v>
      </c>
      <c r="N253" s="183" t="str">
        <f>IF(SP_NORTE!K256="","*",SP_NORTE!K256)</f>
        <v>*</v>
      </c>
      <c r="O253" s="183" t="str">
        <f>IF(SP_NORTE!L256="","*",SP_NORTE!L256)</f>
        <v>-</v>
      </c>
      <c r="P253" s="182" t="str">
        <f>IF(SP_NORTE!O256="","*",SP_NORTE!O256)</f>
        <v>*</v>
      </c>
      <c r="Q253" s="182" t="str">
        <f>IF(SP_NORTE!P256="","*",SP_NORTE!P256)</f>
        <v>*</v>
      </c>
      <c r="R253" s="184" t="str">
        <f>IF(SP_NORTE!Q256="","*",CONCATENATE(SP_NORTE!Q256," ",SP_NORTE!R256))</f>
        <v>*</v>
      </c>
      <c r="S253" s="184" t="str">
        <f>IF(SP_NORTE!V256="","*",SP_NORTE!V256)</f>
        <v>*</v>
      </c>
      <c r="T253" s="184" t="str">
        <f>IF(SP_NORTE!W256="","*",SP_NORTE!W256)</f>
        <v>*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Oportunidade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ZCZ-ZTI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400</v>
      </c>
      <c r="V255" s="172">
        <f ca="1">_xlfn.XLOOKUP(G255&amp;$V$2,BS_CONTROLE[CHAVE],BS_CONTROLE[Quantidade_11],"-")</f>
        <v>520</v>
      </c>
      <c r="W255" s="172">
        <f ca="1">_xlfn.XLOOKUP(G255&amp;$W$2,BS_CONTROLE[CHAVE],BS_CONTROLE[Quantidade_11],"-")</f>
        <v>1363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 t="str">
        <f ca="1">_xlfn.XLOOKUP(G258&amp;$U$2,BS_CONTROLE[CHAVE],BS_CONTROLE[Quantidade_11],"-")</f>
        <v>-</v>
      </c>
      <c r="V258" s="172">
        <f ca="1">_xlfn.XLOOKUP(G258&amp;$V$2,BS_CONTROLE[CHAVE],BS_CONTROLE[Quantidade_11],"-")</f>
        <v>1040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>
        <f>IF(SP_NORTE!B262="","*",SP_NORTE!B262)</f>
        <v>45949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>
        <f>IF(SP_NORTE!B263="","*",SP_NORTE!B263)</f>
        <v>45949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1675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1676</v>
      </c>
      <c r="C2" s="135" t="s">
        <v>1040</v>
      </c>
      <c r="D2" s="84" t="s">
        <v>1042</v>
      </c>
      <c r="E2" s="84" t="s">
        <v>1677</v>
      </c>
      <c r="F2" s="112" t="s">
        <v>1678</v>
      </c>
      <c r="G2" s="84" t="s">
        <v>1679</v>
      </c>
      <c r="H2" s="84" t="s">
        <v>1680</v>
      </c>
      <c r="I2" s="84" t="s">
        <v>1681</v>
      </c>
      <c r="J2" s="84" t="s">
        <v>1682</v>
      </c>
      <c r="K2" s="86" t="s">
        <v>1683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*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>*</v>
      </c>
      <c r="E244" s="107" t="str">
        <f>IF(SP_NORTE!H251="","*",SP_NORTE!H251)</f>
        <v>-</v>
      </c>
      <c r="F244" s="113" t="str">
        <f>IF(SP_NORTE!M251="","*",SP_NORTE!M251)</f>
        <v>-</v>
      </c>
      <c r="G244" s="108" t="str">
        <f>IF(SP_NORTE!I251="","*",SP_NORTE!I251)</f>
        <v>-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*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*</v>
      </c>
      <c r="C246" s="108" t="str">
        <f>IF(SP_NORTE!B253="","*",SP_NORTE!B253)</f>
        <v>*</v>
      </c>
      <c r="D246" s="107" t="str">
        <f>IF(SP_NORTE!D253="","*",SP_NORTE!D253)</f>
        <v>*</v>
      </c>
      <c r="E246" s="107" t="str">
        <f>IF(SP_NORTE!H253="","*",SP_NORTE!H253)</f>
        <v>-</v>
      </c>
      <c r="F246" s="113" t="str">
        <f>IF(SP_NORTE!M253="","*",SP_NORTE!M253)</f>
        <v>-</v>
      </c>
      <c r="G246" s="108" t="str">
        <f>IF(SP_NORTE!I253="","*",SP_NORTE!I253)</f>
        <v>-</v>
      </c>
      <c r="H246" s="108" t="str">
        <f>IF(SP_NORTE!AB253="","*",SP_NORTE!AB253)</f>
        <v>*</v>
      </c>
      <c r="I246" s="108" t="str">
        <f>IF(SP_NORTE!AC253="","*",SP_NORTE!AC253)</f>
        <v>*</v>
      </c>
      <c r="J246" s="109" t="str">
        <f>IF(SP_NORTE!AA253="","*",SP_NORTE!AA253)</f>
        <v>*</v>
      </c>
      <c r="K246" s="110" t="str">
        <f>IF(SP_NORTE!AD253="","*",SP_NORTE!AD253)</f>
        <v>*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>JUSCELIO (TF-658)</v>
      </c>
      <c r="E247" s="107" t="str">
        <f>IF(SP_NORTE!H254="","*",SP_NORTE!H254)</f>
        <v>-</v>
      </c>
      <c r="F247" s="113" t="str">
        <f>IF(SP_NORTE!M254="","*",SP_NORTE!M254)</f>
        <v>ZSWS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*</v>
      </c>
      <c r="C248" s="108" t="str">
        <f>IF(SP_NORTE!B255="","*",SP_NORTE!B255)</f>
        <v>*</v>
      </c>
      <c r="D248" s="107" t="str">
        <f>IF(SP_NORTE!D255="","*",SP_NORTE!D255)</f>
        <v>*</v>
      </c>
      <c r="E248" s="107" t="str">
        <f>IF(SP_NORTE!H255="","*",SP_NORTE!H255)</f>
        <v>-</v>
      </c>
      <c r="F248" s="113" t="str">
        <f>IF(SP_NORTE!M255="","*",SP_NORTE!M255)</f>
        <v>-</v>
      </c>
      <c r="G248" s="108" t="str">
        <f>IF(SP_NORTE!I255="","*",SP_NORTE!I255)</f>
        <v>-</v>
      </c>
      <c r="H248" s="108" t="str">
        <f>IF(SP_NORTE!AB255="","*",SP_NORTE!AB255)</f>
        <v>*</v>
      </c>
      <c r="I248" s="108" t="str">
        <f>IF(SP_NORTE!AC255="","*",SP_NORTE!AC255)</f>
        <v>*</v>
      </c>
      <c r="J248" s="109" t="str">
        <f>IF(SP_NORTE!AA255="","*",SP_NORTE!AA255)</f>
        <v>*</v>
      </c>
      <c r="K248" s="110" t="str">
        <f>IF(SP_NORTE!AD255="","*",SP_NORTE!AD255)</f>
        <v>*</v>
      </c>
    </row>
    <row r="249" spans="2:11" s="111" customFormat="1" hidden="1">
      <c r="B249" s="107" t="str">
        <f>IF(SP_NORTE!Y256="","*",SP_NORTE!Y256)</f>
        <v>*</v>
      </c>
      <c r="C249" s="108" t="str">
        <f>IF(SP_NORTE!B256="","*",SP_NORTE!B256)</f>
        <v>*</v>
      </c>
      <c r="D249" s="107" t="str">
        <f>IF(SP_NORTE!D256="","*",SP_NORTE!D256)</f>
        <v>*</v>
      </c>
      <c r="E249" s="107" t="str">
        <f>IF(SP_NORTE!H256="","*",SP_NORTE!H256)</f>
        <v>-</v>
      </c>
      <c r="F249" s="113" t="str">
        <f>IF(SP_NORTE!M256="","*",SP_NORTE!M256)</f>
        <v>-</v>
      </c>
      <c r="G249" s="108" t="str">
        <f>IF(SP_NORTE!I256="","*",SP_NORTE!I256)</f>
        <v>-</v>
      </c>
      <c r="H249" s="108" t="str">
        <f>IF(SP_NORTE!AB256="","*",SP_NORTE!AB256)</f>
        <v>*</v>
      </c>
      <c r="I249" s="108" t="str">
        <f>IF(SP_NORTE!AC256="","*",SP_NORTE!AC256)</f>
        <v>*</v>
      </c>
      <c r="J249" s="109" t="str">
        <f>IF(SP_NORTE!AA256="","*",SP_NORTE!AA256)</f>
        <v>*</v>
      </c>
      <c r="K249" s="110" t="str">
        <f>IF(SP_NORTE!AD256="","*",SP_NORTE!AD256)</f>
        <v>*</v>
      </c>
    </row>
    <row r="250" spans="2:11" s="111" customFormat="1" hidden="1">
      <c r="B250" s="107" t="str">
        <f>IF(SP_NORTE!Y257="","*",SP_NORTE!Y257)</f>
        <v>*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*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*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>
        <f>IF(SP_NORTE!B262="","*",SP_NORTE!B262)</f>
        <v>45949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>
        <f>IF(SP_NORTE!B263="","*",SP_NORTE!B263)</f>
        <v>45949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*</v>
      </c>
      <c r="C258" s="108" t="str">
        <f>IF(SP_NORTE!B265="","*",SP_NORTE!B265)</f>
        <v>*</v>
      </c>
      <c r="D258" s="107" t="str">
        <f>IF(SP_NORTE!D265="","*",SP_NORTE!D265)</f>
        <v>*</v>
      </c>
      <c r="E258" s="107" t="str">
        <f>IF(SP_NORTE!H265="","*",SP_NORTE!H265)</f>
        <v>-</v>
      </c>
      <c r="F258" s="113" t="str">
        <f>IF(SP_NORTE!M265="","*",SP_NORTE!M265)</f>
        <v>-</v>
      </c>
      <c r="G258" s="108" t="str">
        <f>IF(SP_NORTE!I265="","*",SP_NORTE!I265)</f>
        <v>-</v>
      </c>
      <c r="H258" s="108" t="str">
        <f>IF(SP_NORTE!AB265="","*",SP_NORTE!AB265)</f>
        <v>*</v>
      </c>
      <c r="I258" s="108" t="str">
        <f>IF(SP_NORTE!AC265="","*",SP_NORTE!AC265)</f>
        <v>*</v>
      </c>
      <c r="J258" s="109" t="str">
        <f>IF(SP_NORTE!AA265="","*",SP_NORTE!AA265)</f>
        <v>*</v>
      </c>
      <c r="K258" s="110" t="str">
        <f>IF(SP_NORTE!AD265="","*",SP_NORTE!AD265)</f>
        <v>*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2025-10-17T17:27:25Z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