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68" documentId="8_{B6337239-1A00-434D-AAD0-422EA1FEB5AE}" xr6:coauthVersionLast="47" xr6:coauthVersionMax="47" xr10:uidLastSave="{FDBB947D-FEA2-40D1-83BD-1108ADC22F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/>
  <c r="U302" i="1"/>
  <c r="AI302" i="1"/>
  <c r="AJ302" i="1"/>
  <c r="AK302" i="1"/>
  <c r="AL302" i="1"/>
  <c r="AO302" i="1"/>
  <c r="AP302" i="1"/>
  <c r="AQ302" i="1"/>
  <c r="AY302" i="1"/>
  <c r="BB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/>
  <c r="R303" i="1"/>
  <c r="S303" i="1" a="1"/>
  <c r="S303" i="1"/>
  <c r="T303" i="1" a="1"/>
  <c r="T303" i="1" s="1"/>
  <c r="U303" i="1"/>
  <c r="AI303" i="1"/>
  <c r="BB303" i="1" s="1"/>
  <c r="AJ303" i="1"/>
  <c r="AK303" i="1"/>
  <c r="AL303" i="1"/>
  <c r="AN303" i="1"/>
  <c r="AO303" i="1"/>
  <c r="BD303" i="1" s="1" a="1"/>
  <c r="BD303" i="1" s="1"/>
  <c r="AP303" i="1"/>
  <c r="AQ303" i="1"/>
  <c r="AY303" i="1"/>
  <c r="BC303" i="1" a="1"/>
  <c r="BC303" i="1" s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N304" i="1"/>
  <c r="AO304" i="1"/>
  <c r="BD304" i="1" s="1" a="1"/>
  <c r="BD304" i="1" s="1"/>
  <c r="AP304" i="1"/>
  <c r="AQ304" i="1"/>
  <c r="AY304" i="1"/>
  <c r="BC304" i="1" a="1"/>
  <c r="BC304" i="1"/>
  <c r="BE304" i="1"/>
  <c r="BF304" i="1"/>
  <c r="BR304" i="1"/>
  <c r="BS304" i="1"/>
  <c r="A305" i="1"/>
  <c r="C305" i="1"/>
  <c r="G305" i="1"/>
  <c r="M305" i="1" a="1"/>
  <c r="M305" i="1"/>
  <c r="N305" i="1" a="1"/>
  <c r="N305" i="1" s="1"/>
  <c r="AN305" i="1" s="1"/>
  <c r="R305" i="1"/>
  <c r="S305" i="1" a="1"/>
  <c r="S305" i="1" s="1"/>
  <c r="T305" i="1" a="1"/>
  <c r="T305" i="1"/>
  <c r="U305" i="1"/>
  <c r="AI305" i="1"/>
  <c r="AJ305" i="1"/>
  <c r="AK305" i="1"/>
  <c r="AL305" i="1"/>
  <c r="AM305" i="1"/>
  <c r="AO305" i="1"/>
  <c r="AP305" i="1"/>
  <c r="AQ305" i="1"/>
  <c r="AY305" i="1"/>
  <c r="BB305" i="1"/>
  <c r="BC305" i="1" a="1"/>
  <c r="BC305" i="1"/>
  <c r="BD305" i="1" a="1"/>
  <c r="BD305" i="1" s="1"/>
  <c r="BE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N306" i="1"/>
  <c r="AO306" i="1"/>
  <c r="AP306" i="1"/>
  <c r="AQ306" i="1"/>
  <c r="AY306" i="1"/>
  <c r="BB306" i="1"/>
  <c r="BC306" i="1" a="1"/>
  <c r="BC306" i="1" s="1"/>
  <c r="BD306" i="1" a="1"/>
  <c r="BD306" i="1"/>
  <c r="BE306" i="1"/>
  <c r="BF306" i="1"/>
  <c r="BR306" i="1"/>
  <c r="BS306" i="1"/>
  <c r="A307" i="1"/>
  <c r="C307" i="1"/>
  <c r="G307" i="1"/>
  <c r="M307" i="1" a="1"/>
  <c r="M307" i="1"/>
  <c r="AM307" i="1" s="1"/>
  <c r="N307" i="1" a="1"/>
  <c r="N307" i="1"/>
  <c r="R307" i="1"/>
  <c r="S307" i="1" a="1"/>
  <c r="S307" i="1"/>
  <c r="T307" i="1" a="1"/>
  <c r="T307" i="1" s="1"/>
  <c r="U307" i="1"/>
  <c r="AI307" i="1"/>
  <c r="BB307" i="1" s="1"/>
  <c r="AJ307" i="1"/>
  <c r="AK307" i="1"/>
  <c r="AL307" i="1"/>
  <c r="AN307" i="1"/>
  <c r="AO307" i="1"/>
  <c r="BD307" i="1" s="1" a="1"/>
  <c r="BD307" i="1" s="1"/>
  <c r="AP307" i="1"/>
  <c r="AQ307" i="1"/>
  <c r="AY307" i="1"/>
  <c r="BC307" i="1" a="1"/>
  <c r="BC307" i="1"/>
  <c r="BE307" i="1"/>
  <c r="BF307" i="1"/>
  <c r="BR307" i="1"/>
  <c r="BS307" i="1"/>
  <c r="A308" i="1"/>
  <c r="C308" i="1"/>
  <c r="G308" i="1"/>
  <c r="M308" i="1" a="1"/>
  <c r="M308" i="1"/>
  <c r="N308" i="1" a="1"/>
  <c r="N308" i="1" s="1"/>
  <c r="AN308" i="1" s="1"/>
  <c r="R308" i="1"/>
  <c r="S308" i="1" a="1"/>
  <c r="S308" i="1" s="1"/>
  <c r="T308" i="1" a="1"/>
  <c r="T308" i="1"/>
  <c r="U308" i="1"/>
  <c r="AI308" i="1"/>
  <c r="AJ308" i="1"/>
  <c r="AK308" i="1"/>
  <c r="AL308" i="1"/>
  <c r="AM308" i="1"/>
  <c r="AO308" i="1"/>
  <c r="AP308" i="1"/>
  <c r="AQ308" i="1"/>
  <c r="AY308" i="1"/>
  <c r="BB308" i="1"/>
  <c r="BC308" i="1" a="1"/>
  <c r="BC308" i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N309" i="1"/>
  <c r="AO309" i="1"/>
  <c r="AP309" i="1"/>
  <c r="AQ309" i="1"/>
  <c r="AY309" i="1"/>
  <c r="BB309" i="1"/>
  <c r="BC309" i="1" a="1"/>
  <c r="BC309" i="1" s="1"/>
  <c r="BD309" i="1" a="1"/>
  <c r="BD309" i="1"/>
  <c r="BE309" i="1"/>
  <c r="BF309" i="1"/>
  <c r="BR309" i="1"/>
  <c r="BS309" i="1"/>
  <c r="A310" i="1"/>
  <c r="C310" i="1"/>
  <c r="G310" i="1"/>
  <c r="M310" i="1" a="1"/>
  <c r="M310" i="1"/>
  <c r="AM310" i="1" s="1"/>
  <c r="N310" i="1" a="1"/>
  <c r="N310" i="1"/>
  <c r="R310" i="1"/>
  <c r="S310" i="1" a="1"/>
  <c r="S310" i="1"/>
  <c r="T310" i="1" a="1"/>
  <c r="T310" i="1" s="1"/>
  <c r="U310" i="1"/>
  <c r="AI310" i="1"/>
  <c r="BB310" i="1" s="1"/>
  <c r="AJ310" i="1"/>
  <c r="AK310" i="1"/>
  <c r="AL310" i="1"/>
  <c r="AN310" i="1"/>
  <c r="AO310" i="1"/>
  <c r="BD310" i="1" s="1" a="1"/>
  <c r="BD310" i="1" s="1"/>
  <c r="AP310" i="1"/>
  <c r="AQ310" i="1"/>
  <c r="AY310" i="1"/>
  <c r="BC310" i="1" a="1"/>
  <c r="BC310" i="1"/>
  <c r="BE310" i="1"/>
  <c r="BF310" i="1"/>
  <c r="BR310" i="1"/>
  <c r="BS310" i="1"/>
  <c r="A311" i="1"/>
  <c r="C311" i="1"/>
  <c r="G311" i="1"/>
  <c r="M311" i="1" a="1"/>
  <c r="M311" i="1"/>
  <c r="N311" i="1" a="1"/>
  <c r="N311" i="1" s="1"/>
  <c r="AN311" i="1" s="1"/>
  <c r="R311" i="1"/>
  <c r="S311" i="1" a="1"/>
  <c r="S311" i="1" s="1"/>
  <c r="T311" i="1" a="1"/>
  <c r="T311" i="1"/>
  <c r="U311" i="1"/>
  <c r="AI311" i="1"/>
  <c r="AJ311" i="1"/>
  <c r="AK311" i="1"/>
  <c r="AL311" i="1"/>
  <c r="AM311" i="1"/>
  <c r="AO311" i="1"/>
  <c r="AP311" i="1"/>
  <c r="AQ311" i="1"/>
  <c r="AY311" i="1"/>
  <c r="BB311" i="1"/>
  <c r="BC311" i="1" a="1"/>
  <c r="BC311" i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AM312" i="1" s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N312" i="1"/>
  <c r="AO312" i="1"/>
  <c r="AP312" i="1"/>
  <c r="AQ312" i="1"/>
  <c r="AY312" i="1"/>
  <c r="BB312" i="1"/>
  <c r="BC312" i="1" a="1"/>
  <c r="BC312" i="1" s="1"/>
  <c r="BD312" i="1" a="1"/>
  <c r="BD312" i="1"/>
  <c r="BE312" i="1"/>
  <c r="BF312" i="1"/>
  <c r="BR312" i="1"/>
  <c r="BS312" i="1"/>
  <c r="A313" i="1"/>
  <c r="C313" i="1"/>
  <c r="G313" i="1"/>
  <c r="M313" i="1" a="1"/>
  <c r="M313" i="1"/>
  <c r="AM313" i="1" s="1"/>
  <c r="N313" i="1" a="1"/>
  <c r="N313" i="1"/>
  <c r="R313" i="1"/>
  <c r="S313" i="1" a="1"/>
  <c r="S313" i="1"/>
  <c r="T313" i="1" a="1"/>
  <c r="T313" i="1" s="1"/>
  <c r="U313" i="1"/>
  <c r="AI313" i="1"/>
  <c r="BB313" i="1" s="1"/>
  <c r="AJ313" i="1"/>
  <c r="AK313" i="1"/>
  <c r="AL313" i="1"/>
  <c r="AN313" i="1"/>
  <c r="AO313" i="1"/>
  <c r="BE313" i="1" s="1"/>
  <c r="AP313" i="1"/>
  <c r="AQ313" i="1"/>
  <c r="AY313" i="1"/>
  <c r="BC313" i="1" a="1"/>
  <c r="BC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BE314" i="1" s="1"/>
  <c r="AP314" i="1"/>
  <c r="AQ314" i="1"/>
  <c r="AY314" i="1"/>
  <c r="BB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AP316" i="1"/>
  <c r="AQ316" i="1"/>
  <c r="AY316" i="1"/>
  <c r="BB316" i="1"/>
  <c r="BC316" i="1" a="1"/>
  <c r="BC316" i="1" s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AJ317" i="1"/>
  <c r="AK317" i="1"/>
  <c r="AL317" i="1"/>
  <c r="AO317" i="1"/>
  <c r="BE317" i="1" s="1"/>
  <c r="AP317" i="1"/>
  <c r="AQ317" i="1"/>
  <c r="AY317" i="1"/>
  <c r="BB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AN321" i="1" s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D323" i="1" a="1"/>
  <c r="BD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D329" i="1" a="1"/>
  <c r="BD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D338" i="1" a="1"/>
  <c r="BD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276" i="12"/>
  <c r="L302" i="12"/>
  <c r="K302" i="12"/>
  <c r="L301" i="12"/>
  <c r="K301" i="12"/>
  <c r="L300" i="12"/>
  <c r="K300" i="12"/>
  <c r="L299" i="12"/>
  <c r="K298" i="12"/>
  <c r="K297" i="12"/>
  <c r="K295" i="12"/>
  <c r="K293" i="12"/>
  <c r="L303" i="12"/>
  <c r="K303" i="12"/>
  <c r="L288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2" i="12"/>
  <c r="D289" i="12"/>
  <c r="D288" i="12"/>
  <c r="D286" i="12"/>
  <c r="E283" i="12"/>
  <c r="D283" i="12"/>
  <c r="D280" i="12"/>
  <c r="E278" i="12"/>
  <c r="E277" i="12"/>
  <c r="D276" i="12"/>
  <c r="E275" i="12"/>
  <c r="E274" i="12"/>
  <c r="D274" i="12"/>
  <c r="D273" i="12"/>
  <c r="E272" i="12"/>
  <c r="D271" i="12"/>
  <c r="D270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22" i="12"/>
  <c r="D116" i="12"/>
  <c r="D108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04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M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" i="1" l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L75" i="11"/>
  <c r="N75" i="11"/>
  <c r="L60" i="11"/>
  <c r="N60" i="11"/>
  <c r="L62" i="11"/>
  <c r="N62" i="11"/>
  <c r="N65" i="11"/>
  <c r="L56" i="11"/>
  <c r="N56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N18" i="11"/>
  <c r="L24" i="11"/>
  <c r="L27" i="11"/>
  <c r="L22" i="11"/>
  <c r="N22" i="11"/>
  <c r="N21" i="11"/>
  <c r="L19" i="11"/>
  <c r="N19" i="11"/>
  <c r="L16" i="11"/>
  <c r="L9" i="11"/>
  <c r="N9" i="11"/>
  <c r="L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31" i="11" l="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<sst xmlns="http://schemas.openxmlformats.org/spreadsheetml/2006/main" count="4547" uniqueCount="1262">
  <si>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</si>
  <si>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</si>
  <si>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</si>
  <si>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</si>
  <si>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</si>
  <si>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</si>
  <si>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</si>
  <si>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</si>
  <si>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</si>
  <si>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</si>
  <si>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</si>
  <si>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</si>
  <si>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</si>
  <si>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</si>
  <si>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</si>
  <si>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</si>
  <si>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</si>
  <si>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</si>
  <si>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</si>
  <si>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</si>
  <si>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</si>
  <si>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</si>
  <si>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</si>
  <si>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</si>
  <si>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</si>
  <si>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</si>
  <si>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</si>
  <si>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</si>
  <si>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</si>
  <si>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</si>
  <si>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</si>
  <si>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</si>
  <si>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</si>
  <si>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</si>
  <si>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</si>
  <si>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</si>
  <si>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</si>
  <si>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</si>
  <si>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</si>
  <si>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</si>
  <si>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</si>
  <si>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</si>
  <si>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</si>
  <si>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</si>
  <si>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</si>
  <si>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</si>
  <si>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</si>
  <si>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</si>
  <si>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</si>
  <si>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</si>
  <si>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</si>
  <si>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</si>
  <si>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</si>
  <si>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</si>
  <si>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</si>
  <si>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</si>
  <si>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</si>
  <si>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</si>
  <si>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</si>
  <si>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</si>
  <si>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</si>
  <si>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</si>
  <si>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</si>
  <si>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</si>
  <si>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</si>
  <si>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</si>
  <si>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</si>
  <si>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</si>
  <si>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</si>
  <si>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</si>
  <si>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</si>
  <si>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</si>
  <si>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</si>
  <si>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</si>
  <si>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</si>
  <si>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</si>
  <si>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</si>
  <si>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</si>
  <si>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</si>
  <si>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</si>
  <si>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</si>
  <si>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</si>
  <si>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</si>
  <si>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</si>
  <si>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</si>
  <si>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</si>
  <si>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</si>
  <si>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</si>
  <si>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</si>
  <si>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</si>
  <si>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</si>
  <si>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</si>
  <si>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</si>
  <si>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</si>
  <si>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</si>
  <si>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</si>
  <si>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</si>
  <si>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</si>
  <si>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</si>
  <si>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</si>
  <si>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</si>
  <si>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</si>
  <si>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</si>
  <si>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</si>
  <si>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</si>
  <si>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</si>
  <si>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</si>
  <si>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</si>
  <si>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</si>
  <si>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</si>
  <si>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</si>
  <si>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</si>
  <si>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</si>
  <si>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</si>
  <si>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</si>
  <si>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</si>
  <si>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</si>
  <si>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</si>
  <si>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</si>
  <si>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</si>
  <si>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</si>
  <si>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</si>
  <si>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</si>
  <si>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</si>
  <si>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</si>
  <si>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</si>
  <si>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</si>
  <si>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</si>
  <si>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</si>
  <si>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</si>
  <si>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</si>
  <si>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</si>
  <si>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</si>
  <si>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</si>
  <si>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</si>
  <si>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</si>
  <si>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</si>
  <si>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</si>
  <si>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</si>
  <si>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</si>
  <si>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</si>
  <si>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</si>
  <si>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</si>
  <si>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</si>
  <si>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</si>
  <si>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</si>
  <si>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</si>
  <si>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</si>
  <si>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</si>
  <si>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</si>
  <si>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</si>
  <si>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</si>
  <si>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</si>
  <si>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</si>
  <si>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</si>
  <si>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</si>
  <si>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</si>
  <si>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</si>
  <si>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</si>
  <si>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</si>
  <si>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</si>
  <si>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</si>
  <si>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</si>
  <si>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</si>
  <si>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</si>
  <si>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</si>
  <si>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</si>
  <si>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</si>
  <si>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</si>
  <si>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</si>
  <si>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</si>
  <si>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</si>
  <si>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</si>
  <si>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</si>
  <si>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</si>
  <si>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</si>
  <si>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</si>
  <si>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</si>
  <si>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</si>
  <si>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</si>
  <si>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</si>
  <si>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</si>
  <si>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</si>
  <si>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</si>
  <si>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</si>
  <si>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</si>
  <si>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</si>
  <si>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</si>
  <si>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</si>
  <si>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</si>
  <si>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</si>
  <si>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</si>
  <si>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</si>
  <si>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</si>
  <si>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</si>
  <si>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</si>
  <si>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</si>
  <si>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</si>
  <si>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</si>
  <si>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</si>
  <si>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</si>
  <si>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</si>
  <si>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</si>
  <si>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</si>
  <si>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</si>
  <si>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</si>
  <si>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</si>
  <si>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</si>
  <si>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</si>
  <si>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</si>
  <si>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</si>
  <si>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</si>
  <si>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</si>
  <si>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</si>
  <si>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</si>
  <si>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</si>
  <si>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</si>
  <si>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</si>
  <si>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</si>
  <si>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</si>
  <si>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</si>
  <si>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</si>
  <si>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</si>
  <si>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</si>
  <si>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</si>
  <si>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</si>
  <si>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</si>
  <si>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</si>
  <si>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</si>
  <si>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</si>
  <si>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</si>
  <si>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</si>
  <si>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</si>
  <si>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</si>
  <si>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</si>
  <si>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</si>
  <si>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</si>
  <si>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</si>
  <si>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</si>
  <si>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</si>
  <si>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</si>
  <si>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</si>
  <si>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</si>
  <si>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</si>
  <si>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</si>
  <si>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</si>
  <si>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</si>
  <si>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</si>
  <si>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</si>
  <si>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</si>
  <si>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</si>
  <si>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</si>
  <si>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</si>
  <si>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</si>
  <si>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</si>
  <si>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</si>
  <si>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</si>
  <si>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</si>
  <si>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</si>
  <si>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</si>
  <si>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</si>
  <si>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</si>
  <si>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</si>
  <si>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</si>
  <si>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</si>
  <si>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</si>
  <si>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</si>
  <si>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</si>
  <si>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</si>
  <si>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</si>
  <si>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</si>
  <si>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</si>
  <si>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</si>
  <si>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</si>
  <si>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</si>
  <si>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</si>
  <si>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</si>
  <si>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</si>
  <si>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</si>
  <si>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</si>
  <si>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</si>
  <si>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</si>
  <si>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</si>
  <si>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</si>
  <si>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</si>
  <si>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</si>
  <si>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</si>
  <si>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</si>
  <si>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</si>
  <si>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</si>
  <si>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</si>
  <si>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</si>
  <si>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</si>
  <si>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</si>
  <si>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</si>
  <si>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</si>
  <si>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</si>
  <si>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</si>
  <si>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</si>
  <si>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</si>
  <si>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</si>
  <si>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</si>
  <si>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</si>
  <si>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</si>
  <si>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</si>
  <si>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</si>
  <si>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</si>
  <si>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</si>
  <si>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</si>
  <si>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</si>
  <si>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</si>
  <si>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</si>
  <si>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</si>
  <si>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</si>
  <si>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</si>
  <si>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</si>
  <si>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</si>
  <si>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</si>
  <si>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</si>
  <si>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</si>
  <si>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</si>
  <si>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</si>
  <si>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</si>
  <si>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</si>
  <si>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</si>
  <si>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</si>
  <si>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</si>
  <si>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</si>
  <si>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</si>
  <si>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</si>
  <si>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</si>
  <si>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</si>
  <si>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</si>
  <si>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</si>
  <si>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</si>
  <si>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</si>
  <si>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</si>
  <si>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</si>
  <si>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</si>
  <si>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</si>
  <si>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</si>
  <si>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</si>
  <si>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</si>
  <si>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</si>
  <si>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</si>
  <si>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</si>
  <si>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</si>
  <si>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</si>
  <si>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</si>
  <si>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</si>
  <si>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</si>
  <si>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</si>
  <si>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</si>
  <si>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</si>
  <si>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</si>
  <si>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</si>
  <si>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</si>
  <si>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</si>
  <si>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</si>
  <si>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</si>
  <si>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</si>
  <si>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</si>
  <si>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</si>
  <si>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</si>
  <si>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</si>
  <si>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</si>
  <si>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</si>
  <si>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</si>
  <si>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</si>
  <si>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</si>
  <si>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</si>
  <si>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</si>
  <si>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</si>
  <si>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</si>
  <si>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</si>
  <si>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</si>
  <si>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</si>
  <si>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</si>
  <si>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</si>
  <si>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</si>
  <si>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</si>
  <si>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</si>
  <si>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</si>
  <si>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</si>
  <si>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</si>
  <si>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</si>
  <si>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</si>
  <si>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</si>
  <si>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</si>
  <si>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</si>
  <si>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</si>
  <si>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</si>
  <si>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</si>
  <si>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</si>
  <si>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</si>
  <si>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</si>
  <si>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</si>
  <si>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</si>
  <si>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</si>
  <si>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</si>
  <si>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</si>
  <si>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</si>
  <si>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</si>
  <si>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</si>
  <si>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</si>
  <si>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</si>
  <si>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</si>
  <si>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</si>
  <si>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</si>
  <si>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</si>
  <si>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</si>
  <si>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</si>
  <si>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</si>
  <si>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</si>
  <si>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</si>
  <si>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</si>
  <si>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</si>
  <si>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</si>
  <si>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</si>
  <si>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</si>
  <si>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</si>
  <si>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</si>
  <si>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</si>
  <si>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</si>
  <si>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</si>
  <si>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</si>
  <si>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</si>
  <si>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</si>
  <si>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</si>
  <si>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</si>
  <si>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</si>
  <si>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</si>
  <si>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</si>
  <si>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</si>
  <si>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</si>
  <si>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</si>
  <si>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</si>
  <si>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</si>
  <si>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</si>
  <si>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</si>
  <si>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</si>
  <si>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</si>
  <si>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</si>
  <si>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</si>
  <si>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</si>
  <si>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</si>
  <si>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</si>
  <si>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</si>
  <si>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</si>
  <si>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</si>
  <si>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</si>
  <si>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</si>
  <si>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</si>
  <si>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</si>
  <si>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</si>
  <si>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</si>
  <si>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</si>
  <si>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</si>
  <si>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</si>
  <si>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</si>
  <si>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</si>
  <si>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</si>
  <si>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</si>
  <si>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</si>
  <si>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</si>
  <si>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</si>
  <si>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</si>
  <si>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</si>
  <si>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</si>
  <si>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</si>
  <si>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</si>
  <si>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</si>
  <si>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</si>
  <si>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</si>
  <si>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</si>
  <si>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</si>
  <si>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</si>
  <si>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</si>
  <si>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</si>
  <si>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</si>
  <si>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</si>
  <si>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</si>
  <si>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</si>
  <si>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</si>
  <si>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</si>
  <si>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</si>
  <si>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</si>
  <si>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</si>
  <si>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</si>
  <si>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</si>
  <si>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</si>
  <si>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</si>
  <si>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</si>
  <si>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</si>
  <si>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</si>
  <si>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</si>
  <si>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</si>
  <si>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</si>
  <si>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</si>
  <si>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</si>
  <si>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</si>
  <si>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</si>
  <si>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</si>
  <si>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</si>
  <si>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</si>
  <si>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</si>
  <si>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</si>
  <si>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</si>
  <si>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</si>
  <si>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</si>
  <si>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</si>
  <si>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</si>
  <si>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</si>
  <si>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</si>
  <si>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</si>
  <si>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</si>
  <si>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</si>
  <si>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</si>
  <si>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</si>
  <si>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</si>
  <si>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</si>
  <si>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</si>
  <si>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</si>
  <si>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</si>
  <si>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</si>
  <si>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</si>
  <si>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</si>
  <si>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</si>
  <si>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</si>
  <si>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</si>
  <si>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</si>
  <si>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</si>
  <si>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</si>
  <si>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</si>
  <si>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</si>
  <si>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</si>
  <si>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</si>
  <si>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</si>
  <si>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</si>
  <si>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</si>
  <si>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</si>
  <si>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</si>
  <si>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</si>
  <si>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</si>
  <si>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</si>
  <si>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</si>
  <si>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</si>
  <si>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</si>
  <si>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</si>
  <si>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</si>
  <si>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</si>
  <si>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</si>
  <si>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</si>
  <si>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</si>
  <si>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</si>
  <si>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</si>
  <si>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</si>
  <si>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</si>
  <si>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</si>
  <si>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</si>
  <si>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</si>
  <si>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</si>
  <si>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</si>
  <si>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</si>
  <si>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</si>
  <si>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</si>
  <si>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</si>
  <si>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</si>
  <si>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</si>
  <si>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</si>
  <si>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</si>
  <si>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</si>
  <si>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</si>
  <si>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</si>
  <si>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</si>
  <si>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</si>
  <si>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</si>
  <si>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</si>
  <si>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</si>
  <si>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</si>
  <si>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</si>
  <si>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</si>
  <si>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</si>
  <si>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</si>
  <si>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</si>
  <si>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</si>
  <si>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</si>
  <si>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</si>
  <si>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</si>
  <si>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</si>
  <si>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</si>
  <si>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</si>
  <si>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</si>
  <si>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</si>
  <si>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</si>
  <si>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</si>
  <si>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</si>
  <si>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</si>
  <si>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</si>
  <si>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</si>
  <si>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</si>
  <si>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</si>
  <si>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</si>
  <si>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</si>
  <si>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</si>
  <si>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</si>
  <si>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</si>
  <si>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</si>
  <si>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</si>
  <si>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</si>
  <si>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</si>
  <si>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</si>
  <si>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</si>
  <si>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</si>
  <si>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</si>
  <si>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</si>
  <si>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</si>
  <si>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</si>
  <si>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</si>
  <si>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</si>
  <si>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</si>
  <si>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</si>
  <si>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</si>
  <si>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</si>
  <si>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</si>
  <si>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</si>
  <si>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</si>
  <si>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</si>
  <si>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</si>
  <si>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</si>
  <si>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</si>
  <si>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</si>
  <si>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</si>
  <si>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</si>
  <si>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</si>
  <si>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</si>
  <si>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</si>
  <si>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</si>
  <si>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</si>
  <si>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</si>
  <si>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</si>
  <si>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</si>
  <si>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</si>
  <si>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</si>
  <si>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</si>
  <si>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</si>
  <si>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</si>
  <si>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</si>
  <si>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</si>
  <si>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</si>
  <si>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</si>
  <si>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</si>
  <si>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</si>
  <si>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</si>
  <si>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</si>
  <si>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</si>
  <si>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</si>
  <si>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</si>
  <si>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</si>
  <si>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</si>
  <si>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</si>
  <si>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</si>
  <si>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</si>
  <si>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</si>
  <si>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</si>
  <si>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</si>
  <si>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</si>
  <si>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</si>
  <si>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</si>
  <si>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</si>
  <si>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</si>
  <si>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</si>
  <si>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</si>
  <si>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</si>
  <si>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</si>
  <si>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</si>
  <si>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</si>
  <si>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</si>
  <si>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</si>
  <si>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</si>
  <si>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</si>
  <si>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</si>
  <si>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</si>
  <si>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</si>
  <si>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</si>
  <si>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</si>
  <si>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</si>
  <si>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</si>
  <si>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</si>
  <si>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</si>
  <si>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</si>
  <si>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</si>
  <si>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</si>
  <si>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</si>
  <si>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</si>
  <si>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</si>
  <si>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</si>
  <si>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</si>
  <si>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</si>
  <si>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</si>
  <si>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</si>
  <si>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</si>
  <si>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</si>
  <si>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</si>
  <si>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</si>
  <si>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</si>
  <si>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</si>
  <si>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</si>
  <si>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</si>
  <si>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</si>
  <si>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</si>
  <si>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</si>
  <si>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</si>
  <si>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</si>
  <si>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</si>
  <si>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</si>
  <si>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</si>
  <si>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</si>
  <si>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</si>
  <si>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</si>
  <si>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</si>
  <si>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</si>
  <si>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</si>
  <si>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</si>
  <si>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</si>
  <si>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</si>
  <si>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</si>
  <si>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</si>
  <si>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</si>
  <si>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</si>
  <si>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</si>
  <si>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</si>
  <si>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</si>
  <si>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</si>
  <si>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</si>
  <si>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</si>
  <si>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</si>
  <si>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</si>
  <si>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</si>
  <si>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</si>
  <si>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</si>
  <si>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</si>
  <si>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</si>
  <si>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</si>
  <si>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</si>
  <si>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</si>
  <si>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</si>
  <si>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</si>
  <si>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</si>
  <si>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</si>
  <si>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</si>
  <si>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</si>
  <si>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</si>
  <si>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</si>
  <si>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</si>
  <si>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</si>
  <si>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</si>
  <si>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</si>
  <si>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</si>
  <si>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</si>
  <si>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</si>
  <si>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</si>
  <si>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</si>
  <si>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</si>
  <si>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</si>
  <si>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</si>
  <si>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</si>
  <si>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</si>
  <si>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</si>
  <si>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</si>
  <si>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</si>
  <si>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</si>
  <si>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</si>
  <si>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</si>
  <si>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</si>
  <si>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</si>
  <si>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</si>
  <si>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</si>
  <si>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</si>
  <si>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</si>
  <si>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</si>
  <si>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</si>
  <si>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</si>
  <si>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</si>
  <si>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</si>
  <si>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</si>
  <si>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</si>
  <si>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</si>
  <si>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</si>
  <si>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</si>
  <si>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</si>
  <si>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</si>
  <si>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</si>
  <si>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</si>
  <si>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</si>
  <si>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</si>
  <si>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</si>
  <si>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</si>
  <si>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</si>
  <si>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</si>
  <si>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</si>
  <si>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</si>
  <si>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</si>
  <si>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</si>
  <si>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</si>
  <si>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</si>
  <si>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</si>
  <si>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</si>
  <si>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</si>
  <si>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</si>
  <si>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</si>
  <si>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</si>
  <si>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</si>
  <si>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</si>
  <si>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</si>
  <si>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</si>
  <si>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</si>
  <si>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</si>
  <si>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</si>
  <si>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</si>
  <si>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</si>
  <si>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</si>
  <si>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</si>
  <si>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</si>
  <si>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</si>
  <si>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</si>
  <si>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</si>
  <si>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</si>
  <si>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</si>
  <si>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</si>
  <si>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</si>
  <si>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</si>
  <si>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</si>
  <si>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</si>
  <si>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</si>
  <si>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</si>
  <si>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</si>
  <si>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</si>
  <si>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</si>
  <si>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</si>
  <si>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</si>
  <si>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</si>
  <si>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</si>
  <si>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</si>
  <si>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</si>
  <si>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</si>
  <si>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</si>
  <si>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</si>
  <si>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</si>
  <si>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</si>
  <si>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</si>
  <si>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</si>
  <si>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</si>
  <si>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</si>
  <si>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</si>
  <si>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</si>
  <si>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</si>
  <si>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</si>
  <si>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</si>
  <si>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</si>
  <si>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</si>
  <si>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</si>
  <si>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</si>
  <si>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</si>
  <si>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</si>
  <si>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</si>
  <si>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</si>
  <si>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</si>
  <si>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</si>
  <si>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</si>
  <si>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</si>
  <si>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</si>
  <si>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</si>
  <si>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</si>
  <si>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</si>
  <si>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</si>
  <si>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</si>
  <si>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</si>
  <si>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</si>
  <si>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</si>
  <si>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</si>
  <si>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</si>
  <si>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</si>
  <si>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</si>
  <si>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</si>
  <si>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</si>
  <si>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</si>
  <si>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</si>
  <si>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</si>
  <si>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</si>
  <si>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</si>
  <si>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</si>
  <si>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</si>
  <si>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</si>
  <si>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</si>
  <si>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</si>
  <si>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</si>
  <si>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</si>
  <si>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</si>
  <si>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</si>
  <si>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</si>
  <si>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</si>
  <si>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</si>
  <si>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</si>
  <si>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</si>
  <si>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</si>
  <si>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</si>
  <si>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</si>
  <si>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</si>
  <si>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</si>
  <si>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</si>
  <si>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</si>
  <si>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</si>
  <si>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</si>
  <si>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</si>
  <si>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</si>
  <si>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</si>
  <si>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</si>
  <si>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</si>
  <si>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</si>
  <si>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</si>
  <si>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</si>
  <si>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</si>
  <si>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</si>
  <si>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</si>
  <si>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</si>
  <si>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</si>
  <si>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</si>
  <si>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</si>
  <si>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</si>
  <si>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</si>
  <si>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</si>
  <si>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</si>
  <si>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</si>
  <si>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</si>
  <si>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</si>
  <si>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</si>
  <si>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</si>
  <si>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</si>
  <si>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</si>
  <si>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</si>
  <si>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</si>
  <si>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</si>
  <si>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</si>
  <si>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</si>
  <si>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</si>
  <si>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</si>
  <si>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</si>
  <si>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</si>
  <si>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</si>
  <si>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</si>
  <si>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</si>
  <si>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</si>
  <si>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</si>
  <si>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</si>
  <si>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</si>
  <si>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</si>
  <si>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</si>
  <si>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</si>
  <si>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</si>
  <si>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</si>
  <si>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</si>
  <si>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</si>
  <si>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</si>
  <si>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</si>
  <si>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</si>
  <si>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</si>
  <si>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</si>
  <si>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</si>
  <si>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</si>
  <si>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</si>
  <si>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</si>
  <si>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</si>
  <si>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</si>
  <si>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</si>
  <si>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</si>
  <si>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</si>
  <si>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</si>
  <si>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</si>
  <si>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</si>
  <si>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</si>
  <si>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</si>
  <si>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</si>
  <si>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</si>
  <si>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</si>
  <si>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</si>
  <si>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</si>
  <si>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</si>
  <si>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</si>
  <si>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</si>
  <si>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</si>
  <si>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</si>
  <si>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</si>
  <si>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</si>
  <si>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</si>
  <si>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</si>
  <si>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</si>
  <si>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</si>
  <si>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</si>
  <si>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</si>
  <si>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</si>
  <si>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</si>
  <si>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</si>
  <si>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</si>
  <si>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</si>
  <si>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</si>
  <si>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</si>
  <si>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</si>
  <si>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</si>
  <si>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</si>
  <si>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</si>
  <si>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</si>
  <si>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</si>
  <si>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</si>
  <si>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</si>
  <si>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</si>
  <si>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</si>
  <si>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</si>
  <si>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</si>
  <si>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</si>
  <si>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</si>
  <si>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</si>
  <si>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</si>
  <si>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</si>
  <si>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</si>
  <si>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</si>
  <si>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</si>
  <si>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</si>
  <si>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</si>
  <si>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</si>
  <si>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</si>
  <si>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</si>
  <si>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</si>
  <si>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</si>
  <si>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</si>
  <si>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</si>
  <si>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</si>
  <si>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</si>
  <si>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</si>
  <si>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</si>
  <si>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</si>
  <si>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</si>
  <si>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</si>
  <si>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</si>
  <si>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</si>
  <si>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</si>
  <si>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</si>
  <si>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</si>
  <si>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</si>
  <si>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</si>
  <si>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</si>
  <si>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</si>
  <si>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</si>
  <si>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</si>
  <si>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</si>
  <si>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</si>
  <si>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</si>
  <si>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</si>
  <si>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</si>
  <si>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</si>
  <si>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</si>
  <si>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</si>
  <si>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</si>
  <si>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</si>
  <si>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</si>
  <si>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</si>
  <si>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</si>
  <si>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</si>
  <si>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</si>
  <si>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</si>
  <si>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</si>
  <si>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</si>
  <si>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</si>
  <si>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</si>
  <si>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</si>
  <si>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</si>
  <si>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</si>
  <si>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</si>
  <si>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</si>
  <si>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</si>
  <si>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</si>
  <si>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</si>
  <si>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</si>
  <si>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</si>
  <si>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</si>
  <si>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</si>
  <si>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</si>
  <si>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</si>
  <si>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</si>
  <si>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</si>
  <si>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</si>
  <si>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</si>
  <si>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</si>
  <si>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</si>
  <si>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</si>
  <si>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</si>
  <si>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</si>
  <si>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</si>
  <si>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</si>
  <si>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</si>
  <si>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</si>
  <si>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</si>
  <si>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</si>
  <si>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</si>
  <si>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</si>
  <si>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</si>
  <si>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</si>
  <si>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</si>
  <si>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</si>
  <si>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</si>
  <si>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</si>
  <si>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</si>
  <si>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</si>
  <si>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</si>
  <si>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</si>
  <si>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</si>
  <si>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</si>
  <si>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</si>
  <si>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</si>
  <si>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</si>
  <si>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</si>
  <si>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</si>
  <si>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</si>
  <si>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</si>
  <si>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</si>
  <si>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</si>
  <si>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</si>
  <si>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</si>
  <si>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</si>
  <si>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</si>
  <si>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</si>
  <si>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</si>
  <si>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</si>
  <si>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</si>
  <si>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</si>
  <si>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</si>
  <si>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</si>
  <si>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</si>
  <si>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</si>
  <si>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</si>
  <si>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</si>
  <si>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</si>
  <si>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</si>
  <si>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</si>
  <si>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</si>
  <si>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</si>
  <si>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</si>
  <si>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</si>
  <si>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</si>
  <si>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</si>
  <si>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</si>
  <si>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</si>
  <si>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</si>
  <si>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</si>
  <si>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</si>
  <si>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</si>
  <si>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</si>
  <si>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</si>
  <si>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</si>
  <si>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</si>
  <si>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</si>
  <si>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</si>
  <si>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</si>
  <si>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</si>
  <si>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</si>
  <si>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</si>
  <si>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</si>
  <si>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</si>
  <si>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</si>
  <si>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</si>
  <si>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</si>
  <si>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</si>
  <si>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</si>
  <si>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</si>
  <si>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</si>
  <si>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</si>
  <si>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</si>
  <si>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</si>
  <si>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</si>
  <si>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</si>
  <si>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</si>
  <si>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</si>
  <si>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</si>
  <si>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</si>
  <si>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</si>
  <si>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</si>
  <si>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</si>
  <si>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</si>
  <si>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</si>
  <si>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</si>
  <si>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</si>
  <si>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</si>
  <si>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</si>
  <si>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</si>
  <si>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</si>
  <si>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</si>
  <si>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</si>
  <si>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</si>
  <si>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</si>
  <si>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</si>
  <si>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</si>
  <si>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</si>
  <si>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</si>
  <si>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</si>
  <si>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</si>
  <si>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</si>
  <si>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</si>
  <si>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</si>
  <si>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</si>
  <si>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</si>
  <si>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</si>
  <si>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</si>
  <si>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</si>
  <si>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</si>
  <si>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</si>
  <si>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</si>
  <si>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</si>
  <si>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</si>
  <si>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</si>
  <si>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</si>
  <si>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</si>
  <si>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</si>
  <si>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</si>
  <si>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</si>
  <si>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</si>
  <si>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</si>
  <si>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</si>
  <si>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</si>
  <si>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</si>
  <si>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</si>
  <si>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</si>
  <si>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</si>
  <si>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</si>
  <si>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</si>
  <si>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</si>
  <si>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</si>
  <si>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</si>
  <si>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</si>
  <si>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14h aguardando N98 encerrar em ZTP</t>
  </si>
  <si>
    <t>Descarga de pedra do km 727 ao 730 - retorna para TGR</t>
  </si>
  <si>
    <t>Deslocamento TOM TCS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</si>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</sst>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6" activePane="bottomRight" state="frozen"/>
      <selection pane="bottomRight" activeCell="O41" sqref="O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3"/>
        <v>Produção</v>
      </c>
      <c r="BR23" s="19">
        <f t="shared" si="4"/>
        <v>1.0666666666666669</v>
      </c>
      <c r="BS23" s="19">
        <f t="shared" si="5"/>
        <v>0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266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1017</v>
      </c>
      <c r="E39" s="321">
        <v>34</v>
      </c>
      <c r="F39" s="173" t="s">
        <v>965</v>
      </c>
      <c r="G39" s="9" t="str">
        <f>IF(D39="","*",VLOOKUP(F39,BS_ATIVIDADE[#All],3,FALSE))</f>
        <v>PEDRA</v>
      </c>
      <c r="H39" s="174" t="s">
        <v>80</v>
      </c>
      <c r="I39" s="174" t="s">
        <v>597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0.41666666666666669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1239</v>
      </c>
      <c r="X39" s="219" t="s">
        <v>615</v>
      </c>
      <c r="Y39" s="159"/>
      <c r="Z39" s="159"/>
      <c r="AA39" s="84" t="s">
        <v>1222</v>
      </c>
      <c r="AB39" s="71" t="s">
        <v>617</v>
      </c>
      <c r="AC39" s="71" t="s">
        <v>599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991</v>
      </c>
      <c r="E41" s="321">
        <v>36</v>
      </c>
      <c r="F41" s="173" t="s">
        <v>895</v>
      </c>
      <c r="G41" s="9" t="str">
        <f>IF(D41="","*",VLOOKUP(F41,BS_ATIVIDADE[#All],3,FALSE))</f>
        <v>MECANIZAÇÃO - SOCADORA</v>
      </c>
      <c r="H41" s="174" t="s">
        <v>597</v>
      </c>
      <c r="I41" s="174" t="s">
        <v>597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/>
      <c r="P41" s="174"/>
      <c r="Q41" s="84"/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e">
        <f t="shared" si="3"/>
        <v>#DIV/0!</v>
      </c>
      <c r="BR41" s="19" t="e">
        <f t="shared" si="4"/>
        <v>#DIV/0!</v>
      </c>
      <c r="BS41" s="19" t="e">
        <f t="shared" si="5"/>
        <v>#DIV/0!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1008</v>
      </c>
      <c r="E42" s="321">
        <v>37</v>
      </c>
      <c r="F42" s="173" t="s">
        <v>803</v>
      </c>
      <c r="G42" s="9" t="str">
        <f>IF(D42="","*",VLOOKUP(F42,BS_ATIVIDADE[#All],3,FALSE))</f>
        <v>OUTROS</v>
      </c>
      <c r="H42" s="174" t="s">
        <v>572</v>
      </c>
      <c r="I42" s="174" t="s">
        <v>264</v>
      </c>
      <c r="J42" s="218">
        <v>74</v>
      </c>
      <c r="K42" s="218">
        <v>404</v>
      </c>
      <c r="L42" s="84">
        <v>291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1228</v>
      </c>
      <c r="W42" s="174" t="s">
        <v>1240</v>
      </c>
      <c r="X42" s="219" t="s">
        <v>615</v>
      </c>
      <c r="Y42" s="159"/>
      <c r="Z42" s="159"/>
      <c r="AA42" s="84" t="s">
        <v>1241</v>
      </c>
      <c r="AB42" s="71" t="s">
        <v>605</v>
      </c>
      <c r="AC42" s="71" t="s">
        <v>612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</v>
      </c>
      <c r="AN42" s="285" t="str">
        <f>IF(BS_CONTROLE[[#This Row],[SB]]=0, "-", BS_CONTROLE[[#This Row],[SB]])</f>
        <v>TOM1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958</v>
      </c>
      <c r="E44" s="321">
        <v>39</v>
      </c>
      <c r="F44" s="173" t="s">
        <v>921</v>
      </c>
      <c r="G44" s="9" t="str">
        <f>IF(D44="","*",VLOOKUP(F44,BS_ATIVIDADE[#All],3,FALSE))</f>
        <v>MODERNIZAÇÃO</v>
      </c>
      <c r="H44" s="174" t="s">
        <v>396</v>
      </c>
      <c r="I44" s="174" t="s">
        <v>396</v>
      </c>
      <c r="J44" s="218">
        <v>72</v>
      </c>
      <c r="K44" s="218">
        <v>317</v>
      </c>
      <c r="L44" s="84">
        <v>318</v>
      </c>
      <c r="M44" s="205" t="s">
        <v>397</v>
      </c>
      <c r="N44" s="205" t="s">
        <v>398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7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1242</v>
      </c>
      <c r="D5" s="351"/>
      <c r="E5" s="351"/>
      <c r="F5" s="351"/>
      <c r="G5" s="351"/>
      <c r="H5" s="351"/>
      <c r="I5" s="351"/>
      <c r="J5" s="352"/>
      <c r="K5" s="353" t="s">
        <v>1243</v>
      </c>
      <c r="L5" s="354"/>
      <c r="M5" s="354"/>
      <c r="N5" s="354"/>
      <c r="O5" s="355" t="s">
        <v>1244</v>
      </c>
      <c r="P5" s="356"/>
      <c r="Q5" s="357"/>
    </row>
    <row r="6" spans="1:17" s="94" customFormat="1" ht="15.75" customHeight="1">
      <c r="A6" s="88" t="s">
        <v>1245</v>
      </c>
      <c r="B6" s="95" t="s">
        <v>1246</v>
      </c>
      <c r="C6" s="96" t="s">
        <v>1163</v>
      </c>
      <c r="D6" s="97" t="s">
        <v>1164</v>
      </c>
      <c r="E6" s="96" t="s">
        <v>1247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1248</v>
      </c>
      <c r="M6" s="140" t="s">
        <v>808</v>
      </c>
      <c r="N6" s="141" t="s">
        <v>1158</v>
      </c>
      <c r="O6" s="247" t="s">
        <v>1201</v>
      </c>
      <c r="P6" s="158"/>
      <c r="Q6" s="194" t="s">
        <v>1249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0.41666666666666669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*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</v>
      </c>
      <c r="M44" s="142">
        <f>IF(FN_MC!AP42="","*",FN_MC!AP42)</f>
        <v>404</v>
      </c>
      <c r="N44" s="142" t="str">
        <f>IF(FN_MC!AM42="","*",FN_MC!AM42)</f>
        <v>TOM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*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1250</v>
      </c>
      <c r="W1" s="363"/>
      <c r="X1" s="363"/>
      <c r="Y1" s="105"/>
    </row>
    <row r="2" spans="1:25" s="101" customFormat="1" ht="11.25" customHeight="1">
      <c r="A2" s="106" t="s">
        <v>1251</v>
      </c>
      <c r="B2" s="106" t="s">
        <v>1246</v>
      </c>
      <c r="C2" s="106" t="s">
        <v>604</v>
      </c>
      <c r="D2" s="107" t="s">
        <v>1163</v>
      </c>
      <c r="E2" s="107" t="s">
        <v>1164</v>
      </c>
      <c r="F2" s="107" t="s">
        <v>1245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1252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0.41666666666666669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</v>
      </c>
      <c r="L40" s="111" t="str">
        <f>IF(FN_MC!N42="","*",FN_MC!N42)</f>
        <v>TOM1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1253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1254</v>
      </c>
      <c r="C2" s="96" t="s">
        <v>1148</v>
      </c>
      <c r="D2" s="96" t="s">
        <v>1150</v>
      </c>
      <c r="E2" s="96" t="s">
        <v>1255</v>
      </c>
      <c r="F2" s="96" t="s">
        <v>1256</v>
      </c>
      <c r="G2" s="96" t="s">
        <v>1257</v>
      </c>
      <c r="H2" s="96" t="s">
        <v>1258</v>
      </c>
      <c r="I2" s="96" t="s">
        <v>1259</v>
      </c>
      <c r="J2" s="96" t="s">
        <v>1260</v>
      </c>
      <c r="K2" s="132" t="s">
        <v>1261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2026-01-02T16:37:53Z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