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45" documentId="120_S{118792C3-22EF-5104-A093-F22BFE3913F3}" xr6:coauthVersionLast="47" xr6:coauthVersionMax="47" xr10:uidLastSave="{B7B5FE0E-3CAE-4883-B234-560F8074332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8" i="1" l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<sst xmlns="http://schemas.openxmlformats.org/spreadsheetml/2006/main" count="6966" uniqueCount="1489">
  <si>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</si>
  <si>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</si>
  <si>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</si>
  <si>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</si>
  <si>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</si>
  <si>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</si>
  <si>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</si>
  <si>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</si>
  <si>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</si>
  <si>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</si>
  <si>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</si>
  <si>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</si>
  <si>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</si>
  <si>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</si>
  <si>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</si>
  <si>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</si>
  <si>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</si>
  <si>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</si>
  <si>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</si>
  <si>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</si>
  <si>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</si>
  <si>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</si>
  <si>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</si>
  <si>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</si>
  <si>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</si>
  <si>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</si>
  <si>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</si>
  <si>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</si>
  <si>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</si>
  <si>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</si>
  <si>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</si>
  <si>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</si>
  <si>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</si>
  <si>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</si>
  <si>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</si>
  <si>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</si>
  <si>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</si>
  <si>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</si>
  <si>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</si>
  <si>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</si>
  <si>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</si>
  <si>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</si>
  <si>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</si>
  <si>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</si>
  <si>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</si>
  <si>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</si>
  <si>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</si>
  <si>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</si>
  <si>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</si>
  <si>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</si>
  <si>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</si>
  <si>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</si>
  <si>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</si>
  <si>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</si>
  <si>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</si>
  <si>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</si>
  <si>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</si>
  <si>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</si>
  <si>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</si>
  <si>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</si>
  <si>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</si>
  <si>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</si>
  <si>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</si>
  <si>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</si>
  <si>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</si>
  <si>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</si>
  <si>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</si>
  <si>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</si>
  <si>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</si>
  <si>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</si>
  <si>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</si>
  <si>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</si>
  <si>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</si>
  <si>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</si>
  <si>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</si>
  <si>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</si>
  <si>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</si>
  <si>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</si>
  <si>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</si>
  <si>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</si>
  <si>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</si>
  <si>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</si>
  <si>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</si>
  <si>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</si>
  <si>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</si>
  <si>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</si>
  <si>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</si>
  <si>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</si>
  <si>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</si>
  <si>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</si>
  <si>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</si>
  <si>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</si>
  <si>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</si>
  <si>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</si>
  <si>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</si>
  <si>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</si>
  <si>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</si>
  <si>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</si>
  <si>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</si>
  <si>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</si>
  <si>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</si>
  <si>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</si>
  <si>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</si>
  <si>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</si>
  <si>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</si>
  <si>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</si>
  <si>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</si>
  <si>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</si>
  <si>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</si>
  <si>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</si>
  <si>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</si>
  <si>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</si>
  <si>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</si>
  <si>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</si>
  <si>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</si>
  <si>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</si>
  <si>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</si>
  <si>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</si>
  <si>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</si>
  <si>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</si>
  <si>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</si>
  <si>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</si>
  <si>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</si>
  <si>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</si>
  <si>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</si>
  <si>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</si>
  <si>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</si>
  <si>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</si>
  <si>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</si>
  <si>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</si>
  <si>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</si>
  <si>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</si>
  <si>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</si>
  <si>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</si>
  <si>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</si>
  <si>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</si>
  <si>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</si>
  <si>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</si>
  <si>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</si>
  <si>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</si>
  <si>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</si>
  <si>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</si>
  <si>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</si>
  <si>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</si>
  <si>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</si>
  <si>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</si>
  <si>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</si>
  <si>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</si>
  <si>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</si>
  <si>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</si>
  <si>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</si>
  <si>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</si>
  <si>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</si>
  <si>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</si>
  <si>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</si>
  <si>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</si>
  <si>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</si>
  <si>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</si>
  <si>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</si>
  <si>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</si>
  <si>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</si>
  <si>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</si>
  <si>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</si>
  <si>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</si>
  <si>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</si>
  <si>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</si>
  <si>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</si>
  <si>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</si>
  <si>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</si>
  <si>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</si>
  <si>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</si>
  <si>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</si>
  <si>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</si>
  <si>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</si>
  <si>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</si>
  <si>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</si>
  <si>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</si>
  <si>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</si>
  <si>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</si>
  <si>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</si>
  <si>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</si>
  <si>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</si>
  <si>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</si>
  <si>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</si>
  <si>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</si>
  <si>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</si>
  <si>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</si>
  <si>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</si>
  <si>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</si>
  <si>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</si>
  <si>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</si>
  <si>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</si>
  <si>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</si>
  <si>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</si>
  <si>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</si>
  <si>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</si>
  <si>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</si>
  <si>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</si>
  <si>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</si>
  <si>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</si>
  <si>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</si>
  <si>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</si>
  <si>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</si>
  <si>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</si>
  <si>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</si>
  <si>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</si>
  <si>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</si>
  <si>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</si>
  <si>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</si>
  <si>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</si>
  <si>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</si>
  <si>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</si>
  <si>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</si>
  <si>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</si>
  <si>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</si>
  <si>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</si>
  <si>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</si>
  <si>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</si>
  <si>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</si>
  <si>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</si>
  <si>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</si>
  <si>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</si>
  <si>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</si>
  <si>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</si>
  <si>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</si>
  <si>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</si>
  <si>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</si>
  <si>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</si>
  <si>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</si>
  <si>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</si>
  <si>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</si>
  <si>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</si>
  <si>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</si>
  <si>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</si>
  <si>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</si>
  <si>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</si>
  <si>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</si>
  <si>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</si>
  <si>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</si>
  <si>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</si>
  <si>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</si>
  <si>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</si>
  <si>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</si>
  <si>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</si>
  <si>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</si>
  <si>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</si>
  <si>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</si>
  <si>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</si>
  <si>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</si>
  <si>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</si>
  <si>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</si>
  <si>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</si>
  <si>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</si>
  <si>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</si>
  <si>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</si>
  <si>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</si>
  <si>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</si>
  <si>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</si>
  <si>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</si>
  <si>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</si>
  <si>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</si>
  <si>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</si>
  <si>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</si>
  <si>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</si>
  <si>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</si>
  <si>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</si>
  <si>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</si>
  <si>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</si>
  <si>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</si>
  <si>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</si>
  <si>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</si>
  <si>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</si>
  <si>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</si>
  <si>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</si>
  <si>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</si>
  <si>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</si>
  <si>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</si>
  <si>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</si>
  <si>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</si>
  <si>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</si>
  <si>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</si>
  <si>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</si>
  <si>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</si>
  <si>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</si>
  <si>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</si>
  <si>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</si>
  <si>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</si>
  <si>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</si>
  <si>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</si>
  <si>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</si>
  <si>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</si>
  <si>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</si>
  <si>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</si>
  <si>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</si>
  <si>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</si>
  <si>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</si>
  <si>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</si>
  <si>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</si>
  <si>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</si>
  <si>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</si>
  <si>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</si>
  <si>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</si>
  <si>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</si>
  <si>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</si>
  <si>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</si>
  <si>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</si>
  <si>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</si>
  <si>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</si>
  <si>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</si>
  <si>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</si>
  <si>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</si>
  <si>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</si>
  <si>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</si>
  <si>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</si>
  <si>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</si>
  <si>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</si>
  <si>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</si>
  <si>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</si>
  <si>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</si>
  <si>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</si>
  <si>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</si>
  <si>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</si>
  <si>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</si>
  <si>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</si>
  <si>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</si>
  <si>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</si>
  <si>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</si>
  <si>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</si>
  <si>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</si>
  <si>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</si>
  <si>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</si>
  <si>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</si>
  <si>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</si>
  <si>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</si>
  <si>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</si>
  <si>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</si>
  <si>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</si>
  <si>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</si>
  <si>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</si>
  <si>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</si>
  <si>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</si>
  <si>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</si>
  <si>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</si>
  <si>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</si>
  <si>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</si>
  <si>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</si>
  <si>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</si>
  <si>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</si>
  <si>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</si>
  <si>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</si>
  <si>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</si>
  <si>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</si>
  <si>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</si>
  <si>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</si>
  <si>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</si>
  <si>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</si>
  <si>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</si>
  <si>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</si>
  <si>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</si>
  <si>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</si>
  <si>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</si>
  <si>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</si>
  <si>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</si>
  <si>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</si>
  <si>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</si>
  <si>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</si>
  <si>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</si>
  <si>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</si>
  <si>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</si>
  <si>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</si>
  <si>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</si>
  <si>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</si>
  <si>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</si>
  <si>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</si>
  <si>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</si>
  <si>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</si>
  <si>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</si>
  <si>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</si>
  <si>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</si>
  <si>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</si>
  <si>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</si>
  <si>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</si>
  <si>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</si>
  <si>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</si>
  <si>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</si>
  <si>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</si>
  <si>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</si>
  <si>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</si>
  <si>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</si>
  <si>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</si>
  <si>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</si>
  <si>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</si>
  <si>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</si>
  <si>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</si>
  <si>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</si>
  <si>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</si>
  <si>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</si>
  <si>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</si>
  <si>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</si>
  <si>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</si>
  <si>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</si>
  <si>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</si>
  <si>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</si>
  <si>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</si>
  <si>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</si>
  <si>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</si>
  <si>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</si>
  <si>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</si>
  <si>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</si>
  <si>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</si>
  <si>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</si>
  <si>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</si>
  <si>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</si>
  <si>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</si>
  <si>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</si>
  <si>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</si>
  <si>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</si>
  <si>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</si>
  <si>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</si>
  <si>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</si>
  <si>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</si>
  <si>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</si>
  <si>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</si>
  <si>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</si>
  <si>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</si>
  <si>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</si>
  <si>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</si>
  <si>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</si>
  <si>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</si>
  <si>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</si>
  <si>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</si>
  <si>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</si>
  <si>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</si>
  <si>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</si>
  <si>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</si>
  <si>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</si>
  <si>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</si>
  <si>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</si>
  <si>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</si>
  <si>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</si>
  <si>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</si>
  <si>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</si>
  <si>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</si>
  <si>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</si>
  <si>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</si>
  <si>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</si>
  <si>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</si>
  <si>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</si>
  <si>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</si>
  <si>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</si>
  <si>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</si>
  <si>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</si>
  <si>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</si>
  <si>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</si>
  <si>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</si>
  <si>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</si>
  <si>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</si>
  <si>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</si>
  <si>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</si>
  <si>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</si>
  <si>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</si>
  <si>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</si>
  <si>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</si>
  <si>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</si>
  <si>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</si>
  <si>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</si>
  <si>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</si>
  <si>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</si>
  <si>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</si>
  <si>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</si>
  <si>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</si>
  <si>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</si>
  <si>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</si>
  <si>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</si>
  <si>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</si>
  <si>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</si>
  <si>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</si>
  <si>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</si>
  <si>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</si>
  <si>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</si>
  <si>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</si>
  <si>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</si>
  <si>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</si>
  <si>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</si>
  <si>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</si>
  <si>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</si>
  <si>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</si>
  <si>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</si>
  <si>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</si>
  <si>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</si>
  <si>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</si>
  <si>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</si>
  <si>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</si>
  <si>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</si>
  <si>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</si>
  <si>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</si>
  <si>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</si>
  <si>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</si>
  <si>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</si>
  <si>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</si>
  <si>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</si>
  <si>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</si>
  <si>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</si>
  <si>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</si>
  <si>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</si>
  <si>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</si>
  <si>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</si>
  <si>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</si>
  <si>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</si>
  <si>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</si>
  <si>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</si>
  <si>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</si>
  <si>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</si>
  <si>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</si>
  <si>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</si>
  <si>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</si>
  <si>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</si>
  <si>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</si>
  <si>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</si>
  <si>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</si>
  <si>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</si>
  <si>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</si>
  <si>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</si>
  <si>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</si>
  <si>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</si>
  <si>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</si>
  <si>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</si>
  <si>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</si>
  <si>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</si>
  <si>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</si>
  <si>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</si>
  <si>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</si>
  <si>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</si>
  <si>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</si>
  <si>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</si>
  <si>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</si>
  <si>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</si>
  <si>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</si>
  <si>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</si>
  <si>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</si>
  <si>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</si>
  <si>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</si>
  <si>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</si>
  <si>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</si>
  <si>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</si>
  <si>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</si>
  <si>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</si>
  <si>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</si>
  <si>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</si>
  <si>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</si>
  <si>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</si>
  <si>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</si>
  <si>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</si>
  <si>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</si>
  <si>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</si>
  <si>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</si>
  <si>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</si>
  <si>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</si>
  <si>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</si>
  <si>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</si>
  <si>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</si>
  <si>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</si>
  <si>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</si>
  <si>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</si>
  <si>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</si>
  <si>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</si>
  <si>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</si>
  <si>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</si>
  <si>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</si>
  <si>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</si>
  <si>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</si>
  <si>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</si>
  <si>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</si>
  <si>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</si>
  <si>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</si>
  <si>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</si>
  <si>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</si>
  <si>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</si>
  <si>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</si>
  <si>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</si>
  <si>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</si>
  <si>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</si>
  <si>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</si>
  <si>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</si>
  <si>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</si>
  <si>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</si>
  <si>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</si>
  <si>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</si>
  <si>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</si>
  <si>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</si>
  <si>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</si>
  <si>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</si>
  <si>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</si>
  <si>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</si>
  <si>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</si>
  <si>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</si>
  <si>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</si>
  <si>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</si>
  <si>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</si>
  <si>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</si>
  <si>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</si>
  <si>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</si>
  <si>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</si>
  <si>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</si>
  <si>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</si>
  <si>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</si>
  <si>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</si>
  <si>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</si>
  <si>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</si>
  <si>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</si>
  <si>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</si>
  <si>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</si>
  <si>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</si>
  <si>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</si>
  <si>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</si>
  <si>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</si>
  <si>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</si>
  <si>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</si>
  <si>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</si>
  <si>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</si>
  <si>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</si>
  <si>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</si>
  <si>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</si>
  <si>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</si>
  <si>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</si>
  <si>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</si>
  <si>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</si>
  <si>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</si>
  <si>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</si>
  <si>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</si>
  <si>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</si>
  <si>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</si>
  <si>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</si>
  <si>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</si>
  <si>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</si>
  <si>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</si>
  <si>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</si>
  <si>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</si>
  <si>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</si>
  <si>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</si>
  <si>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</si>
  <si>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</si>
  <si>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</si>
  <si>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</si>
  <si>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</si>
  <si>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</si>
  <si>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</si>
  <si>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</si>
  <si>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</si>
  <si>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</si>
  <si>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</si>
  <si>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</si>
  <si>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</si>
  <si>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</si>
  <si>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</si>
  <si>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</si>
  <si>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</si>
  <si>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</si>
  <si>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</si>
  <si>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</si>
  <si>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</si>
  <si>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</si>
  <si>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</si>
  <si>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</si>
  <si>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</si>
  <si>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</si>
  <si>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</si>
  <si>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</si>
  <si>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</si>
  <si>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</si>
  <si>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</si>
  <si>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</si>
  <si>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</si>
  <si>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</si>
  <si>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</si>
  <si>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</si>
  <si>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</si>
  <si>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</si>
  <si>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</si>
  <si>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</si>
  <si>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</si>
  <si>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</si>
  <si>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</si>
  <si>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</si>
  <si>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</si>
  <si>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</si>
  <si>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</si>
  <si>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</si>
  <si>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</si>
  <si>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</si>
  <si>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</si>
  <si>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</si>
  <si>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</si>
  <si>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</si>
  <si>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</si>
  <si>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</si>
  <si>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</si>
  <si>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</si>
  <si>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</si>
  <si>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</si>
  <si>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</si>
  <si>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</si>
  <si>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</si>
  <si>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</si>
  <si>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</si>
  <si>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</si>
  <si>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</si>
  <si>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</si>
  <si>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</si>
  <si>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</si>
  <si>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</si>
  <si>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</si>
  <si>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</si>
  <si>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</si>
  <si>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</si>
  <si>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</si>
  <si>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</si>
  <si>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</si>
  <si>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</si>
  <si>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</si>
  <si>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</si>
  <si>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</si>
  <si>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</si>
  <si>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</si>
  <si>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</si>
  <si>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</si>
  <si>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</si>
  <si>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</si>
  <si>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</si>
  <si>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</si>
  <si>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</si>
  <si>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</si>
  <si>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</si>
  <si>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</si>
  <si>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</si>
  <si>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</si>
  <si>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</si>
  <si>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</si>
  <si>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</si>
  <si>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</si>
  <si>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</si>
  <si>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</si>
  <si>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</si>
  <si>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</si>
  <si>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</si>
  <si>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</si>
  <si>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</si>
  <si>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</si>
  <si>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</si>
  <si>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</si>
  <si>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</si>
  <si>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</si>
  <si>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</si>
  <si>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</si>
  <si>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</si>
  <si>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</si>
  <si>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</si>
  <si>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</si>
  <si>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</si>
  <si>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</si>
  <si>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</si>
  <si>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</si>
  <si>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</si>
  <si>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</si>
  <si>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</si>
  <si>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</si>
  <si>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</si>
  <si>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</si>
  <si>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</si>
  <si>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</si>
  <si>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</si>
  <si>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</si>
  <si>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</si>
  <si>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</si>
  <si>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</si>
  <si>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</si>
  <si>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</si>
  <si>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</si>
  <si>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</si>
  <si>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</si>
  <si>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</si>
  <si>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</si>
  <si>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</si>
  <si>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</si>
  <si>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</si>
  <si>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</si>
  <si>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</si>
  <si>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</si>
  <si>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</si>
  <si>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</si>
  <si>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</si>
  <si>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</si>
  <si>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</si>
  <si>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</si>
  <si>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</si>
  <si>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</si>
  <si>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</si>
  <si>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</si>
  <si>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</si>
  <si>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</si>
  <si>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</si>
  <si>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</si>
  <si>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</si>
  <si>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</si>
  <si>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</si>
  <si>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</si>
  <si>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</si>
  <si>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</si>
  <si>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</si>
  <si>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</si>
  <si>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</si>
  <si>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</si>
  <si>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</si>
  <si>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</si>
  <si>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</si>
  <si>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</si>
  <si>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</si>
  <si>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</si>
  <si>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</si>
  <si>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</si>
  <si>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</si>
  <si>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</si>
  <si>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</si>
  <si>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</si>
  <si>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</si>
  <si>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</si>
  <si>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</si>
  <si>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</si>
  <si>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</si>
  <si>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</si>
  <si>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</si>
  <si>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</si>
  <si>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</si>
  <si>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</si>
  <si>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</si>
  <si>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</si>
  <si>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</si>
  <si>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</si>
  <si>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</si>
  <si>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</si>
  <si>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</si>
  <si>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</si>
  <si>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</si>
  <si>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</si>
  <si>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</si>
  <si>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</si>
  <si>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</si>
  <si>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</si>
  <si>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</si>
  <si>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</si>
  <si>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</si>
  <si>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</si>
  <si>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</si>
  <si>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</si>
  <si>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</si>
  <si>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</si>
  <si>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</si>
  <si>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</si>
  <si>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</si>
  <si>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</si>
  <si>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</si>
  <si>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</si>
  <si>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</si>
  <si>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</si>
  <si>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</si>
  <si>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</si>
  <si>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</si>
  <si>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</si>
  <si>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</si>
  <si>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</si>
  <si>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</si>
  <si>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</si>
  <si>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</si>
  <si>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</si>
  <si>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</si>
  <si>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</si>
  <si>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</si>
  <si>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</si>
  <si>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</si>
  <si>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</si>
  <si>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</si>
  <si>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</si>
  <si>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</si>
  <si>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</si>
  <si>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</si>
  <si>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</si>
  <si>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</si>
  <si>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</si>
  <si>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</si>
  <si>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</si>
  <si>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</si>
  <si>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</si>
  <si>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</si>
  <si>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</si>
  <si>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</si>
  <si>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</si>
  <si>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</si>
  <si>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</si>
  <si>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</si>
  <si>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</si>
  <si>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</si>
  <si>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</si>
  <si>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</si>
  <si>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</si>
  <si>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</si>
  <si>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</si>
  <si>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</si>
  <si>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</si>
  <si>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</si>
  <si>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</si>
  <si>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</si>
  <si>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</si>
  <si>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</si>
  <si>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</si>
  <si>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</si>
  <si>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</si>
  <si>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</si>
  <si>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</si>
  <si>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</si>
  <si>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</si>
  <si>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</si>
  <si>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</si>
  <si>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</si>
  <si>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</si>
  <si>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</si>
  <si>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</si>
  <si>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</si>
  <si>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</si>
  <si>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</si>
  <si>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</si>
  <si>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</si>
  <si>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</si>
  <si>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</si>
  <si>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</si>
  <si>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</si>
  <si>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</si>
  <si>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</si>
  <si>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</si>
  <si>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</si>
  <si>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</si>
  <si>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</si>
  <si>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</si>
  <si>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</si>
  <si>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</si>
  <si>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</si>
  <si>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</si>
  <si>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</si>
  <si>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</si>
  <si>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</si>
  <si>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</si>
  <si>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</si>
  <si>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</si>
  <si>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</si>
  <si>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</si>
  <si>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</si>
  <si>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</si>
  <si>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</si>
  <si>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</si>
  <si>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</si>
  <si>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</si>
  <si>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</si>
  <si>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</si>
  <si>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</si>
  <si>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</si>
  <si>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</si>
  <si>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</si>
  <si>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</si>
  <si>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</si>
  <si>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</si>
  <si>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</si>
  <si>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</si>
  <si>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</si>
  <si>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</si>
  <si>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</si>
  <si>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</si>
  <si>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</si>
  <si>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</si>
  <si>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</si>
  <si>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</si>
  <si>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</si>
  <si>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</si>
  <si>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</si>
  <si>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</si>
  <si>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</si>
  <si>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</si>
  <si>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</si>
  <si>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</si>
  <si>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</si>
  <si>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</si>
  <si>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</si>
  <si>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</si>
  <si>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</si>
  <si>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</si>
  <si>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</si>
  <si>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</si>
  <si>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</si>
  <si>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</si>
  <si>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</si>
  <si>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</si>
  <si>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</si>
  <si>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</si>
  <si>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</si>
  <si>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</si>
  <si>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</si>
  <si>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</si>
  <si>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</si>
  <si>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</si>
  <si>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</si>
  <si>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</si>
  <si>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</si>
  <si>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</si>
  <si>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</si>
  <si>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</si>
  <si>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</si>
  <si>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</si>
  <si>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</si>
  <si>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</si>
  <si>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</si>
  <si>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</si>
  <si>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</si>
  <si>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</si>
  <si>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</si>
  <si>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</si>
  <si>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</si>
  <si>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</si>
  <si>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</si>
  <si>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</si>
  <si>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</si>
  <si>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</si>
  <si>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</si>
  <si>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</si>
  <si>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</si>
  <si>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</si>
  <si>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</si>
  <si>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</si>
  <si>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</si>
  <si>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</si>
  <si>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</si>
  <si>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</si>
  <si>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</si>
  <si>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</si>
  <si>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</si>
  <si>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</si>
  <si>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</si>
  <si>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</si>
  <si>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</si>
  <si>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</si>
  <si>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</si>
  <si>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</si>
  <si>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</si>
  <si>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</si>
  <si>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</si>
  <si>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</si>
  <si>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</si>
  <si>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</si>
  <si>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</si>
  <si>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</si>
  <si>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</si>
  <si>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</si>
  <si>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</si>
  <si>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</si>
  <si>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</si>
  <si>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</si>
  <si>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</si>
  <si>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</si>
  <si>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</si>
  <si>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</si>
  <si>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</si>
  <si>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</si>
  <si>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</si>
  <si>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</si>
  <si>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</si>
  <si>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</si>
  <si>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</si>
  <si>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</si>
  <si>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</si>
  <si>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</si>
  <si>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</si>
  <si>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</si>
  <si>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</si>
  <si>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</si>
  <si>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</si>
  <si>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</si>
  <si>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</si>
  <si>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</si>
  <si>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</si>
  <si>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</si>
  <si>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</si>
  <si>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</si>
  <si>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</si>
  <si>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</si>
  <si>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</si>
  <si>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</si>
  <si>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</si>
  <si>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</si>
  <si>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</si>
  <si>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</si>
  <si>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</si>
  <si>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</si>
  <si>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</si>
  <si>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</si>
  <si>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</si>
  <si>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</si>
  <si>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</si>
  <si>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</si>
  <si>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</si>
  <si>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</si>
  <si>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</si>
  <si>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</si>
  <si>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</si>
  <si>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</si>
  <si>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</si>
  <si>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</si>
  <si>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</si>
  <si>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</si>
  <si>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</si>
  <si>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</si>
  <si>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</si>
  <si>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</si>
  <si>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</si>
  <si>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</si>
  <si>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</si>
  <si>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</si>
  <si>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</si>
  <si>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</si>
  <si>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</si>
  <si>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</si>
  <si>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</si>
  <si>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</si>
  <si>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</si>
  <si>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</si>
  <si>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</si>
  <si>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</si>
  <si>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</si>
  <si>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</si>
  <si>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</si>
  <si>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</si>
  <si>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</si>
  <si>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</si>
  <si>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</si>
  <si>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</si>
  <si>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</si>
  <si>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</si>
  <si>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</si>
  <si>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</si>
  <si>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</si>
  <si>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</si>
  <si>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</si>
  <si>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</si>
  <si>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</si>
  <si>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</si>
  <si>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</si>
  <si>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</si>
  <si>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</si>
  <si>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</si>
  <si>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</si>
  <si>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</si>
  <si>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</si>
  <si>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</si>
  <si>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</si>
  <si>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</si>
  <si>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</si>
  <si>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</si>
  <si>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</si>
  <si>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</si>
  <si>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</si>
  <si>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</si>
  <si>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</si>
  <si>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</si>
  <si>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</si>
  <si>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</si>
  <si>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</si>
  <si>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</si>
  <si>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</si>
  <si>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</si>
  <si>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</si>
  <si>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</si>
  <si>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</si>
  <si>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</si>
  <si>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</si>
  <si>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</si>
  <si>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</si>
  <si>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</si>
  <si>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</si>
  <si>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</si>
  <si>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</si>
  <si>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</si>
  <si>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</si>
  <si>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</si>
  <si>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</si>
  <si>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</si>
  <si>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</si>
  <si>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</si>
  <si>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</si>
  <si>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</si>
  <si>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</si>
  <si>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</si>
  <si>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</si>
  <si>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</si>
  <si>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</si>
  <si>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</si>
  <si>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</si>
  <si>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</si>
  <si>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</si>
  <si>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</si>
  <si>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</si>
  <si>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</si>
  <si>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</si>
  <si>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</si>
  <si>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</si>
  <si>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</si>
  <si>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</si>
  <si>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</si>
  <si>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</si>
  <si>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</si>
  <si>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</si>
  <si>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</si>
  <si>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</si>
  <si>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</si>
  <si>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</si>
  <si>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</si>
  <si>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</si>
  <si>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</si>
  <si>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</si>
  <si>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</si>
  <si>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</si>
  <si>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</si>
  <si>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</si>
  <si>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</si>
  <si>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</si>
  <si>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</si>
  <si>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</si>
  <si>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</si>
  <si>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</si>
  <si>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</si>
  <si>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</si>
  <si>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</si>
  <si>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</si>
  <si>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</si>
  <si>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</si>
  <si>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</si>
  <si>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</si>
  <si>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</si>
  <si>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</si>
  <si>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</si>
  <si>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</si>
  <si>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</si>
  <si>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</si>
  <si>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</si>
  <si>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</si>
  <si>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</si>
  <si>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</si>
  <si>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</si>
  <si>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</si>
  <si>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</si>
  <si>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</si>
  <si>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</si>
  <si>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</si>
  <si>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</si>
  <si>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</si>
  <si>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</si>
  <si>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</si>
  <si>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</si>
  <si>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</si>
  <si>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</si>
  <si>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</si>
  <si>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</si>
  <si>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</si>
  <si>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</si>
  <si>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</si>
  <si>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</si>
  <si>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</si>
  <si>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</si>
  <si>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</si>
  <si>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</si>
  <si>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</si>
  <si>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</si>
  <si>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</si>
  <si>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</si>
  <si>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</si>
  <si>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</si>
  <si>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</si>
  <si>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</si>
  <si>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</si>
  <si>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</si>
  <si>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</si>
  <si>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</si>
  <si>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</si>
  <si>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</si>
  <si>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</si>
  <si>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</si>
  <si>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</si>
  <si>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</si>
  <si>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</si>
  <si>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</si>
  <si>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</si>
  <si>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</si>
  <si>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</si>
  <si>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</si>
  <si>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</si>
  <si>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</si>
  <si>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</si>
  <si>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</si>
  <si>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</si>
  <si>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</si>
  <si>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</si>
  <si>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</si>
  <si>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</si>
  <si>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</si>
  <si>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</si>
  <si>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</si>
  <si>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</si>
  <si>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</si>
  <si>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</si>
  <si>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</si>
  <si>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</si>
  <si>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</si>
  <si>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</si>
  <si>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</si>
  <si>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</si>
  <si>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</si>
  <si>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</si>
  <si>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</si>
  <si>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</si>
  <si>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</si>
  <si>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</si>
  <si>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</si>
  <si>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</si>
  <si>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</si>
  <si>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</si>
  <si>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</si>
  <si>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</si>
  <si>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</si>
  <si>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</si>
  <si>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</si>
  <si>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</si>
  <si>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</si>
  <si>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</si>
  <si>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</si>
  <si>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</si>
  <si>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</si>
  <si>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</si>
  <si>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</si>
  <si>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</si>
  <si>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</si>
  <si>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</si>
  <si>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</si>
  <si>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</si>
  <si>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</si>
  <si>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</si>
  <si>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</si>
  <si>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</si>
  <si>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</si>
  <si>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</si>
  <si>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</si>
  <si>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</si>
  <si>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</si>
  <si>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</si>
  <si>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</si>
  <si>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</si>
  <si>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</si>
  <si>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</si>
  <si>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</si>
  <si>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</si>
  <si>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</si>
  <si>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</si>
  <si>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</si>
  <si>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</si>
  <si>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</si>
  <si>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</si>
  <si>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</si>
  <si>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</si>
  <si>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</si>
  <si>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ok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</si>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</sst>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7" fillId="16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3">
      <filters>
        <filter val="V85"/>
        <filter val="V89"/>
        <filter val="V92"/>
        <filter val="V93"/>
        <filter val="V95"/>
        <filter val="V96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H262" activePane="bottomRight" state="frozen"/>
      <selection pane="bottomRight" activeCell="BQ289" sqref="BQ28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3" t="s">
        <v>919</v>
      </c>
      <c r="C1" s="194"/>
      <c r="D1" s="194"/>
      <c r="E1" s="3"/>
      <c r="F1" s="193" t="s">
        <v>920</v>
      </c>
      <c r="G1" s="194"/>
      <c r="H1" s="195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  <c r="AE1" s="194"/>
      <c r="AF1" s="194"/>
      <c r="AG1" s="196"/>
      <c r="AH1" s="5"/>
      <c r="AI1" s="203" t="s">
        <v>921</v>
      </c>
      <c r="AJ1" s="204"/>
      <c r="AK1" s="204"/>
      <c r="AL1" s="204"/>
      <c r="AM1" s="205"/>
      <c r="AN1" s="206"/>
      <c r="AO1" s="204"/>
      <c r="AP1" s="204"/>
      <c r="AQ1" s="204"/>
      <c r="AR1" s="204"/>
      <c r="AS1" s="204"/>
      <c r="AT1" s="204"/>
      <c r="AU1" s="204"/>
      <c r="AV1" s="204"/>
      <c r="AW1" s="204"/>
      <c r="AX1" s="204"/>
      <c r="AY1" s="204"/>
      <c r="AZ1" s="204"/>
      <c r="BA1" s="204"/>
      <c r="BB1" s="204"/>
      <c r="BC1" s="204"/>
      <c r="BD1" s="204"/>
      <c r="BE1" s="204"/>
      <c r="BF1" s="207"/>
      <c r="BG1" s="5"/>
      <c r="BH1" s="208" t="s">
        <v>922</v>
      </c>
      <c r="BI1" s="209"/>
      <c r="BJ1" s="209"/>
      <c r="BK1" s="210"/>
      <c r="BL1" s="5"/>
      <c r="BM1" s="200" t="s">
        <v>923</v>
      </c>
      <c r="BN1" s="201"/>
      <c r="BO1" s="201"/>
      <c r="BP1" s="201"/>
      <c r="BQ1" s="201"/>
      <c r="BR1" s="201"/>
      <c r="BS1" s="202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3" t="s">
        <v>924</v>
      </c>
      <c r="AJ2" s="204"/>
      <c r="AK2" s="204"/>
      <c r="AL2" s="204"/>
      <c r="AM2" s="205"/>
      <c r="AN2" s="206"/>
      <c r="AO2" s="204"/>
      <c r="AP2" s="204"/>
      <c r="AQ2" s="207"/>
      <c r="AR2" s="6"/>
      <c r="AS2" s="203" t="s">
        <v>927</v>
      </c>
      <c r="AT2" s="204"/>
      <c r="AU2" s="204"/>
      <c r="AV2" s="204"/>
      <c r="AW2" s="204"/>
      <c r="AX2" s="204"/>
      <c r="AY2" s="207"/>
      <c r="AZ2" s="6"/>
      <c r="BA2" s="197" t="s">
        <v>928</v>
      </c>
      <c r="BB2" s="199"/>
      <c r="BC2" s="203" t="s">
        <v>925</v>
      </c>
      <c r="BD2" s="204"/>
      <c r="BE2" s="204"/>
      <c r="BF2" s="207"/>
      <c r="BG2" s="5"/>
      <c r="BH2" s="211"/>
      <c r="BI2" s="212"/>
      <c r="BJ2" s="212"/>
      <c r="BK2" s="213"/>
      <c r="BL2" s="5"/>
      <c r="BM2" s="214"/>
      <c r="BN2" s="215"/>
      <c r="BO2" s="215"/>
      <c r="BP2" s="215"/>
      <c r="BQ2" s="215"/>
      <c r="BR2" s="215"/>
      <c r="BS2" s="216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7" t="s">
        <v>929</v>
      </c>
      <c r="AJ3" s="199"/>
      <c r="AK3" s="197" t="s">
        <v>930</v>
      </c>
      <c r="AL3" s="198"/>
      <c r="AM3" s="219"/>
      <c r="AN3" s="220"/>
      <c r="AO3" s="198"/>
      <c r="AP3" s="198"/>
      <c r="AQ3" s="199"/>
      <c r="AR3" s="63"/>
      <c r="AS3" s="191" t="s">
        <v>936</v>
      </c>
      <c r="AT3" s="192"/>
      <c r="AU3" s="191" t="s">
        <v>937</v>
      </c>
      <c r="AV3" s="192"/>
      <c r="AW3" s="191" t="s">
        <v>938</v>
      </c>
      <c r="AX3" s="192"/>
      <c r="AY3" s="63" t="s">
        <v>939</v>
      </c>
      <c r="AZ3" s="63"/>
      <c r="BA3" s="217"/>
      <c r="BB3" s="218"/>
      <c r="BC3" s="197" t="s">
        <v>932</v>
      </c>
      <c r="BD3" s="198"/>
      <c r="BE3" s="198"/>
      <c r="BF3" s="199"/>
      <c r="BG3" s="62"/>
      <c r="BH3" s="211"/>
      <c r="BI3" s="212"/>
      <c r="BJ3" s="212"/>
      <c r="BK3" s="213"/>
      <c r="BL3" s="62"/>
      <c r="BM3" s="200" t="s">
        <v>940</v>
      </c>
      <c r="BN3" s="201"/>
      <c r="BO3" s="201"/>
      <c r="BP3" s="202"/>
      <c r="BQ3" s="200" t="s">
        <v>707</v>
      </c>
      <c r="BR3" s="201"/>
      <c r="BS3" s="202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09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1373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0.99999999999999911</v>
      </c>
      <c r="BS260" s="19">
        <f>IF(OR(B260="",F260=""),"*",AZ260/Q260)</f>
        <v>0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09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0.12499999999999956</v>
      </c>
      <c r="BS263" s="19">
        <f>IF(OR(B263="",F263=""),"*",AZ263/Q263)</f>
        <v>0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>IF(OR(B264="",F264=""),"*",AZ264/Q264)</f>
        <v>0</v>
      </c>
      <c r="BT264" s="8" t="str">
        <f t="shared" ref="BT264:BT327" si="5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1</v>
      </c>
      <c r="BI266" s="17"/>
      <c r="BJ266" s="17" t="s">
        <v>1382</v>
      </c>
      <c r="BK266" s="176" t="s">
        <v>1383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0.66666666666666696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09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Produção</v>
      </c>
      <c r="BR273" s="19">
        <f>IF(OR(B273="",F273=""),"*",AY273/P273)</f>
        <v>1.1666666666666679</v>
      </c>
      <c r="BS273" s="19">
        <f>IF(OR(B273="",F273=""),"*",AZ273/Q273)</f>
        <v>0</v>
      </c>
      <c r="BT273" s="8" t="str">
        <f t="shared" si="5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09"/>
      <c r="BA290" s="237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0.99999999999999911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/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5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/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5"/>
        <v/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/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5"/>
        <v/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5"/>
        <v/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5"/>
        <v/>
      </c>
    </row>
    <row r="299" spans="1:72" hidden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1408</v>
      </c>
      <c r="X299" s="104" t="s">
        <v>386</v>
      </c>
      <c r="Y299" s="129"/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5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/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5"/>
        <v/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/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5"/>
        <v/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5"/>
        <v/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1409</v>
      </c>
      <c r="I303" s="106" t="s">
        <v>1410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/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5"/>
        <v/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5"/>
        <v/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1411</v>
      </c>
      <c r="X305" s="104" t="s">
        <v>381</v>
      </c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5"/>
        <v/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1411</v>
      </c>
      <c r="X306" s="104" t="s">
        <v>381</v>
      </c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5"/>
        <v/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5"/>
        <v/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5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/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1413</v>
      </c>
      <c r="X311" s="104" t="s">
        <v>381</v>
      </c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5"/>
        <v/>
      </c>
    </row>
    <row r="312" spans="1:72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1414</v>
      </c>
      <c r="X312" s="104" t="s">
        <v>381</v>
      </c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5"/>
        <v/>
      </c>
    </row>
    <row r="313" spans="1:72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1415</v>
      </c>
      <c r="X313" s="104" t="s">
        <v>381</v>
      </c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5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1416</v>
      </c>
      <c r="X314" s="104" t="s">
        <v>381</v>
      </c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5"/>
        <v/>
      </c>
    </row>
    <row r="315" spans="1:72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1417</v>
      </c>
      <c r="X315" s="104" t="s">
        <v>381</v>
      </c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5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1417</v>
      </c>
      <c r="X316" s="104" t="s">
        <v>381</v>
      </c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1418</v>
      </c>
      <c r="X318" s="104" t="s">
        <v>381</v>
      </c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5"/>
        <v/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/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5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/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/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5"/>
        <v/>
      </c>
    </row>
    <row r="323" spans="1:72" hidden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1419</v>
      </c>
      <c r="X323" s="104" t="s">
        <v>381</v>
      </c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5"/>
        <v/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1420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1421</v>
      </c>
      <c r="X324" s="104" t="s">
        <v>381</v>
      </c>
      <c r="Y324" s="129"/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5"/>
        <v/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1420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/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5"/>
        <v/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/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5"/>
        <v/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/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0" operator="equal">
      <formula>"NÃO"</formula>
    </cfRule>
    <cfRule type="cellIs" dxfId="220" priority="11741" operator="equal">
      <formula>"SIM"</formula>
    </cfRule>
  </conditionalFormatting>
  <conditionalFormatting sqref="AZ6:AZ1001">
    <cfRule type="expression" dxfId="219" priority="54196">
      <formula>#REF!=1</formula>
    </cfRule>
  </conditionalFormatting>
  <conditionalFormatting sqref="BE6:BE1001 AY6:AY1001 U6:U1001">
    <cfRule type="cellIs" dxfId="218" priority="54180" operator="equal">
      <formula>"ERRO"</formula>
    </cfRule>
  </conditionalFormatting>
  <conditionalFormatting sqref="BQ6:BQ1001">
    <cfRule type="cellIs" dxfId="217" priority="54175" operator="equal">
      <formula>"Produção e Intervalo"</formula>
    </cfRule>
    <cfRule type="cellIs" dxfId="216" priority="54176" operator="equal">
      <formula>"Aderente"</formula>
    </cfRule>
    <cfRule type="cellIs" dxfId="215" priority="54177" operator="equal">
      <formula>"Intervalo"</formula>
    </cfRule>
    <cfRule type="cellIs" dxfId="214" priority="54178" operator="equal">
      <formula>"Produção"</formula>
    </cfRule>
    <cfRule type="cellIs" dxfId="213" priority="54179" operator="equal">
      <formula>"ERRO"</formula>
    </cfRule>
  </conditionalFormatting>
  <conditionalFormatting sqref="BR6:BS1001">
    <cfRule type="cellIs" dxfId="212" priority="54157" operator="equal">
      <formula>"*"</formula>
    </cfRule>
    <cfRule type="cellIs" dxfId="211" priority="54158" operator="greaterThanOrEqual">
      <formula>1</formula>
    </cfRule>
    <cfRule type="cellIs" dxfId="210" priority="54159" operator="lessThan">
      <formula>1</formula>
    </cfRule>
  </conditionalFormatting>
  <conditionalFormatting sqref="BK949 BK81 BK83:BK84 BK101 BK67 BK69 BK72:BK73 BJ9:BJ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3" operator="equal">
      <formula>"OPORTUNIDADE"</formula>
    </cfRule>
  </conditionalFormatting>
  <conditionalFormatting sqref="Y6:Z39">
    <cfRule type="cellIs" dxfId="208" priority="281" operator="equal">
      <formula>"NÃO"</formula>
    </cfRule>
    <cfRule type="cellIs" dxfId="207" priority="282" operator="equal">
      <formula>"SIM"</formula>
    </cfRule>
  </conditionalFormatting>
  <conditionalFormatting sqref="BH6:BH8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1" operator="equal">
      <formula>"OPORTUNIDADE"</formula>
    </cfRule>
  </conditionalFormatting>
  <conditionalFormatting sqref="Y44:Z44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48:Z52">
    <cfRule type="cellIs" dxfId="203" priority="248" operator="equal">
      <formula>"OPORTUNIDADE"</formula>
    </cfRule>
  </conditionalFormatting>
  <conditionalFormatting sqref="Y48:Z52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Y68:Z68">
    <cfRule type="cellIs" dxfId="200" priority="242" operator="equal">
      <formula>"OPORTUNIDADE"</formula>
    </cfRule>
  </conditionalFormatting>
  <conditionalFormatting sqref="Y68:Z68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Y75:Z75">
    <cfRule type="cellIs" dxfId="197" priority="239" operator="equal">
      <formula>"OPORTUNIDADE"</formula>
    </cfRule>
  </conditionalFormatting>
  <conditionalFormatting sqref="Y75:Z75">
    <cfRule type="cellIs" dxfId="196" priority="237" operator="equal">
      <formula>"NÃO"</formula>
    </cfRule>
    <cfRule type="cellIs" dxfId="195" priority="238" operator="equal">
      <formula>"SIM"</formula>
    </cfRule>
  </conditionalFormatting>
  <conditionalFormatting sqref="Y77:Z78">
    <cfRule type="cellIs" dxfId="194" priority="236" operator="equal">
      <formula>"OPORTUNIDADE"</formula>
    </cfRule>
  </conditionalFormatting>
  <conditionalFormatting sqref="Y77:Z78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Y81:Z81">
    <cfRule type="cellIs" dxfId="191" priority="233" operator="equal">
      <formula>"OPORTUNIDADE"</formula>
    </cfRule>
  </conditionalFormatting>
  <conditionalFormatting sqref="Y81:Z81">
    <cfRule type="cellIs" dxfId="190" priority="231" operator="equal">
      <formula>"NÃO"</formula>
    </cfRule>
    <cfRule type="cellIs" dxfId="189" priority="232" operator="equal">
      <formula>"SIM"</formula>
    </cfRule>
  </conditionalFormatting>
  <conditionalFormatting sqref="Y82:Z82">
    <cfRule type="cellIs" dxfId="188" priority="230" operator="equal">
      <formula>"OPORTUNIDADE"</formula>
    </cfRule>
  </conditionalFormatting>
  <conditionalFormatting sqref="Y82:Z82">
    <cfRule type="cellIs" dxfId="187" priority="228" operator="equal">
      <formula>"NÃO"</formula>
    </cfRule>
    <cfRule type="cellIs" dxfId="186" priority="229" operator="equal">
      <formula>"SIM"</formula>
    </cfRule>
  </conditionalFormatting>
  <conditionalFormatting sqref="Y91:Z91">
    <cfRule type="cellIs" dxfId="185" priority="227" operator="equal">
      <formula>"OPORTUNIDADE"</formula>
    </cfRule>
  </conditionalFormatting>
  <conditionalFormatting sqref="Y91:Z91">
    <cfRule type="cellIs" dxfId="184" priority="225" operator="equal">
      <formula>"NÃO"</formula>
    </cfRule>
    <cfRule type="cellIs" dxfId="183" priority="226" operator="equal">
      <formula>"SIM"</formula>
    </cfRule>
  </conditionalFormatting>
  <conditionalFormatting sqref="Y93:Z93">
    <cfRule type="cellIs" dxfId="182" priority="224" operator="equal">
      <formula>"OPORTUNIDADE"</formula>
    </cfRule>
  </conditionalFormatting>
  <conditionalFormatting sqref="Y93:Z93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95:Z95">
    <cfRule type="cellIs" dxfId="179" priority="221" operator="equal">
      <formula>"OPORTUNIDADE"</formula>
    </cfRule>
  </conditionalFormatting>
  <conditionalFormatting sqref="Y95:Z95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Y96:Z97">
    <cfRule type="cellIs" dxfId="176" priority="218" operator="equal">
      <formula>"OPORTUNIDADE"</formula>
    </cfRule>
  </conditionalFormatting>
  <conditionalFormatting sqref="Y96:Z97">
    <cfRule type="cellIs" dxfId="175" priority="216" operator="equal">
      <formula>"NÃO"</formula>
    </cfRule>
    <cfRule type="cellIs" dxfId="174" priority="217" operator="equal">
      <formula>"SIM"</formula>
    </cfRule>
  </conditionalFormatting>
  <conditionalFormatting sqref="BK95:BK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7">
      <iconSet showValue="0">
        <cfvo type="percent" val="0"/>
        <cfvo type="num" val="1"/>
        <cfvo type="num" val="1" gte="0"/>
      </iconSet>
    </cfRule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:BP1001 BP289:BP290 BP260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1" operator="equal">
      <formula>"OPORTUNIDADE"</formula>
    </cfRule>
  </conditionalFormatting>
  <conditionalFormatting sqref="Z173">
    <cfRule type="cellIs" dxfId="172" priority="159" operator="equal">
      <formula>"NÃO"</formula>
    </cfRule>
    <cfRule type="cellIs" dxfId="171" priority="160" operator="equal">
      <formula>"SIM"</formula>
    </cfRule>
  </conditionalFormatting>
  <conditionalFormatting sqref="BP1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8" operator="equal">
      <formula>"OPORTUNIDADE"</formula>
    </cfRule>
  </conditionalFormatting>
  <conditionalFormatting sqref="Z201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202">
    <cfRule type="cellIs" dxfId="167" priority="115" operator="equal">
      <formula>"OPORTUNIDADE"</formula>
    </cfRule>
  </conditionalFormatting>
  <conditionalFormatting sqref="Z202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7" operator="equal">
      <formula>"OPORTUNIDADE"</formula>
    </cfRule>
  </conditionalFormatting>
  <conditionalFormatting sqref="Y201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BK1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5" operator="equal">
      <formula>"OPORTUNIDADE"</formula>
    </cfRule>
  </conditionalFormatting>
  <conditionalFormatting sqref="Z24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P1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9" operator="equal">
      <formula>"OPORTUNIDADE"</formula>
    </cfRule>
  </conditionalFormatting>
  <conditionalFormatting sqref="Z28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86">
    <cfRule type="cellIs" dxfId="155" priority="56" operator="equal">
      <formula>"OPORTUNIDADE"</formula>
    </cfRule>
  </conditionalFormatting>
  <conditionalFormatting sqref="Z28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BK2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1424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1425</v>
      </c>
      <c r="C4" s="160" t="s">
        <v>1426</v>
      </c>
      <c r="D4" s="160" t="s">
        <v>1427</v>
      </c>
      <c r="E4" s="160" t="s">
        <v>1428</v>
      </c>
      <c r="F4" s="160" t="s">
        <v>4</v>
      </c>
      <c r="G4" s="160" t="s">
        <v>1429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1430</v>
      </c>
      <c r="C6" s="161">
        <v>407867</v>
      </c>
      <c r="D6" s="161" t="s">
        <v>1431</v>
      </c>
      <c r="E6" s="161" t="s">
        <v>789</v>
      </c>
      <c r="F6" s="161" t="s">
        <v>1432</v>
      </c>
      <c r="G6" s="162"/>
    </row>
    <row r="7" spans="2:7">
      <c r="B7" s="161" t="s">
        <v>1433</v>
      </c>
      <c r="C7" s="161">
        <v>293644</v>
      </c>
      <c r="D7" s="161" t="s">
        <v>1434</v>
      </c>
      <c r="E7" s="161" t="s">
        <v>789</v>
      </c>
      <c r="F7" s="161" t="s">
        <v>1432</v>
      </c>
      <c r="G7" s="162"/>
    </row>
    <row r="8" spans="2:7">
      <c r="B8" s="161" t="s">
        <v>1435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1436</v>
      </c>
      <c r="C9" s="161">
        <v>256790</v>
      </c>
      <c r="D9" s="161" t="s">
        <v>1437</v>
      </c>
      <c r="E9" s="161" t="s">
        <v>790</v>
      </c>
      <c r="F9" s="161" t="s">
        <v>1438</v>
      </c>
      <c r="G9" s="162">
        <v>46357</v>
      </c>
    </row>
    <row r="10" spans="2:7">
      <c r="B10" s="161" t="s">
        <v>1439</v>
      </c>
      <c r="C10" s="161">
        <v>265193</v>
      </c>
      <c r="D10" s="161" t="s">
        <v>1440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1441</v>
      </c>
      <c r="C11" s="161">
        <v>293716</v>
      </c>
      <c r="D11" s="161" t="s">
        <v>1442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1443</v>
      </c>
      <c r="C12" s="161">
        <v>257258</v>
      </c>
      <c r="D12" s="161" t="s">
        <v>1444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1445</v>
      </c>
      <c r="C13" s="161">
        <v>371147</v>
      </c>
      <c r="D13" s="161" t="s">
        <v>1446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1447</v>
      </c>
      <c r="C14" s="161">
        <v>259230</v>
      </c>
      <c r="D14" s="161" t="s">
        <v>1448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1450</v>
      </c>
      <c r="C16" s="161">
        <v>258542</v>
      </c>
      <c r="D16" s="161" t="s">
        <v>1451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1452</v>
      </c>
      <c r="C17" s="161">
        <v>257050</v>
      </c>
      <c r="D17" s="161" t="s">
        <v>1453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1454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1455</v>
      </c>
      <c r="D4" s="163" t="s">
        <v>1456</v>
      </c>
      <c r="E4" s="163" t="s">
        <v>1457</v>
      </c>
      <c r="F4" s="160" t="s">
        <v>1458</v>
      </c>
      <c r="G4" s="163" t="s">
        <v>1459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1462</v>
      </c>
      <c r="G9" s="167" t="s">
        <v>1463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1460</v>
      </c>
      <c r="G10" s="167"/>
    </row>
    <row r="11" spans="2:7">
      <c r="B11" s="167" t="s">
        <v>1464</v>
      </c>
      <c r="C11" s="167">
        <v>9038</v>
      </c>
      <c r="D11" s="168">
        <v>46085</v>
      </c>
      <c r="E11" s="167">
        <v>10520</v>
      </c>
      <c r="F11" s="169" t="s">
        <v>1465</v>
      </c>
      <c r="G11" s="167"/>
    </row>
    <row r="12" spans="2:7">
      <c r="B12" s="167" t="s">
        <v>709</v>
      </c>
      <c r="C12" s="167" t="s">
        <v>1466</v>
      </c>
      <c r="D12" s="168">
        <v>46086</v>
      </c>
      <c r="E12" s="167">
        <v>8.5</v>
      </c>
      <c r="F12" s="169" t="s">
        <v>1467</v>
      </c>
      <c r="G12" s="167"/>
    </row>
    <row r="13" spans="2:7">
      <c r="B13" s="167" t="s">
        <v>709</v>
      </c>
      <c r="C13" s="167" t="s">
        <v>1468</v>
      </c>
      <c r="D13" s="168">
        <v>46086</v>
      </c>
      <c r="E13" s="167">
        <v>10000</v>
      </c>
      <c r="F13" s="169" t="s">
        <v>1467</v>
      </c>
      <c r="G13" s="167"/>
    </row>
    <row r="14" spans="2:7">
      <c r="B14" s="167" t="s">
        <v>709</v>
      </c>
      <c r="C14" s="167" t="s">
        <v>1469</v>
      </c>
      <c r="D14" s="168">
        <v>46086</v>
      </c>
      <c r="E14" s="167">
        <v>8000</v>
      </c>
      <c r="F14" s="169" t="s">
        <v>1467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946</v>
      </c>
      <c r="D2" s="76" t="s">
        <v>948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*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 hidden="1">
      <c r="B296" s="94" t="str">
        <f>IF(SP_SUL!Y300="","*",SP_SUL!Y300)</f>
        <v>*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*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*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*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*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1478</v>
      </c>
      <c r="V1" s="229"/>
      <c r="W1" s="229"/>
    </row>
    <row r="2" spans="1:23" ht="15" customHeight="1">
      <c r="A2" s="87" t="s">
        <v>1479</v>
      </c>
      <c r="B2" s="87" t="s">
        <v>1480</v>
      </c>
      <c r="C2" s="87" t="s">
        <v>376</v>
      </c>
      <c r="D2" s="88" t="s">
        <v>961</v>
      </c>
      <c r="E2" s="88" t="s">
        <v>4</v>
      </c>
      <c r="F2" s="88" t="s">
        <v>1481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1482</v>
      </c>
      <c r="T2" s="91" t="s">
        <v>964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4</v>
      </c>
    </row>
    <row r="292" spans="1:23" hidden="1">
      <c r="A292" s="146" t="str">
        <f>IF(SP_SUL!Y295="","*",SP_SUL!Y295)</f>
        <v>*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312</v>
      </c>
    </row>
    <row r="294" spans="1:23" hidden="1">
      <c r="A294" s="146" t="str">
        <f>IF(SP_SUL!Y297="","*",SP_SUL!Y297)</f>
        <v>*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32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30</v>
      </c>
    </row>
    <row r="296" spans="1:23" hidden="1">
      <c r="A296" s="146" t="str">
        <f>IF(SP_SUL!Y299="","*",SP_SUL!Y299)</f>
        <v>*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1020</v>
      </c>
      <c r="W297" s="137">
        <f ca="1">_xlfn.XLOOKUP(G297&amp;$W$2,BS_CONTROLE[CHAVE],BS_CONTROLE[Quantidade_11],"-")</f>
        <v>340</v>
      </c>
    </row>
    <row r="298" spans="1:23" hidden="1">
      <c r="A298" s="146" t="str">
        <f>IF(SP_SUL!Y301="","*",SP_SUL!Y301)</f>
        <v>*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25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*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1</v>
      </c>
    </row>
    <row r="302" spans="1:23" hidden="1">
      <c r="A302" s="146" t="str">
        <f>IF(SP_SUL!Y305="","*",SP_SUL!Y305)</f>
        <v>*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2</v>
      </c>
    </row>
    <row r="303" spans="1:23" hidden="1">
      <c r="A303" s="146" t="str">
        <f>IF(SP_SUL!Y306="","*",SP_SUL!Y306)</f>
        <v>*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 t="str">
        <f ca="1">_xlfn.XLOOKUP(G304&amp;$U$2,BS_CONTROLE[CHAVE],BS_CONTROLE[Quantidade_11],"-")</f>
        <v>-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70</v>
      </c>
    </row>
    <row r="305" spans="1:23" hidden="1">
      <c r="A305" s="146" t="str">
        <f>IF(SP_SUL!Y308="","*",SP_SUL!Y308)</f>
        <v>*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70</v>
      </c>
    </row>
    <row r="306" spans="1:23" hidden="1">
      <c r="A306" s="146" t="str">
        <f>IF(SP_SUL!Y309="","*",SP_SUL!Y309)</f>
        <v>*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1</v>
      </c>
    </row>
    <row r="309" spans="1:23" hidden="1">
      <c r="A309" s="146" t="str">
        <f>IF(SP_SUL!Y312="","*",SP_SUL!Y312)</f>
        <v>*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>
        <f ca="1">_xlfn.XLOOKUP(G309&amp;$W$2,BS_CONTROLE[CHAVE],BS_CONTROLE[Quantidade_11],"-")</f>
        <v>1</v>
      </c>
    </row>
    <row r="310" spans="1:23" hidden="1">
      <c r="A310" s="146" t="str">
        <f>IF(SP_SUL!Y313="","*",SP_SUL!Y313)</f>
        <v>*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10</v>
      </c>
    </row>
    <row r="311" spans="1:23" hidden="1">
      <c r="A311" s="146" t="str">
        <f>IF(SP_SUL!Y314="","*",SP_SUL!Y314)</f>
        <v>*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500</v>
      </c>
    </row>
    <row r="312" spans="1:23" hidden="1">
      <c r="A312" s="146" t="str">
        <f>IF(SP_SUL!Y315="","*",SP_SUL!Y315)</f>
        <v>*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*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500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>
        <f ca="1">_xlfn.XLOOKUP(G315&amp;$W$2,BS_CONTROLE[CHAVE],BS_CONTROLE[Quantidade_11],"-")</f>
        <v>1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>
        <f ca="1">_xlfn.XLOOKUP(G316&amp;$W$2,BS_CONTROLE[CHAVE],BS_CONTROLE[Quantidade_11],"-")</f>
        <v>400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266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1115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>
        <f ca="1">_xlfn.XLOOKUP(G320&amp;$W$2,BS_CONTROLE[CHAVE],BS_CONTROLE[Quantidade_11],"-")</f>
        <v>1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>
        <f ca="1">_xlfn.XLOOKUP(G321&amp;$W$2,BS_CONTROLE[CHAVE],BS_CONTROLE[Quantidade_11],"-")</f>
        <v>500</v>
      </c>
    </row>
    <row r="322" spans="1:23" hidden="1">
      <c r="A322" s="146" t="str">
        <f>IF(SP_SUL!Y325="","*",SP_SUL!Y325)</f>
        <v>*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1</v>
      </c>
    </row>
    <row r="324" spans="1:23" hidden="1">
      <c r="A324" s="146" t="str">
        <f>IF(SP_SUL!Y327="","*",SP_SUL!Y327)</f>
        <v>*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1483</v>
      </c>
      <c r="D5" s="231"/>
      <c r="E5" s="231"/>
      <c r="F5" s="231"/>
      <c r="G5" s="231"/>
      <c r="H5" s="231"/>
      <c r="I5" s="231"/>
      <c r="J5" s="232"/>
      <c r="K5" s="233" t="s">
        <v>1484</v>
      </c>
      <c r="L5" s="234"/>
      <c r="M5" s="234"/>
      <c r="N5" s="234"/>
      <c r="O5" s="235" t="s">
        <v>1485</v>
      </c>
      <c r="P5" s="236"/>
    </row>
    <row r="6" spans="1:16" s="74" customFormat="1" ht="15" customHeight="1">
      <c r="A6" s="66" t="s">
        <v>1481</v>
      </c>
      <c r="B6" s="75" t="s">
        <v>1480</v>
      </c>
      <c r="C6" s="76" t="s">
        <v>961</v>
      </c>
      <c r="D6" s="77" t="s">
        <v>962</v>
      </c>
      <c r="E6" s="76" t="s">
        <v>1486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1487</v>
      </c>
      <c r="M6" s="80" t="s">
        <v>576</v>
      </c>
      <c r="N6" s="81" t="s">
        <v>956</v>
      </c>
      <c r="O6" s="158" t="s">
        <v>999</v>
      </c>
      <c r="P6" s="133" t="s">
        <v>1488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1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2026-03-09T19:43:59Z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