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42" documentId="8_{B6337239-1A00-434D-AAD0-422EA1FEB5AE}" xr6:coauthVersionLast="47" xr6:coauthVersionMax="47" xr10:uidLastSave="{B1F020A5-5A70-4B5A-9D9B-9D04CD73310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80" i="1" l="1"/>
  <c r="T380" i="1" a="1"/>
  <c r="T380" i="1" s="1"/>
  <c r="S380" i="1" a="1"/>
  <c r="S380" i="1" s="1"/>
  <c r="R380" i="1"/>
  <c r="N380" i="1" a="1"/>
  <c r="N380" i="1" s="1"/>
  <c r="M380" i="1" a="1"/>
  <c r="M380" i="1" s="1"/>
  <c r="U379" i="1"/>
  <c r="T379" i="1" a="1"/>
  <c r="T379" i="1" s="1"/>
  <c r="S379" i="1" a="1"/>
  <c r="S379" i="1" s="1"/>
  <c r="R379" i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/>
  <c r="L104" i="12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17" i="12" l="1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<sst xmlns="http://schemas.openxmlformats.org/spreadsheetml/2006/main" count="9816" uniqueCount="2004">
  <si>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</si>
  <si>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</si>
  <si>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</si>
  <si>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</si>
  <si>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</si>
  <si>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</si>
  <si>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</si>
  <si>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</si>
  <si>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</si>
  <si>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</si>
  <si>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</si>
  <si>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</si>
  <si>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</si>
  <si>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</si>
  <si>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</si>
  <si>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</si>
  <si>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</si>
  <si>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</si>
  <si>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</si>
  <si>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</si>
  <si>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</si>
  <si>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</si>
  <si>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</si>
  <si>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</si>
  <si>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</si>
  <si>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</si>
  <si>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</si>
  <si>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</si>
  <si>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</si>
  <si>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</si>
  <si>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</si>
  <si>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</si>
  <si>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</si>
  <si>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</si>
  <si>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</si>
  <si>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</si>
  <si>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</si>
  <si>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</si>
  <si>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</si>
  <si>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</si>
  <si>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</si>
  <si>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</si>
  <si>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</si>
  <si>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</si>
  <si>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</si>
  <si>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</si>
  <si>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</si>
  <si>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</si>
  <si>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</si>
  <si>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</si>
  <si>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</si>
  <si>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</si>
  <si>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</si>
  <si>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</si>
  <si>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</si>
  <si>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</si>
  <si>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</si>
  <si>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</si>
  <si>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</si>
  <si>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</si>
  <si>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</si>
  <si>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</si>
  <si>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</si>
  <si>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</si>
  <si>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</si>
  <si>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</si>
  <si>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</si>
  <si>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</si>
  <si>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</si>
  <si>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</si>
  <si>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</si>
  <si>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</si>
  <si>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</si>
  <si>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</si>
  <si>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</si>
  <si>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</si>
  <si>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</si>
  <si>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</si>
  <si>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</si>
  <si>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</si>
  <si>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</si>
  <si>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</si>
  <si>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</si>
  <si>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</si>
  <si>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</si>
  <si>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</si>
  <si>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</si>
  <si>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</si>
  <si>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</si>
  <si>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</si>
  <si>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</si>
  <si>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</si>
  <si>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</si>
  <si>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</si>
  <si>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</si>
  <si>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</si>
  <si>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</si>
  <si>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</si>
  <si>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</si>
  <si>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</si>
  <si>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</si>
  <si>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</si>
  <si>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</si>
  <si>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</si>
  <si>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</si>
  <si>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</si>
  <si>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</si>
  <si>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</si>
  <si>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</si>
  <si>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</si>
  <si>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</si>
  <si>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</si>
  <si>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</si>
  <si>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</si>
  <si>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</si>
  <si>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</si>
  <si>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</si>
  <si>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</si>
  <si>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</si>
  <si>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</si>
  <si>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</si>
  <si>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</si>
  <si>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</si>
  <si>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</si>
  <si>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</si>
  <si>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</si>
  <si>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</si>
  <si>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</si>
  <si>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</si>
  <si>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</si>
  <si>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</si>
  <si>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</si>
  <si>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</si>
  <si>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</si>
  <si>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</si>
  <si>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</si>
  <si>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</si>
  <si>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</si>
  <si>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</si>
  <si>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</si>
  <si>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</si>
  <si>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</si>
  <si>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</si>
  <si>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</si>
  <si>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</si>
  <si>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</si>
  <si>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</si>
  <si>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</si>
  <si>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</si>
  <si>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</si>
  <si>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</si>
  <si>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</si>
  <si>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</si>
  <si>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</si>
  <si>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</si>
  <si>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</si>
  <si>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</si>
  <si>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</si>
  <si>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</si>
  <si>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</si>
  <si>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</si>
  <si>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</si>
  <si>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</si>
  <si>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</si>
  <si>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</si>
  <si>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</si>
  <si>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</si>
  <si>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</si>
  <si>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</si>
  <si>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</si>
  <si>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</si>
  <si>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</si>
  <si>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</si>
  <si>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</si>
  <si>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</si>
  <si>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</si>
  <si>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</si>
  <si>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</si>
  <si>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</si>
  <si>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</si>
  <si>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</si>
  <si>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</si>
  <si>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</si>
  <si>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</si>
  <si>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</si>
  <si>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</si>
  <si>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</si>
  <si>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</si>
  <si>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</si>
  <si>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</si>
  <si>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</si>
  <si>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</si>
  <si>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</si>
  <si>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</si>
  <si>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</si>
  <si>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</si>
  <si>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</si>
  <si>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</si>
  <si>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</si>
  <si>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</si>
  <si>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</si>
  <si>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</si>
  <si>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</si>
  <si>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</si>
  <si>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</si>
  <si>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</si>
  <si>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</si>
  <si>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</si>
  <si>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</si>
  <si>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</si>
  <si>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</si>
  <si>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</si>
  <si>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</si>
  <si>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</si>
  <si>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</si>
  <si>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</si>
  <si>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</si>
  <si>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</si>
  <si>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</si>
  <si>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</si>
  <si>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</si>
  <si>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</si>
  <si>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</si>
  <si>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</si>
  <si>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</si>
  <si>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</si>
  <si>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</si>
  <si>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</si>
  <si>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</si>
  <si>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</si>
  <si>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</si>
  <si>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</si>
  <si>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</si>
  <si>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</si>
  <si>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</si>
  <si>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</si>
  <si>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</si>
  <si>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</si>
  <si>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</si>
  <si>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</si>
  <si>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</si>
  <si>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</si>
  <si>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</si>
  <si>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</si>
  <si>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</si>
  <si>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</si>
  <si>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</si>
  <si>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</si>
  <si>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</si>
  <si>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</si>
  <si>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</si>
  <si>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</si>
  <si>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</si>
  <si>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</si>
  <si>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</si>
  <si>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</si>
  <si>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</si>
  <si>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</si>
  <si>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</si>
  <si>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</si>
  <si>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</si>
  <si>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</si>
  <si>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</si>
  <si>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</si>
  <si>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</si>
  <si>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</si>
  <si>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</si>
  <si>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</si>
  <si>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</si>
  <si>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</si>
  <si>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</si>
  <si>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</si>
  <si>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</si>
  <si>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</si>
  <si>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</si>
  <si>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</si>
  <si>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</si>
  <si>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</si>
  <si>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</si>
  <si>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</si>
  <si>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</si>
  <si>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</si>
  <si>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</si>
  <si>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</si>
  <si>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</si>
  <si>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</si>
  <si>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</si>
  <si>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</si>
  <si>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</si>
  <si>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</si>
  <si>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</si>
  <si>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</si>
  <si>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</si>
  <si>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</si>
  <si>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</si>
  <si>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</si>
  <si>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</si>
  <si>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</si>
  <si>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</si>
  <si>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</si>
  <si>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</si>
  <si>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</si>
  <si>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</si>
  <si>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</si>
  <si>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</si>
  <si>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</si>
  <si>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</si>
  <si>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</si>
  <si>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</si>
  <si>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</si>
  <si>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</si>
  <si>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</si>
  <si>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</si>
  <si>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</si>
  <si>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</si>
  <si>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</si>
  <si>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</si>
  <si>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</si>
  <si>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</si>
  <si>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</si>
  <si>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</si>
  <si>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</si>
  <si>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</si>
  <si>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</si>
  <si>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</si>
  <si>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</si>
  <si>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</si>
  <si>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</si>
  <si>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</si>
  <si>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</si>
  <si>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</si>
  <si>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</si>
  <si>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</si>
  <si>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</si>
  <si>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</si>
  <si>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</si>
  <si>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</si>
  <si>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</si>
  <si>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</si>
  <si>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</si>
  <si>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</si>
  <si>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</si>
  <si>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</si>
  <si>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</si>
  <si>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</si>
  <si>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</si>
  <si>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</si>
  <si>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</si>
  <si>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</si>
  <si>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</si>
  <si>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</si>
  <si>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</si>
  <si>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</si>
  <si>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</si>
  <si>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</si>
  <si>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</si>
  <si>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</si>
  <si>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</si>
  <si>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</si>
  <si>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</si>
  <si>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</si>
  <si>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</si>
  <si>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</si>
  <si>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</si>
  <si>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</si>
  <si>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</si>
  <si>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</si>
  <si>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</si>
  <si>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</si>
  <si>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</si>
  <si>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</si>
  <si>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</si>
  <si>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</si>
  <si>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</si>
  <si>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</si>
  <si>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</si>
  <si>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</si>
  <si>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</si>
  <si>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</si>
  <si>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</si>
  <si>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</si>
  <si>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</si>
  <si>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</si>
  <si>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</si>
  <si>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</si>
  <si>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</si>
  <si>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</si>
  <si>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</si>
  <si>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</si>
  <si>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</si>
  <si>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</si>
  <si>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</si>
  <si>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</si>
  <si>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</si>
  <si>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</si>
  <si>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</si>
  <si>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</si>
  <si>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</si>
  <si>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</si>
  <si>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</si>
  <si>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</si>
  <si>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</si>
  <si>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</si>
  <si>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</si>
  <si>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</si>
  <si>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</si>
  <si>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</si>
  <si>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</si>
  <si>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</si>
  <si>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</si>
  <si>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</si>
  <si>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</si>
  <si>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</si>
  <si>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</si>
  <si>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</si>
  <si>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</si>
  <si>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</si>
  <si>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</si>
  <si>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</si>
  <si>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</si>
  <si>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</si>
  <si>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</si>
  <si>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</si>
  <si>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</si>
  <si>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</si>
  <si>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</si>
  <si>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</si>
  <si>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</si>
  <si>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</si>
  <si>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</si>
  <si>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</si>
  <si>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</si>
  <si>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</si>
  <si>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</si>
  <si>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</si>
  <si>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</si>
  <si>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</si>
  <si>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</si>
  <si>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</si>
  <si>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</si>
  <si>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</si>
  <si>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</si>
  <si>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</si>
  <si>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</si>
  <si>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</si>
  <si>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</si>
  <si>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</si>
  <si>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</si>
  <si>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</si>
  <si>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</si>
  <si>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</si>
  <si>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</si>
  <si>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</si>
  <si>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</si>
  <si>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</si>
  <si>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</si>
  <si>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</si>
  <si>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</si>
  <si>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</si>
  <si>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</si>
  <si>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</si>
  <si>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</si>
  <si>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</si>
  <si>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</si>
  <si>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</si>
  <si>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</si>
  <si>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</si>
  <si>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</si>
  <si>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</si>
  <si>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</si>
  <si>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</si>
  <si>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</si>
  <si>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</si>
  <si>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</si>
  <si>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</si>
  <si>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</si>
  <si>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</si>
  <si>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</si>
  <si>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</si>
  <si>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</si>
  <si>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</si>
  <si>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</si>
  <si>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</si>
  <si>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</si>
  <si>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</si>
  <si>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</si>
  <si>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</si>
  <si>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</si>
  <si>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</si>
  <si>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</si>
  <si>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</si>
  <si>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</si>
  <si>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</si>
  <si>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</si>
  <si>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</si>
  <si>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</si>
  <si>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</si>
  <si>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</si>
  <si>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</si>
  <si>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</si>
  <si>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</si>
  <si>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</si>
  <si>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</si>
  <si>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</si>
  <si>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</si>
  <si>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</si>
  <si>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</si>
  <si>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</si>
  <si>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</si>
  <si>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</si>
  <si>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</si>
  <si>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</si>
  <si>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</si>
  <si>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</si>
  <si>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</si>
  <si>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</si>
  <si>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</si>
  <si>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</si>
  <si>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</si>
  <si>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</si>
  <si>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</si>
  <si>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</si>
  <si>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</si>
  <si>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</si>
  <si>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</si>
  <si>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</si>
  <si>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</si>
  <si>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</si>
  <si>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</si>
  <si>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</si>
  <si>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</si>
  <si>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</si>
  <si>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</si>
  <si>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</si>
  <si>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</si>
  <si>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</si>
  <si>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</si>
  <si>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</si>
  <si>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</si>
  <si>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</si>
  <si>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</si>
  <si>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</si>
  <si>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</si>
  <si>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</si>
  <si>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</si>
  <si>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</si>
  <si>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</si>
  <si>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</si>
  <si>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</si>
  <si>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</si>
  <si>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</si>
  <si>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</si>
  <si>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</si>
  <si>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</si>
  <si>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</si>
  <si>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</si>
  <si>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</si>
  <si>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</si>
  <si>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</si>
  <si>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</si>
  <si>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</si>
  <si>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</si>
  <si>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</si>
  <si>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</si>
  <si>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</si>
  <si>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</si>
  <si>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</si>
  <si>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</si>
  <si>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</si>
  <si>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</si>
  <si>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</si>
  <si>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</si>
  <si>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</si>
  <si>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</si>
  <si>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</si>
  <si>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</si>
  <si>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</si>
  <si>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</si>
  <si>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</si>
  <si>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</si>
  <si>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</si>
  <si>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</si>
  <si>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</si>
  <si>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</si>
  <si>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</si>
  <si>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</si>
  <si>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</si>
  <si>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</si>
  <si>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</si>
  <si>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</si>
  <si>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</si>
  <si>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</si>
  <si>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</si>
  <si>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</si>
  <si>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</si>
  <si>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</si>
  <si>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</si>
  <si>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</si>
  <si>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</si>
  <si>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</si>
  <si>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</si>
  <si>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</si>
  <si>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</si>
  <si>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</si>
  <si>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</si>
  <si>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</si>
  <si>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</si>
  <si>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</si>
  <si>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</si>
  <si>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</si>
  <si>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</si>
  <si>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</si>
  <si>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</si>
  <si>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</si>
  <si>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</si>
  <si>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</si>
  <si>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</si>
  <si>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</si>
  <si>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</si>
  <si>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</si>
  <si>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</si>
  <si>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</si>
  <si>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</si>
  <si>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</si>
  <si>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</si>
  <si>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</si>
  <si>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</si>
  <si>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</si>
  <si>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</si>
  <si>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</si>
  <si>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</si>
  <si>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</si>
  <si>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</si>
  <si>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</si>
  <si>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</si>
  <si>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</si>
  <si>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</si>
  <si>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</si>
  <si>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</si>
  <si>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</si>
  <si>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</si>
  <si>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</si>
  <si>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</si>
  <si>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</si>
  <si>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</si>
  <si>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</si>
  <si>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</si>
  <si>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</si>
  <si>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</si>
  <si>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</si>
  <si>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</si>
  <si>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</si>
  <si>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</si>
  <si>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</si>
  <si>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</si>
  <si>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</si>
  <si>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</si>
  <si>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</si>
  <si>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</si>
  <si>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</si>
  <si>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</si>
  <si>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</si>
  <si>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</si>
  <si>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</si>
  <si>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</si>
  <si>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</si>
  <si>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</si>
  <si>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</si>
  <si>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</si>
  <si>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</si>
  <si>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</si>
  <si>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</si>
  <si>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</si>
  <si>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</si>
  <si>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</si>
  <si>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</si>
  <si>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</si>
  <si>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</si>
  <si>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</si>
  <si>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</si>
  <si>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</si>
  <si>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</si>
  <si>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</si>
  <si>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</si>
  <si>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</si>
  <si>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</si>
  <si>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</si>
  <si>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</si>
  <si>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</si>
  <si>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</si>
  <si>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</si>
  <si>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</si>
  <si>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</si>
  <si>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</si>
  <si>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</si>
  <si>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</si>
  <si>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</si>
  <si>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</si>
  <si>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</si>
  <si>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</si>
  <si>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</si>
  <si>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</si>
  <si>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</si>
  <si>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</si>
  <si>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</si>
  <si>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</si>
  <si>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</si>
  <si>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</si>
  <si>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</si>
  <si>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</si>
  <si>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</si>
  <si>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</si>
  <si>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</si>
  <si>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</si>
  <si>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</si>
  <si>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</si>
  <si>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</si>
  <si>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</si>
  <si>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</si>
  <si>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</si>
  <si>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</si>
  <si>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</si>
  <si>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</si>
  <si>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</si>
  <si>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</si>
  <si>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</si>
  <si>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</si>
  <si>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</si>
  <si>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</si>
  <si>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</si>
  <si>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</si>
  <si>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</si>
  <si>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</si>
  <si>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</si>
  <si>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</si>
  <si>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</si>
  <si>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</si>
  <si>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</si>
  <si>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</si>
  <si>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</si>
  <si>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</si>
  <si>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</si>
  <si>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</si>
  <si>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</si>
  <si>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</si>
  <si>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</si>
  <si>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</si>
  <si>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</si>
  <si>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</si>
  <si>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</si>
  <si>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</si>
  <si>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</si>
  <si>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</si>
  <si>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</si>
  <si>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</si>
  <si>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</si>
  <si>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</si>
  <si>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</si>
  <si>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</si>
  <si>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</si>
  <si>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</si>
  <si>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</si>
  <si>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</si>
  <si>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</si>
  <si>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</si>
  <si>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</si>
  <si>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</si>
  <si>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</si>
  <si>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</si>
  <si>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</si>
  <si>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</si>
  <si>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</si>
  <si>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</si>
  <si>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</si>
  <si>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</si>
  <si>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</si>
  <si>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</si>
  <si>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</si>
  <si>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</si>
  <si>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</si>
  <si>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</si>
  <si>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</si>
  <si>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</si>
  <si>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</si>
  <si>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</si>
  <si>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</si>
  <si>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</si>
  <si>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</si>
  <si>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</si>
  <si>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</si>
  <si>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</si>
  <si>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</si>
  <si>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</si>
  <si>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</si>
  <si>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</si>
  <si>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</si>
  <si>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</si>
  <si>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</si>
  <si>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</si>
  <si>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</si>
  <si>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</si>
  <si>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</si>
  <si>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</si>
  <si>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</si>
  <si>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</si>
  <si>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</si>
  <si>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</si>
  <si>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</si>
  <si>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</si>
  <si>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</si>
  <si>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</si>
  <si>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</si>
  <si>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</si>
  <si>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</si>
  <si>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</si>
  <si>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</si>
  <si>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</si>
  <si>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</si>
  <si>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</si>
  <si>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</si>
  <si>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</si>
  <si>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</si>
  <si>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</si>
  <si>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</si>
  <si>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</si>
  <si>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</si>
  <si>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</si>
  <si>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</si>
  <si>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</si>
  <si>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</si>
  <si>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</si>
  <si>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</si>
  <si>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</si>
  <si>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</si>
  <si>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</si>
  <si>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</si>
  <si>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</si>
  <si>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</si>
  <si>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</si>
  <si>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</si>
  <si>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</si>
  <si>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</si>
  <si>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</si>
  <si>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</si>
  <si>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</si>
  <si>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</si>
  <si>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</si>
  <si>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</si>
  <si>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</si>
  <si>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</si>
  <si>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</si>
  <si>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</si>
  <si>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</si>
  <si>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</si>
  <si>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</si>
  <si>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</si>
  <si>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</si>
  <si>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</si>
  <si>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</si>
  <si>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</si>
  <si>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</si>
  <si>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</si>
  <si>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</si>
  <si>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</si>
  <si>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</si>
  <si>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</si>
  <si>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</si>
  <si>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</si>
  <si>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</si>
  <si>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</si>
  <si>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</si>
  <si>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</si>
  <si>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</si>
  <si>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</si>
  <si>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</si>
  <si>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</si>
  <si>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</si>
  <si>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</si>
  <si>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</si>
  <si>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</si>
  <si>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</si>
  <si>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</si>
  <si>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</si>
  <si>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</si>
  <si>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</si>
  <si>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</si>
  <si>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</si>
  <si>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</si>
  <si>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</si>
  <si>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</si>
  <si>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</si>
  <si>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</si>
  <si>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</si>
  <si>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</si>
  <si>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</si>
  <si>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</si>
  <si>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</si>
  <si>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</si>
  <si>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</si>
  <si>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</si>
  <si>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</si>
  <si>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</si>
  <si>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</si>
  <si>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</si>
  <si>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</si>
  <si>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</si>
  <si>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</si>
  <si>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</si>
  <si>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</si>
  <si>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</si>
  <si>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</si>
  <si>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</si>
  <si>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</si>
  <si>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</si>
  <si>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</si>
  <si>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</si>
  <si>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</si>
  <si>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</si>
  <si>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</si>
  <si>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</si>
  <si>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</si>
  <si>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</si>
  <si>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</si>
  <si>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</si>
  <si>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</si>
  <si>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</si>
  <si>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</si>
  <si>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</si>
  <si>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</si>
  <si>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</si>
  <si>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</si>
  <si>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</si>
  <si>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</si>
  <si>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</si>
  <si>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</si>
  <si>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</si>
  <si>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</si>
  <si>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</si>
  <si>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</si>
  <si>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</si>
  <si>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</si>
  <si>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</si>
  <si>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</si>
  <si>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</si>
  <si>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</si>
  <si>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</si>
  <si>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</si>
  <si>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</si>
  <si>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</si>
  <si>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</si>
  <si>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</si>
  <si>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</si>
  <si>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</si>
  <si>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</si>
  <si>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</si>
  <si>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</si>
  <si>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</si>
  <si>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</si>
  <si>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</si>
  <si>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</si>
  <si>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</si>
  <si>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</si>
  <si>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</si>
  <si>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</si>
  <si>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</si>
  <si>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</si>
  <si>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</si>
  <si>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</si>
  <si>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</si>
  <si>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</si>
  <si>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</si>
  <si>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</si>
  <si>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</si>
  <si>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</si>
  <si>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</si>
  <si>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</si>
  <si>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</si>
  <si>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</si>
  <si>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</si>
  <si>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</si>
  <si>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</si>
  <si>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</si>
  <si>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</si>
  <si>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</si>
  <si>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</si>
  <si>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</si>
  <si>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</si>
  <si>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</si>
  <si>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</si>
  <si>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</si>
  <si>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</si>
  <si>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</si>
  <si>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</si>
  <si>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</si>
  <si>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</si>
  <si>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</si>
  <si>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</si>
  <si>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</si>
  <si>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</si>
  <si>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</si>
  <si>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</si>
  <si>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</si>
  <si>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</si>
  <si>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</si>
  <si>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</si>
  <si>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</si>
  <si>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</si>
  <si>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</si>
  <si>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</si>
  <si>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</si>
  <si>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</si>
  <si>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</si>
  <si>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</si>
  <si>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</si>
  <si>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</si>
  <si>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</si>
  <si>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</si>
  <si>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</si>
  <si>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</si>
  <si>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</si>
  <si>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</si>
  <si>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</si>
  <si>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</si>
  <si>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</si>
  <si>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</si>
  <si>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</si>
  <si>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</si>
  <si>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</si>
  <si>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</si>
  <si>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</si>
  <si>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</si>
  <si>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</si>
  <si>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</si>
  <si>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</si>
  <si>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</si>
  <si>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</si>
  <si>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</si>
  <si>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</si>
  <si>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</si>
  <si>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</si>
  <si>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</si>
  <si>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</si>
  <si>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</si>
  <si>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</si>
  <si>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</si>
  <si>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</si>
  <si>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</si>
  <si>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</si>
  <si>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</si>
  <si>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</si>
  <si>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</si>
  <si>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</si>
  <si>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</si>
  <si>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</si>
  <si>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</si>
  <si>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</si>
  <si>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</si>
  <si>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</si>
  <si>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</si>
  <si>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</si>
  <si>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</si>
  <si>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</si>
  <si>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</si>
  <si>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</si>
  <si>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</si>
  <si>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</si>
  <si>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</si>
  <si>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</si>
  <si>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</si>
  <si>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</si>
  <si>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</si>
  <si>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</si>
  <si>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</si>
  <si>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</si>
  <si>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</si>
  <si>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</si>
  <si>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</si>
  <si>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</si>
  <si>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</si>
  <si>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</si>
  <si>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</si>
  <si>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</si>
  <si>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</si>
  <si>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</si>
  <si>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</si>
  <si>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</si>
  <si>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</si>
  <si>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</si>
  <si>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</si>
  <si>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</si>
  <si>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</si>
  <si>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</si>
  <si>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</si>
  <si>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</si>
  <si>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</si>
  <si>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</si>
  <si>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</si>
  <si>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</si>
  <si>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</si>
  <si>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</si>
  <si>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</si>
  <si>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</si>
  <si>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</si>
  <si>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</si>
  <si>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</si>
  <si>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</si>
  <si>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</si>
  <si>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</si>
  <si>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</si>
  <si>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</si>
  <si>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</si>
  <si>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</si>
  <si>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</si>
  <si>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</si>
  <si>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</si>
  <si>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</si>
  <si>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</si>
  <si>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</si>
  <si>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</si>
  <si>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</si>
  <si>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</si>
  <si>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</si>
  <si>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</si>
  <si>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</si>
  <si>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</si>
  <si>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</si>
  <si>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</si>
  <si>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</si>
  <si>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</si>
  <si>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</si>
  <si>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</si>
  <si>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</si>
  <si>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</si>
  <si>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</si>
  <si>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</si>
  <si>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</si>
  <si>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</si>
  <si>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</si>
  <si>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</si>
  <si>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</si>
  <si>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</si>
  <si>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</si>
  <si>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</si>
  <si>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</si>
  <si>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</si>
  <si>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</si>
  <si>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</si>
  <si>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</si>
  <si>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</si>
  <si>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</si>
  <si>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</si>
  <si>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</si>
  <si>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</si>
  <si>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</si>
  <si>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</si>
  <si>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</si>
  <si>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</si>
  <si>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</si>
  <si>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</si>
  <si>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</si>
  <si>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</si>
  <si>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</si>
  <si>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</si>
  <si>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</si>
  <si>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</si>
  <si>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</si>
  <si>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</si>
  <si>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</si>
  <si>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</si>
  <si>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</si>
  <si>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</si>
  <si>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</si>
  <si>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</si>
  <si>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</si>
  <si>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</si>
  <si>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</si>
  <si>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</si>
  <si>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</si>
  <si>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</si>
  <si>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</si>
  <si>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</si>
  <si>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</si>
  <si>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</si>
  <si>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</si>
  <si>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</si>
  <si>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</si>
  <si>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</si>
  <si>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</si>
  <si>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</si>
  <si>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</si>
  <si>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</si>
  <si>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</si>
  <si>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</si>
  <si>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</si>
  <si>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</si>
  <si>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</si>
  <si>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</si>
  <si>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</si>
  <si>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</si>
  <si>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</si>
  <si>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</si>
  <si>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</si>
  <si>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</si>
  <si>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</si>
  <si>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</si>
  <si>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</si>
  <si>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</si>
  <si>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</si>
  <si>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</si>
  <si>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</si>
  <si>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</si>
  <si>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</si>
  <si>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</si>
  <si>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</si>
  <si>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</si>
  <si>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</si>
  <si>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</si>
  <si>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</si>
  <si>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</si>
  <si>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</si>
  <si>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</si>
  <si>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</si>
  <si>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</si>
  <si>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</si>
  <si>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</si>
  <si>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</si>
  <si>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</si>
  <si>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</si>
  <si>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</si>
  <si>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</si>
  <si>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</si>
  <si>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</si>
  <si>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</si>
  <si>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</si>
  <si>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</si>
  <si>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</si>
  <si>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</si>
  <si>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</si>
  <si>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</si>
  <si>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</si>
  <si>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</si>
  <si>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</si>
  <si>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</si>
  <si>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</si>
  <si>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</si>
  <si>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</si>
  <si>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</si>
  <si>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</si>
  <si>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</si>
  <si>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</si>
  <si>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</si>
  <si>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</si>
  <si>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</si>
  <si>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</si>
  <si>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</si>
  <si>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</si>
  <si>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</si>
  <si>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</si>
  <si>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</si>
  <si>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</si>
  <si>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</si>
  <si>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</si>
  <si>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</si>
  <si>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</si>
  <si>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</si>
  <si>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</si>
  <si>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</si>
  <si>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</si>
  <si>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</si>
  <si>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</si>
  <si>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</si>
  <si>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</si>
  <si>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</si>
  <si>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</si>
  <si>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</si>
  <si>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</si>
  <si>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</si>
  <si>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</si>
  <si>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</si>
  <si>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</si>
  <si>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</si>
  <si>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</si>
  <si>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</si>
  <si>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</si>
  <si>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</si>
  <si>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</si>
  <si>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</si>
  <si>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</si>
  <si>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</si>
  <si>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</si>
  <si>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</si>
  <si>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</si>
  <si>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</si>
  <si>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</si>
  <si>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</si>
  <si>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</si>
  <si>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</si>
  <si>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</si>
  <si>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</si>
  <si>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</si>
  <si>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</si>
  <si>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</si>
  <si>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</si>
  <si>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</si>
  <si>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</si>
  <si>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</si>
  <si>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</si>
  <si>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</si>
  <si>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</si>
  <si>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</si>
  <si>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</si>
  <si>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</si>
  <si>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</si>
  <si>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</si>
  <si>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</si>
  <si>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</si>
  <si>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</si>
  <si>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</si>
  <si>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</si>
  <si>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</si>
  <si>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</si>
  <si>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</si>
  <si>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</si>
  <si>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</si>
  <si>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</si>
  <si>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</si>
  <si>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</si>
  <si>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</si>
  <si>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</si>
  <si>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</si>
  <si>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</si>
  <si>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</si>
  <si>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</si>
  <si>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</si>
  <si>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</si>
  <si>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</si>
  <si>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</si>
  <si>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</si>
  <si>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</si>
  <si>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</si>
  <si>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</si>
  <si>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</si>
  <si>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</si>
  <si>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</si>
  <si>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</si>
  <si>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</si>
  <si>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</si>
  <si>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</si>
  <si>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</si>
  <si>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</si>
  <si>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</si>
  <si>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</si>
  <si>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</si>
  <si>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</si>
  <si>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</si>
  <si>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</si>
  <si>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</si>
  <si>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</si>
  <si>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</si>
  <si>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</si>
  <si>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</si>
  <si>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</si>
  <si>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</si>
  <si>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</si>
  <si>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</si>
  <si>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</si>
  <si>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</si>
  <si>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</si>
  <si>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</si>
  <si>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</si>
  <si>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</si>
  <si>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</si>
  <si>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</si>
  <si>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</si>
  <si>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</si>
  <si>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</si>
  <si>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</si>
  <si>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</si>
  <si>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</si>
  <si>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</si>
  <si>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</si>
  <si>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</si>
  <si>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</si>
  <si>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</si>
  <si>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</si>
  <si>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</si>
  <si>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</si>
  <si>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</si>
  <si>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</si>
  <si>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</si>
  <si>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</si>
  <si>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</si>
  <si>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</si>
  <si>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</si>
  <si>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</si>
  <si>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</si>
  <si>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</si>
  <si>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</si>
  <si>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</si>
  <si>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</si>
  <si>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</si>
  <si>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</si>
  <si>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</si>
  <si>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</si>
  <si>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</si>
  <si>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</si>
  <si>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</si>
  <si>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</si>
  <si>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</si>
  <si>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</si>
  <si>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</si>
  <si>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</si>
  <si>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</si>
  <si>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</si>
  <si>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</si>
  <si>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</si>
  <si>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</si>
  <si>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</si>
  <si>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</si>
  <si>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</si>
  <si>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</si>
  <si>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</si>
  <si>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</si>
  <si>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</si>
  <si>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</si>
  <si>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</si>
  <si>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</si>
  <si>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</si>
  <si>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</si>
  <si>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</si>
  <si>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</si>
  <si>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</si>
  <si>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</si>
  <si>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</si>
  <si>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</si>
  <si>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</si>
  <si>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</si>
  <si>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</si>
  <si>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</si>
  <si>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</si>
  <si>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</si>
  <si>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</si>
  <si>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</si>
  <si>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</si>
  <si>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</si>
  <si>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</si>
  <si>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</si>
  <si>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</si>
  <si>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</si>
  <si>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</si>
  <si>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</si>
  <si>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</si>
  <si>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</si>
  <si>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</si>
  <si>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</si>
  <si>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</si>
  <si>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</si>
  <si>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</si>
  <si>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</si>
  <si>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</si>
  <si>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</si>
  <si>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</si>
  <si>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</si>
  <si>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</si>
  <si>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</si>
  <si>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</si>
  <si>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</si>
  <si>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</si>
  <si>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</si>
  <si>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</si>
  <si>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</si>
  <si>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</si>
  <si>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</si>
  <si>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</si>
  <si>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</si>
  <si>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</si>
  <si>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</si>
  <si>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</si>
  <si>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</si>
  <si>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</si>
  <si>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</si>
  <si>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</si>
  <si>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</si>
  <si>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</si>
  <si>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</si>
  <si>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</si>
  <si>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</si>
  <si>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</si>
  <si>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</si>
  <si>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</si>
  <si>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</si>
  <si>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</si>
  <si>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</si>
  <si>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</si>
  <si>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</si>
  <si>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</si>
  <si>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</si>
  <si>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</si>
  <si>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</si>
  <si>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</si>
  <si>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</si>
  <si>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</si>
  <si>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</si>
  <si>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</si>
  <si>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</si>
  <si>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</si>
  <si>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</si>
  <si>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</si>
  <si>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</si>
  <si>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</si>
  <si>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</si>
  <si>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</si>
  <si>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</si>
  <si>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</si>
  <si>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</si>
  <si>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</si>
  <si>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</si>
  <si>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</si>
  <si>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</si>
  <si>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</si>
  <si>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</si>
  <si>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</si>
  <si>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</si>
  <si>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</si>
  <si>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</si>
  <si>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</si>
  <si>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</si>
  <si>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</si>
  <si>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</si>
  <si>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</si>
  <si>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</si>
  <si>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</si>
  <si>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</si>
  <si>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</si>
  <si>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</si>
  <si>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</si>
  <si>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</si>
  <si>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</si>
  <si>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</si>
  <si>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</si>
  <si>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</si>
  <si>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</si>
  <si>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</si>
  <si>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</si>
  <si>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</si>
  <si>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</si>
  <si>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</si>
  <si>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</si>
  <si>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</si>
  <si>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</si>
  <si>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</si>
  <si>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</si>
  <si>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</si>
  <si>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</si>
  <si>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</si>
  <si>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</si>
  <si>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</si>
  <si>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</si>
  <si>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</si>
  <si>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</si>
  <si>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</si>
  <si>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</si>
  <si>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</si>
  <si>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</si>
  <si>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</si>
  <si>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</si>
  <si>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</si>
  <si>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</si>
  <si>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</si>
  <si>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</si>
  <si>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</si>
  <si>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</si>
  <si>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</si>
  <si>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</si>
  <si>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</si>
  <si>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</si>
  <si>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</si>
  <si>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</si>
  <si>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</si>
  <si>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</si>
  <si>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</si>
  <si>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</si>
  <si>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</si>
  <si>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</si>
  <si>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</si>
  <si>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</si>
  <si>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</si>
  <si>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</si>
  <si>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</si>
  <si>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</si>
  <si>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</si>
  <si>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</si>
  <si>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</si>
  <si>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</si>
  <si>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</si>
  <si>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</si>
  <si>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</si>
  <si>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</si>
  <si>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</si>
  <si>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</si>
  <si>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</si>
  <si>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</si>
  <si>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</si>
  <si>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</si>
  <si>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</si>
  <si>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</si>
  <si>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</si>
  <si>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</si>
  <si>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</si>
  <si>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</si>
  <si>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</si>
  <si>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</si>
  <si>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</si>
  <si>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</si>
  <si>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</si>
  <si>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</si>
  <si>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</si>
  <si>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</si>
  <si>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</si>
  <si>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</si>
  <si>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</si>
  <si>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</si>
  <si>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</si>
  <si>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</si>
  <si>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</si>
  <si>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</si>
  <si>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</si>
  <si>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</si>
  <si>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</si>
  <si>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</si>
  <si>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</si>
  <si>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</si>
  <si>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</si>
  <si>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</si>
  <si>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</si>
  <si>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</si>
  <si>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</si>
  <si>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</si>
  <si>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</si>
  <si>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</si>
  <si>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</si>
  <si>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</si>
  <si>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</si>
  <si>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</si>
  <si>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</si>
  <si>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</si>
  <si>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</si>
  <si>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</si>
  <si>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</si>
  <si>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</si>
  <si>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</si>
  <si>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</si>
  <si>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</si>
  <si>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</si>
  <si>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</si>
  <si>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</si>
  <si>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</si>
  <si>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</si>
  <si>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</si>
  <si>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</si>
  <si>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</si>
  <si>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</si>
  <si>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</si>
  <si>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</si>
  <si>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</si>
  <si>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</si>
  <si>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</si>
  <si>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</si>
  <si>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</si>
  <si>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</si>
  <si>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</si>
  <si>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</si>
  <si>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</si>
  <si>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</si>
  <si>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</si>
  <si>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</si>
  <si>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</si>
  <si>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</si>
  <si>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</si>
  <si>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</si>
  <si>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</si>
  <si>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</si>
  <si>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</si>
  <si>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</si>
  <si>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</si>
  <si>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</si>
  <si>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</si>
  <si>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</si>
  <si>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</si>
  <si>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</si>
  <si>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</si>
  <si>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</si>
  <si>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</si>
  <si>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</si>
  <si>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</si>
  <si>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</si>
  <si>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</si>
  <si>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</si>
  <si>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</si>
  <si>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</si>
  <si>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</si>
  <si>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</si>
  <si>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</si>
  <si>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</si>
  <si>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</si>
  <si>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</si>
  <si>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</si>
  <si>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</si>
  <si>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</si>
  <si>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</si>
  <si>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</si>
  <si>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</si>
  <si>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</si>
  <si>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</si>
  <si>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</si>
  <si>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</si>
  <si>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</si>
  <si>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</si>
  <si>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</si>
  <si>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</si>
  <si>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</si>
  <si>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</si>
  <si>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</si>
  <si>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</si>
  <si>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</si>
  <si>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</si>
  <si>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</si>
  <si>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</si>
  <si>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</si>
  <si>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</si>
  <si>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</si>
  <si>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</si>
  <si>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</si>
  <si>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</si>
  <si>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</si>
  <si>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</si>
  <si>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</si>
  <si>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</si>
  <si>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</si>
  <si>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</si>
  <si>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</si>
  <si>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</si>
  <si>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</si>
  <si>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</si>
  <si>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</si>
  <si>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</si>
  <si>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</si>
  <si>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</si>
  <si>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</si>
  <si>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</si>
  <si>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</si>
  <si>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</si>
  <si>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</si>
  <si>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</si>
  <si>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</si>
  <si>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</si>
  <si>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</si>
  <si>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</si>
  <si>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</si>
  <si>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</si>
  <si>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</si>
  <si>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</si>
  <si>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</si>
  <si>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</si>
  <si>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</si>
  <si>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</si>
  <si>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</si>
  <si>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</si>
  <si>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</si>
  <si>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</si>
  <si>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</si>
  <si>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</si>
  <si>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</si>
  <si>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</si>
  <si>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</si>
  <si>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</si>
  <si>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</si>
  <si>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</si>
  <si>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</si>
  <si>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</si>
  <si>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</si>
  <si>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</si>
  <si>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</si>
  <si>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</si>
  <si>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</si>
  <si>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</si>
  <si>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</si>
  <si>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</si>
  <si>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</si>
  <si>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</si>
  <si>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</si>
  <si>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</si>
  <si>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</si>
  <si>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</si>
  <si>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</si>
  <si>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</si>
  <si>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</si>
  <si>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</si>
  <si>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</si>
  <si>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</si>
  <si>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</si>
  <si>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</si>
  <si>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</si>
  <si>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</si>
  <si>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</si>
  <si>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</si>
  <si>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</si>
  <si>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</si>
  <si>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</si>
  <si>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</si>
  <si>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</si>
  <si>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</si>
  <si>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</si>
  <si>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</si>
  <si>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</si>
  <si>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</si>
  <si>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</si>
  <si>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</si>
  <si>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</si>
  <si>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</si>
  <si>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</si>
  <si>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</si>
  <si>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</si>
  <si>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</si>
  <si>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</si>
  <si>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</si>
  <si>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</si>
  <si>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</si>
  <si>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</si>
  <si>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</si>
  <si>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</si>
  <si>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</si>
  <si>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</si>
  <si>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</si>
  <si>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</si>
  <si>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</si>
  <si>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</si>
  <si>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</si>
  <si>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</si>
  <si>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</si>
  <si>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</si>
  <si>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</si>
  <si>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</si>
  <si>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</si>
  <si>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</si>
  <si>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</si>
  <si>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</si>
  <si>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</si>
  <si>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</si>
  <si>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</si>
  <si>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</si>
  <si>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</si>
  <si>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</si>
  <si>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</si>
  <si>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</si>
  <si>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</si>
  <si>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</si>
  <si>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</si>
  <si>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</si>
  <si>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</si>
  <si>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</si>
  <si>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</si>
  <si>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</si>
  <si>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</si>
  <si>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</si>
  <si>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</si>
  <si>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</si>
  <si>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</si>
  <si>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</si>
  <si>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</si>
  <si>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</si>
  <si>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</si>
  <si>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</si>
  <si>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</si>
  <si>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</si>
  <si>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</si>
  <si>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</si>
  <si>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</si>
  <si>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</si>
  <si>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</si>
  <si>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</si>
  <si>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</si>
  <si>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</si>
  <si>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</si>
  <si>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</si>
  <si>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</si>
  <si>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</si>
  <si>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</si>
  <si>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</si>
  <si>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</si>
  <si>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</si>
  <si>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</si>
  <si>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</si>
  <si>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</si>
  <si>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</si>
  <si>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</si>
  <si>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</si>
  <si>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</si>
  <si>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</si>
  <si>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</si>
  <si>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</si>
  <si>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</si>
  <si>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</si>
  <si>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</si>
  <si>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</si>
  <si>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</si>
  <si>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</si>
  <si>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</si>
  <si>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</si>
  <si>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</si>
  <si>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</si>
  <si>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</si>
  <si>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</si>
  <si>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</si>
  <si>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</si>
  <si>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</si>
  <si>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</si>
  <si>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</si>
  <si>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</si>
  <si>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</si>
  <si>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</si>
  <si>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</si>
  <si>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</si>
  <si>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</si>
  <si>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</si>
  <si>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</si>
  <si>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</si>
  <si>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</si>
  <si>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</si>
  <si>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</si>
  <si>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</si>
  <si>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Equipe acionada para realizar carregamento, deslocamento suprimido por falta de espaço em TIQ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</si>
  <si>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</si>
  <si>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</si>
  <si>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</si>
  <si>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</si>
  <si>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</si>
  <si>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</si>
  <si>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</si>
  <si>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</si>
  <si>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</si>
  <si>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</si>
  <si>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</si>
  <si>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</si>
  <si>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</si>
  <si>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</si>
  <si>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</si>
  <si>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</si>
  <si>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</si>
  <si>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</si>
  <si>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</si>
  <si>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</si>
  <si>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</si>
  <si>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</si>
  <si>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</si>
  <si>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464TBR-TVL464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</si>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</sst>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O377" activePane="bottomRight" state="frozen"/>
      <selection pane="bottomRight" activeCell="V383" sqref="V383:W3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 t="s">
        <v>1931</v>
      </c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1932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1933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1934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1935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1936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1937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1938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1939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1940</v>
      </c>
      <c r="N367" s="202" t="s">
        <v>1941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1942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1943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1944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1945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1946</v>
      </c>
      <c r="N370" s="202" t="s">
        <v>1947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1949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1950</v>
      </c>
      <c r="I371" s="173" t="s">
        <v>1951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1952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1953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453</v>
      </c>
      <c r="L379" s="83">
        <v>475</v>
      </c>
      <c r="M379" s="202" t="s">
        <v>1954</v>
      </c>
      <c r="N379" s="202" t="s">
        <v>1955</v>
      </c>
      <c r="O379" s="173">
        <v>0.45833333333333331</v>
      </c>
      <c r="P379" s="173"/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1933</v>
      </c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464TBR-TVL464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453</v>
      </c>
      <c r="AQ379" s="278">
        <f>IF(BS_CONTROLE[[#This Row],[KM - Fim]]=0, "-", BS_CONTROLE[[#This Row],[KM - Fim]])</f>
        <v>475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e">
        <f>IF(AND(BR379&lt;1,BS379&lt;1),"Produção e Intervalo",IF(BR379&lt;1,"Intervalo",IF(BS379&lt;1,"Produção","Aderente")))</f>
        <v>#DIV/0!</v>
      </c>
      <c r="BR379" s="18" t="e">
        <f>IF(OR(B379="",F379=""),"*",AY379/P379)</f>
        <v>#DIV/0!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>D380&amp;B380</f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173" t="s">
        <v>263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TCS1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1956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1957</v>
      </c>
      <c r="D5" s="388"/>
      <c r="E5" s="388"/>
      <c r="F5" s="388"/>
      <c r="G5" s="388"/>
      <c r="H5" s="388"/>
      <c r="I5" s="388"/>
      <c r="J5" s="389"/>
      <c r="K5" s="390" t="s">
        <v>1958</v>
      </c>
      <c r="L5" s="391"/>
      <c r="M5" s="391"/>
      <c r="N5" s="391"/>
      <c r="O5" s="392" t="s">
        <v>1959</v>
      </c>
      <c r="P5" s="393"/>
      <c r="Q5" s="394"/>
    </row>
    <row r="6" spans="1:17" s="93" customFormat="1" ht="15.75" customHeight="1">
      <c r="A6" s="87" t="s">
        <v>1960</v>
      </c>
      <c r="B6" s="94" t="s">
        <v>1961</v>
      </c>
      <c r="C6" s="95" t="s">
        <v>1172</v>
      </c>
      <c r="D6" s="96" t="s">
        <v>1173</v>
      </c>
      <c r="E6" s="95" t="s">
        <v>1962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1963</v>
      </c>
      <c r="M6" s="139" t="s">
        <v>627</v>
      </c>
      <c r="N6" s="140" t="s">
        <v>1167</v>
      </c>
      <c r="O6" s="244" t="s">
        <v>1210</v>
      </c>
      <c r="P6" s="157"/>
      <c r="Q6" s="192" t="s">
        <v>1964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1965</v>
      </c>
      <c r="W1" s="400"/>
      <c r="X1" s="400"/>
      <c r="Y1" s="104"/>
    </row>
    <row r="2" spans="1:25" s="100" customFormat="1" ht="11.25" customHeight="1">
      <c r="A2" s="105" t="s">
        <v>1966</v>
      </c>
      <c r="B2" s="105" t="s">
        <v>1961</v>
      </c>
      <c r="C2" s="105" t="s">
        <v>603</v>
      </c>
      <c r="D2" s="106" t="s">
        <v>1172</v>
      </c>
      <c r="E2" s="106" t="s">
        <v>1173</v>
      </c>
      <c r="F2" s="106" t="s">
        <v>1960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1967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464TBR-TVL464</v>
      </c>
      <c r="M378" s="111">
        <f>IF(FN_MC!J379="","*",FN_MC!J379)</f>
        <v>74</v>
      </c>
      <c r="N378" s="288">
        <f>IF(FN_MC!K379="","*",FN_MC!K379)</f>
        <v>453</v>
      </c>
      <c r="O378" s="288">
        <f>IF(FN_MC!L379="","*",FN_MC!L379)</f>
        <v>475</v>
      </c>
      <c r="P378" s="111"/>
      <c r="Q378" s="128">
        <f>IF(FN_MC!O379="","*",FN_MC!O379)</f>
        <v>0.45833333333333331</v>
      </c>
      <c r="R378" s="128" t="str">
        <f>IF(FN_MC!P379="","*",FN_MC!P379)</f>
        <v>*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TCS1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1970</v>
      </c>
      <c r="C4" s="318" t="s">
        <v>1971</v>
      </c>
      <c r="D4" s="318" t="s">
        <v>1972</v>
      </c>
      <c r="E4" s="318" t="s">
        <v>1973</v>
      </c>
      <c r="F4" s="318" t="s">
        <v>6</v>
      </c>
      <c r="G4" s="318" t="s">
        <v>1974</v>
      </c>
      <c r="H4" s="191"/>
    </row>
    <row r="5" spans="1:8">
      <c r="A5" s="191"/>
      <c r="B5" s="319" t="s">
        <v>1975</v>
      </c>
      <c r="C5" s="319">
        <v>309525</v>
      </c>
      <c r="D5" s="319" t="s">
        <v>1976</v>
      </c>
      <c r="E5" s="319" t="s">
        <v>845</v>
      </c>
      <c r="F5" s="319" t="s">
        <v>1977</v>
      </c>
      <c r="G5" s="320">
        <v>46296</v>
      </c>
      <c r="H5" s="191"/>
    </row>
    <row r="6" spans="1:8">
      <c r="A6" s="191"/>
      <c r="B6" s="319" t="s">
        <v>1938</v>
      </c>
      <c r="C6" s="319">
        <v>256875</v>
      </c>
      <c r="D6" s="319" t="s">
        <v>1978</v>
      </c>
      <c r="E6" s="319" t="s">
        <v>845</v>
      </c>
      <c r="F6" s="319" t="s">
        <v>1977</v>
      </c>
      <c r="G6" s="320">
        <v>46296</v>
      </c>
      <c r="H6" s="191"/>
    </row>
    <row r="7" spans="1:8">
      <c r="A7" s="191"/>
      <c r="B7" s="319" t="s">
        <v>1979</v>
      </c>
      <c r="C7" s="319">
        <v>257278</v>
      </c>
      <c r="D7" s="319" t="s">
        <v>1980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1981</v>
      </c>
      <c r="C8" s="319">
        <v>261794</v>
      </c>
      <c r="D8" s="319" t="s">
        <v>1982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1983</v>
      </c>
      <c r="C9" s="319">
        <v>257033</v>
      </c>
      <c r="D9" s="319" t="s">
        <v>1984</v>
      </c>
      <c r="E9" s="319" t="s">
        <v>836</v>
      </c>
      <c r="F9" s="319" t="s">
        <v>192</v>
      </c>
      <c r="G9" s="319" t="s">
        <v>1985</v>
      </c>
      <c r="H9" s="191"/>
    </row>
    <row r="10" spans="1:8">
      <c r="A10" s="191"/>
      <c r="B10" s="319" t="s">
        <v>1986</v>
      </c>
      <c r="C10" s="319">
        <v>396578</v>
      </c>
      <c r="D10" s="319" t="s">
        <v>1987</v>
      </c>
      <c r="E10" s="319" t="s">
        <v>836</v>
      </c>
      <c r="F10" s="319" t="s">
        <v>192</v>
      </c>
      <c r="G10" s="319" t="s">
        <v>1985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1989</v>
      </c>
      <c r="E3" s="315" t="s">
        <v>1990</v>
      </c>
      <c r="F3" s="315" t="s">
        <v>1991</v>
      </c>
      <c r="G3" s="315" t="s">
        <v>1992</v>
      </c>
      <c r="H3" s="315" t="s">
        <v>1993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1996</v>
      </c>
      <c r="C2" s="95" t="s">
        <v>1158</v>
      </c>
      <c r="D2" s="95" t="s">
        <v>596</v>
      </c>
      <c r="E2" s="95" t="s">
        <v>1997</v>
      </c>
      <c r="F2" s="95" t="s">
        <v>1998</v>
      </c>
      <c r="G2" s="95" t="s">
        <v>1999</v>
      </c>
      <c r="H2" s="95" t="s">
        <v>2000</v>
      </c>
      <c r="I2" s="95" t="s">
        <v>2001</v>
      </c>
      <c r="J2" s="95" t="s">
        <v>2002</v>
      </c>
      <c r="K2" s="131" t="s">
        <v>2003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TCS1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2025-12-30T15:12:23Z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