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8" documentId="120_S{118792C3-22EF-5104-A093-F22BFE3913F3}" xr6:coauthVersionLast="47" xr6:coauthVersionMax="47" xr10:uidLastSave="{8AA23181-86F6-40F7-9D64-8B2CFF1B81C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<sst xmlns="http://schemas.openxmlformats.org/spreadsheetml/2006/main" count="5878" uniqueCount="1479">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</sst>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Z1" activePane="topRight" state="frozen"/>
      <selection pane="topRight" activeCell="Q246" sqref="Q246:Q2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13"/>
        <v>Aderente</v>
      </c>
      <c r="BR217" s="19">
        <f>IF(OR(B217="",F217=""),"*",AY217/P217)</f>
        <v>1.1333333333333333</v>
      </c>
      <c r="BS217" s="19">
        <f>IF(OR(B217="",F217=""),"*",BA217/Q217)</f>
        <v>1</v>
      </c>
      <c r="BT217" s="208" t="str">
        <f t="shared" si="15"/>
        <v>OKOK</v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>
      <c r="A232" s="47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01"/>
      <c r="F232" s="202"/>
      <c r="G232" s="146" t="str">
        <f>IF(D232="","*",VLOOKUP(F232,BS_ATIVIDADE[],3,FALSE))</f>
        <v>*</v>
      </c>
      <c r="H232" s="203"/>
      <c r="I232" s="203"/>
      <c r="J232" s="130"/>
      <c r="K232" s="130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130">
        <v>73</v>
      </c>
      <c r="K245" s="130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12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108">
        <f>IF(BS_CONTROLE[[#This Row],[SUB]]=0, "-", BS_CONTROLE[[#This Row],[SUB]])</f>
        <v>73</v>
      </c>
      <c r="AP245" s="108">
        <f>BS_CONTROLE[[#This Row],[KM - Inicio]]</f>
        <v>128</v>
      </c>
      <c r="AQ245" s="108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4" operator="equal">
      <formula>"NÃO"</formula>
    </cfRule>
    <cfRule type="cellIs" dxfId="253" priority="11875" operator="equal">
      <formula>"SIM"</formula>
    </cfRule>
  </conditionalFormatting>
  <conditionalFormatting sqref="AZ6:AZ1039">
    <cfRule type="expression" dxfId="252" priority="54330">
      <formula>#REF!=1</formula>
    </cfRule>
  </conditionalFormatting>
  <conditionalFormatting sqref="U6:U1039 BE6:BE1039 AY6:AY1039">
    <cfRule type="cellIs" dxfId="251" priority="54314" operator="equal">
      <formula>"ERRO"</formula>
    </cfRule>
  </conditionalFormatting>
  <conditionalFormatting sqref="BQ6:BQ1039">
    <cfRule type="cellIs" dxfId="250" priority="54309" operator="equal">
      <formula>"Produção e Intervalo"</formula>
    </cfRule>
    <cfRule type="cellIs" dxfId="249" priority="54310" operator="equal">
      <formula>"Aderente"</formula>
    </cfRule>
    <cfRule type="cellIs" dxfId="248" priority="54311" operator="equal">
      <formula>"Intervalo"</formula>
    </cfRule>
    <cfRule type="cellIs" dxfId="247" priority="54312" operator="equal">
      <formula>"Produção"</formula>
    </cfRule>
    <cfRule type="cellIs" dxfId="246" priority="54313" operator="equal">
      <formula>"ERRO"</formula>
    </cfRule>
  </conditionalFormatting>
  <conditionalFormatting sqref="BR6:BS1039">
    <cfRule type="cellIs" dxfId="245" priority="54291" operator="equal">
      <formula>"*"</formula>
    </cfRule>
    <cfRule type="cellIs" dxfId="244" priority="54292" operator="greaterThanOrEqual">
      <formula>1</formula>
    </cfRule>
    <cfRule type="cellIs" dxfId="243" priority="54293" operator="lessThan">
      <formula>1</formula>
    </cfRule>
  </conditionalFormatting>
  <conditionalFormatting sqref="Y8:Z13">
    <cfRule type="cellIs" dxfId="242" priority="417" operator="equal">
      <formula>"OPORTUNIDADE"</formula>
    </cfRule>
  </conditionalFormatting>
  <conditionalFormatting sqref="Y8:Z13">
    <cfRule type="cellIs" dxfId="241" priority="415" operator="equal">
      <formula>"NÃO"</formula>
    </cfRule>
    <cfRule type="cellIs" dxfId="240" priority="416" operator="equal">
      <formula>"SIM"</formula>
    </cfRule>
  </conditionalFormatting>
  <conditionalFormatting sqref="Y17:Z18">
    <cfRule type="cellIs" dxfId="239" priority="414" operator="equal">
      <formula>"OPORTUNIDADE"</formula>
    </cfRule>
  </conditionalFormatting>
  <conditionalFormatting sqref="Y17:Z18">
    <cfRule type="cellIs" dxfId="238" priority="412" operator="equal">
      <formula>"NÃO"</formula>
    </cfRule>
    <cfRule type="cellIs" dxfId="237" priority="413" operator="equal">
      <formula>"SIM"</formula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400" operator="equal">
      <formula>"OPORTUNIDADE"</formula>
    </cfRule>
  </conditionalFormatting>
  <conditionalFormatting sqref="Y19:Z19">
    <cfRule type="cellIs" dxfId="235" priority="398" operator="equal">
      <formula>"NÃO"</formula>
    </cfRule>
    <cfRule type="cellIs" dxfId="234" priority="399" operator="equal">
      <formula>"SIM"</formula>
    </cfRule>
  </conditionalFormatting>
  <conditionalFormatting sqref="Z29">
    <cfRule type="cellIs" dxfId="233" priority="397" operator="equal">
      <formula>"OPORTUNIDADE"</formula>
    </cfRule>
  </conditionalFormatting>
  <conditionalFormatting sqref="Z29">
    <cfRule type="cellIs" dxfId="232" priority="395" operator="equal">
      <formula>"NÃO"</formula>
    </cfRule>
    <cfRule type="cellIs" dxfId="231" priority="396" operator="equal">
      <formula>"SIM"</formula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8" operator="equal">
      <formula>"OPORTUNIDADE"</formula>
    </cfRule>
  </conditionalFormatting>
  <conditionalFormatting sqref="Y16">
    <cfRule type="cellIs" dxfId="229" priority="386" operator="equal">
      <formula>"NÃO"</formula>
    </cfRule>
    <cfRule type="cellIs" dxfId="228" priority="387" operator="equal">
      <formula>"SIM"</formula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1" operator="equal">
      <formula>"OPORTUNIDADE"</formula>
    </cfRule>
  </conditionalFormatting>
  <conditionalFormatting sqref="Z32:Z33">
    <cfRule type="cellIs" dxfId="226" priority="369" operator="equal">
      <formula>"NÃO"</formula>
    </cfRule>
    <cfRule type="cellIs" dxfId="225" priority="370" operator="equal">
      <formula>"SIM"</formula>
    </cfRule>
  </conditionalFormatting>
  <conditionalFormatting sqref="Y32:Y33">
    <cfRule type="cellIs" dxfId="224" priority="368" operator="equal">
      <formula>"OPORTUNIDADE"</formula>
    </cfRule>
  </conditionalFormatting>
  <conditionalFormatting sqref="Y32:Y33">
    <cfRule type="cellIs" dxfId="223" priority="366" operator="equal">
      <formula>"NÃO"</formula>
    </cfRule>
    <cfRule type="cellIs" dxfId="222" priority="367" operator="equal">
      <formula>"SIM"</formula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9" operator="equal">
      <formula>"OPORTUNIDADE"</formula>
    </cfRule>
  </conditionalFormatting>
  <conditionalFormatting sqref="Y40:Y46 Y34:Y38">
    <cfRule type="cellIs" dxfId="220" priority="357" operator="equal">
      <formula>"NÃO"</formula>
    </cfRule>
    <cfRule type="cellIs" dxfId="219" priority="358" operator="equal">
      <formula>"SIM"</formula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8" operator="equal">
      <formula>"OPORTUNIDADE"</formula>
    </cfRule>
  </conditionalFormatting>
  <conditionalFormatting sqref="Z36:Z37">
    <cfRule type="cellIs" dxfId="217" priority="346" operator="equal">
      <formula>"NÃO"</formula>
    </cfRule>
    <cfRule type="cellIs" dxfId="216" priority="347" operator="equal">
      <formula>"SIM"</formula>
    </cfRule>
  </conditionalFormatting>
  <conditionalFormatting sqref="Z38:Z39">
    <cfRule type="cellIs" dxfId="215" priority="345" operator="equal">
      <formula>"OPORTUNIDADE"</formula>
    </cfRule>
  </conditionalFormatting>
  <conditionalFormatting sqref="Z38:Z39">
    <cfRule type="cellIs" dxfId="214" priority="343" operator="equal">
      <formula>"NÃO"</formula>
    </cfRule>
    <cfRule type="cellIs" dxfId="213" priority="344" operator="equal">
      <formula>"SIM"</formula>
    </cfRule>
  </conditionalFormatting>
  <conditionalFormatting sqref="Z46">
    <cfRule type="cellIs" dxfId="212" priority="342" operator="equal">
      <formula>"OPORTUNIDADE"</formula>
    </cfRule>
  </conditionalFormatting>
  <conditionalFormatting sqref="Z46">
    <cfRule type="cellIs" dxfId="211" priority="340" operator="equal">
      <formula>"NÃO"</formula>
    </cfRule>
    <cfRule type="cellIs" dxfId="210" priority="341" operator="equal">
      <formula>"SIM"</formula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30" operator="equal">
      <formula>"OPORTUNIDADE"</formula>
    </cfRule>
  </conditionalFormatting>
  <conditionalFormatting sqref="Y29"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9">
    <cfRule type="cellIs" dxfId="206" priority="327" operator="equal">
      <formula>"OPORTUNIDADE"</formula>
    </cfRule>
  </conditionalFormatting>
  <conditionalFormatting sqref="Y39">
    <cfRule type="cellIs" dxfId="205" priority="325" operator="equal">
      <formula>"NÃO"</formula>
    </cfRule>
    <cfRule type="cellIs" dxfId="204" priority="326" operator="equal">
      <formula>"SIM"</formula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7" operator="equal">
      <formula>"OPORTUNIDADE"</formula>
    </cfRule>
  </conditionalFormatting>
  <conditionalFormatting sqref="Z49:Z50">
    <cfRule type="cellIs" dxfId="202" priority="315" operator="equal">
      <formula>"NÃO"</formula>
    </cfRule>
    <cfRule type="cellIs" dxfId="201" priority="316" operator="equal">
      <formula>"SIM"</formula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8" operator="equal">
      <formula>"OPORTUNIDADE"</formula>
    </cfRule>
  </conditionalFormatting>
  <conditionalFormatting sqref="Z53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6" operator="equal">
      <formula>"OPORTUNIDADE"</formula>
    </cfRule>
  </conditionalFormatting>
  <conditionalFormatting sqref="Z54:Z55">
    <cfRule type="cellIs" dxfId="196" priority="274" operator="equal">
      <formula>"NÃO"</formula>
    </cfRule>
    <cfRule type="cellIs" dxfId="195" priority="275" operator="equal">
      <formula>"SIM"</formula>
    </cfRule>
  </conditionalFormatting>
  <conditionalFormatting sqref="Z56">
    <cfRule type="cellIs" dxfId="194" priority="270" operator="equal">
      <formula>"OPORTUNIDADE"</formula>
    </cfRule>
  </conditionalFormatting>
  <conditionalFormatting sqref="Z56">
    <cfRule type="cellIs" dxfId="193" priority="268" operator="equal">
      <formula>"NÃO"</formula>
    </cfRule>
    <cfRule type="cellIs" dxfId="192" priority="269" operator="equal">
      <formula>"SIM"</formula>
    </cfRule>
  </conditionalFormatting>
  <conditionalFormatting sqref="Z63:Z65">
    <cfRule type="cellIs" dxfId="191" priority="261" operator="equal">
      <formula>"OPORTUNIDADE"</formula>
    </cfRule>
  </conditionalFormatting>
  <conditionalFormatting sqref="Z63:Z65">
    <cfRule type="cellIs" dxfId="190" priority="259" operator="equal">
      <formula>"NÃO"</formula>
    </cfRule>
    <cfRule type="cellIs" dxfId="189" priority="260" operator="equal">
      <formula>"SIM"</formula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3" operator="equal">
      <formula>"OPORTUNIDADE"</formula>
    </cfRule>
  </conditionalFormatting>
  <conditionalFormatting sqref="Z70:Z71">
    <cfRule type="cellIs" dxfId="187" priority="221" operator="equal">
      <formula>"NÃO"</formula>
    </cfRule>
    <cfRule type="cellIs" dxfId="186" priority="222" operator="equal">
      <formula>"SIM"</formula>
    </cfRule>
  </conditionalFormatting>
  <conditionalFormatting sqref="Z72">
    <cfRule type="cellIs" dxfId="185" priority="214" operator="equal">
      <formula>"OPORTUNIDADE"</formula>
    </cfRule>
  </conditionalFormatting>
  <conditionalFormatting sqref="Z72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3" operator="equal">
      <formula>"OPORTUNIDADE"</formula>
    </cfRule>
  </conditionalFormatting>
  <conditionalFormatting sqref="Z76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4" operator="equal">
      <formula>"OPORTUNIDADE"</formula>
    </cfRule>
  </conditionalFormatting>
  <conditionalFormatting sqref="Z99:Z100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6" operator="equal">
      <formula>"OPORTUNIDADE"</formula>
    </cfRule>
  </conditionalFormatting>
  <conditionalFormatting sqref="Z8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1" operator="equal">
      <formula>"OPORTUNIDADE"</formula>
    </cfRule>
  </conditionalFormatting>
  <conditionalFormatting sqref="Z90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3" operator="equal">
      <formula>"OPORTUNIDADE"</formula>
    </cfRule>
  </conditionalFormatting>
  <conditionalFormatting sqref="Z11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21">
    <cfRule type="cellIs" dxfId="167" priority="140" operator="equal">
      <formula>"OPORTUNIDADE"</formula>
    </cfRule>
  </conditionalFormatting>
  <conditionalFormatting sqref="Z121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7" operator="equal">
      <formula>"OPORTUNIDADE"</formula>
    </cfRule>
  </conditionalFormatting>
  <conditionalFormatting sqref="Z132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5" operator="equal">
      <formula>"OPORTUNIDADE"</formula>
    </cfRule>
  </conditionalFormatting>
  <conditionalFormatting sqref="Z15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5" operator="equal">
      <formula>"OPORTUNIDADE"</formula>
    </cfRule>
  </conditionalFormatting>
  <conditionalFormatting sqref="Z17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3" operator="equal">
      <formula>"OPORTUNIDADE"</formula>
    </cfRule>
  </conditionalFormatting>
  <conditionalFormatting sqref="Z19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46096</v>
      </c>
      <c r="V2" s="141">
        <f ca="1">U2-1</f>
        <v>46095</v>
      </c>
      <c r="W2" s="141">
        <f ca="1">V2-1</f>
        <v>46094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 t="str">
        <f ca="1">_xlfn.XLOOKUP(G5&amp;$U$2,BS_CONTROLE[CHAVE],BS_CONTROLE[Quantidade_11],"-")</f>
        <v>-</v>
      </c>
      <c r="V5" s="140" t="str">
        <f ca="1">_xlfn.XLOOKUP(G5&amp;$V$2,BS_CONTROLE[CHAVE],BS_CONTROLE[Quantidade_11],"-")</f>
        <v>-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 t="str">
        <f ca="1">_xlfn.XLOOKUP(G13&amp;$U$2,BS_CONTROLE[CHAVE],BS_CONTROLE[Quantidade_11],"-")</f>
        <v>-</v>
      </c>
      <c r="V13" s="140" t="str">
        <f ca="1">_xlfn.XLOOKUP(G13&amp;$V$2,BS_CONTROLE[CHAVE],BS_CONTROLE[Quantidade_11],"-")</f>
        <v>-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0</v>
      </c>
      <c r="W22" s="140">
        <f ca="1">_xlfn.XLOOKUP(G22&amp;$W$2,BS_CONTROLE[CHAVE],BS_CONTROLE[Quantidade_11],"-")</f>
        <v>0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50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50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0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0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 t="str">
        <f ca="1">_xlfn.XLOOKUP(G124&amp;$U$2,BS_CONTROLE[CHAVE],BS_CONTROLE[Quantidade_11],"-")</f>
        <v>-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50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 t="str">
        <f ca="1">_xlfn.XLOOKUP(G138&amp;$U$2,BS_CONTROLE[CHAVE],BS_CONTROLE[Quantidade_11],"-")</f>
        <v>-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0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0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0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 t="str">
        <f ca="1">_xlfn.XLOOKUP(G167&amp;$U$2,BS_CONTROLE[CHAVE],BS_CONTROLE[Quantidade_11],"-")</f>
        <v>-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>
        <f ca="1">_xlfn.XLOOKUP(G172&amp;$W$2,BS_CONTROLE[CHAVE],BS_CONTROLE[Quantidade_11],"-")</f>
        <v>50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 t="str">
        <f ca="1">_xlfn.XLOOKUP(G175&amp;$U$2,BS_CONTROLE[CHAVE],BS_CONTROLE[Quantidade_11],"-")</f>
        <v>-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 t="str">
        <f ca="1">_xlfn.XLOOKUP(G178&amp;$U$2,BS_CONTROLE[CHAVE],BS_CONTROLE[Quantidade_11],"-")</f>
        <v>-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 t="str">
        <f ca="1">_xlfn.XLOOKUP(G182&amp;$U$2,BS_CONTROLE[CHAVE],BS_CONTROLE[Quantidade_11],"-")</f>
        <v>-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50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 t="str">
        <f ca="1">_xlfn.XLOOKUP(G192&amp;$U$2,BS_CONTROLE[CHAVE],BS_CONTROLE[Quantidade_11],"-")</f>
        <v>-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>
        <f ca="1">_xlfn.XLOOKUP(G196&amp;$W$2,BS_CONTROLE[CHAVE],BS_CONTROLE[Quantidade_11],"-")</f>
        <v>1248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 t="str">
        <f ca="1">_xlfn.XLOOKUP(G197&amp;$U$2,BS_CONTROLE[CHAVE],BS_CONTROLE[Quantidade_11],"-")</f>
        <v>-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0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>
        <f ca="1">_xlfn.XLOOKUP(G201&amp;$V$2,BS_CONTROLE[CHAVE],BS_CONTROLE[Quantidade_11],"-")</f>
        <v>0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>
        <f ca="1">_xlfn.XLOOKUP(G202&amp;$W$2,BS_CONTROLE[CHAVE],BS_CONTROLE[Quantidade_11],"-")</f>
        <v>50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 t="str">
        <f ca="1">_xlfn.XLOOKUP(G205&amp;$U$2,BS_CONTROLE[CHAVE],BS_CONTROLE[Quantidade_11],"-")</f>
        <v>-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0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>
        <f ca="1">_xlfn.XLOOKUP(G209&amp;$V$2,BS_CONTROLE[CHAVE],BS_CONTROLE[Quantidade_11],"-")</f>
        <v>0</v>
      </c>
      <c r="W209" s="140">
        <f ca="1">_xlfn.XLOOKUP(G209&amp;$W$2,BS_CONTROLE[CHAVE],BS_CONTROLE[Quantidade_11],"-")</f>
        <v>0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 t="str">
        <f ca="1">_xlfn.XLOOKUP(G211&amp;$U$2,BS_CONTROLE[CHAVE],BS_CONTROLE[Quantidade_11],"-")</f>
        <v>-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0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>
        <f ca="1">_xlfn.XLOOKUP(G212&amp;$W$2,BS_CONTROLE[CHAVE],BS_CONTROLE[Quantidade_11],"-")</f>
        <v>1248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50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 t="str">
        <f ca="1">_xlfn.XLOOKUP(G219&amp;$U$2,BS_CONTROLE[CHAVE],BS_CONTROLE[Quantidade_11],"-")</f>
        <v>-</v>
      </c>
      <c r="V219" s="140">
        <f ca="1">_xlfn.XLOOKUP(G219&amp;$V$2,BS_CONTROLE[CHAVE],BS_CONTROLE[Quantidade_11],"-")</f>
        <v>0</v>
      </c>
      <c r="W219" s="140">
        <f ca="1">_xlfn.XLOOKUP(G219&amp;$W$2,BS_CONTROLE[CHAVE],BS_CONTROLE[Quantidade_11],"-")</f>
        <v>0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 t="str">
        <f ca="1">_xlfn.XLOOKUP(G220&amp;$U$2,BS_CONTROLE[CHAVE],BS_CONTROLE[Quantidade_11],"-")</f>
        <v>-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0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 t="str">
        <f ca="1">_xlfn.XLOOKUP(G221&amp;$U$2,BS_CONTROLE[CHAVE],BS_CONTROLE[Quantidade_11],"-")</f>
        <v>-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0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>
        <f ca="1">_xlfn.XLOOKUP(G222&amp;$V$2,BS_CONTROLE[CHAVE],BS_CONTROLE[Quantidade_11],"-")</f>
        <v>0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>
        <f ca="1">_xlfn.XLOOKUP(G223&amp;$V$2,BS_CONTROLE[CHAVE],BS_CONTROLE[Quantidade_11],"-")</f>
        <v>0</v>
      </c>
      <c r="W223" s="140">
        <f ca="1">_xlfn.XLOOKUP(G223&amp;$W$2,BS_CONTROLE[CHAVE],BS_CONTROLE[Quantidade_11],"-")</f>
        <v>0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>
        <f ca="1">_xlfn.XLOOKUP(G226&amp;$W$2,BS_CONTROLE[CHAVE],BS_CONTROLE[Quantidade_11],"-")</f>
        <v>0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 t="str">
        <f ca="1">_xlfn.XLOOKUP(G228&amp;$U$2,BS_CONTROLE[CHAVE],BS_CONTROLE[Quantidade_11],"-")</f>
        <v>-</v>
      </c>
      <c r="V228" s="140">
        <f ca="1">_xlfn.XLOOKUP(G228&amp;$V$2,BS_CONTROLE[CHAVE],BS_CONTROLE[Quantidade_11],"-")</f>
        <v>0</v>
      </c>
      <c r="W228" s="140">
        <f ca="1">_xlfn.XLOOKUP(G228&amp;$W$2,BS_CONTROLE[CHAVE],BS_CONTROLE[Quantidade_11],"-")</f>
        <v>0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>
        <f ca="1">_xlfn.XLOOKUP(G229&amp;$W$2,BS_CONTROLE[CHAVE],BS_CONTROLE[Quantidade_11],"-")</f>
        <v>50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 t="str">
        <f ca="1">_xlfn.XLOOKUP(G230&amp;$U$2,BS_CONTROLE[CHAVE],BS_CONTROLE[Quantidade_11],"-")</f>
        <v>-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0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>
        <f ca="1">_xlfn.XLOOKUP(G233&amp;$V$2,BS_CONTROLE[CHAVE],BS_CONTROLE[Quantidade_11],"-")</f>
        <v>0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>
        <f ca="1">_xlfn.XLOOKUP(G234&amp;$V$2,BS_CONTROLE[CHAVE],BS_CONTROLE[Quantidade_11],"-")</f>
        <v>0</v>
      </c>
      <c r="W234" s="140">
        <f ca="1">_xlfn.XLOOKUP(G234&amp;$W$2,BS_CONTROLE[CHAVE],BS_CONTROLE[Quantidade_11],"-")</f>
        <v>0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>
        <f ca="1">_xlfn.XLOOKUP(G237&amp;$W$2,BS_CONTROLE[CHAVE],BS_CONTROLE[Quantidade_11],"-")</f>
        <v>50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2026-03-16T14:55:51Z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