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730" documentId="8_{B6337239-1A00-434D-AAD0-422EA1FEB5AE}" xr6:coauthVersionLast="47" xr6:coauthVersionMax="47" xr10:uidLastSave="{CC2909F5-B9D9-4773-BED2-F9E3B1A174F8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0" i="1" l="1" a="1"/>
  <c r="N120" i="1" s="1"/>
  <c r="M120" i="1" a="1"/>
  <c r="M120" i="1" s="1"/>
  <c r="N118" i="1" a="1"/>
  <c r="N118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<sst xmlns="http://schemas.openxmlformats.org/spreadsheetml/2006/main" count="6043" uniqueCount="1485">
  <si>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</si>
  <si>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</si>
  <si>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</si>
  <si>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</si>
  <si>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</si>
  <si>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</si>
  <si>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</si>
  <si>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</si>
  <si>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</si>
  <si>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</si>
  <si>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</si>
  <si>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</si>
  <si>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</si>
  <si>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</si>
  <si>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</si>
  <si>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</si>
  <si>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</si>
  <si>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</si>
  <si>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</si>
  <si>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</si>
  <si>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</si>
  <si>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</si>
  <si>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</si>
  <si>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</si>
  <si>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</si>
  <si>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</si>
  <si>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</si>
  <si>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</si>
  <si>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</si>
  <si>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</si>
  <si>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</si>
  <si>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</si>
  <si>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</si>
  <si>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</si>
  <si>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</si>
  <si>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</si>
  <si>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</si>
  <si>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</si>
  <si>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</si>
  <si>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</si>
  <si>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</si>
  <si>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</si>
  <si>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</si>
  <si>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</si>
  <si>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</si>
  <si>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</si>
  <si>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</si>
  <si>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</si>
  <si>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</si>
  <si>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</si>
  <si>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</si>
  <si>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</si>
  <si>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</si>
  <si>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</si>
  <si>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</si>
  <si>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</si>
  <si>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</si>
  <si>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</si>
  <si>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</si>
  <si>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</si>
  <si>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</si>
  <si>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</si>
  <si>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</si>
  <si>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</si>
  <si>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</si>
  <si>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</si>
  <si>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</si>
  <si>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</si>
  <si>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</si>
  <si>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</si>
  <si>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</si>
  <si>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</si>
  <si>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</si>
  <si>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</si>
  <si>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</si>
  <si>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</si>
  <si>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</si>
  <si>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</si>
  <si>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</si>
  <si>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</si>
  <si>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</si>
  <si>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</si>
  <si>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</si>
  <si>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</si>
  <si>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</si>
  <si>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</si>
  <si>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</si>
  <si>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</si>
  <si>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</si>
  <si>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</si>
  <si>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</si>
  <si>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</si>
  <si>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</si>
  <si>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</si>
  <si>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</si>
  <si>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</si>
  <si>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</si>
  <si>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</si>
  <si>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</si>
  <si>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</si>
  <si>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</si>
  <si>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</si>
  <si>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</si>
  <si>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</si>
  <si>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</si>
  <si>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</si>
  <si>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</si>
  <si>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</si>
  <si>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</si>
  <si>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</si>
  <si>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</si>
  <si>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</si>
  <si>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</si>
  <si>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</si>
  <si>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</si>
  <si>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</si>
  <si>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</si>
  <si>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</si>
  <si>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</si>
  <si>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</si>
  <si>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</si>
  <si>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</si>
  <si>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</si>
  <si>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</si>
  <si>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</si>
  <si>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</si>
  <si>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</si>
  <si>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</si>
  <si>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</si>
  <si>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</si>
  <si>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</si>
  <si>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</si>
  <si>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</si>
  <si>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</si>
  <si>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</si>
  <si>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</si>
  <si>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</si>
  <si>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</si>
  <si>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</si>
  <si>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</si>
  <si>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</si>
  <si>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</si>
  <si>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</si>
  <si>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</si>
  <si>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</si>
  <si>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</si>
  <si>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</si>
  <si>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</si>
  <si>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</si>
  <si>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</si>
  <si>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</si>
  <si>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</si>
  <si>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</si>
  <si>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</si>
  <si>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</si>
  <si>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</si>
  <si>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</si>
  <si>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</si>
  <si>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</si>
  <si>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</si>
  <si>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</si>
  <si>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</si>
  <si>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</si>
  <si>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</si>
  <si>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</si>
  <si>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</si>
  <si>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</si>
  <si>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</si>
  <si>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</si>
  <si>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</si>
  <si>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</si>
  <si>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</si>
  <si>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</si>
  <si>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</si>
  <si>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</si>
  <si>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</si>
  <si>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</si>
  <si>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</si>
  <si>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</si>
  <si>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</si>
  <si>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</si>
  <si>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</si>
  <si>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</si>
  <si>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</si>
  <si>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</si>
  <si>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</si>
  <si>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</si>
  <si>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</si>
  <si>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</si>
  <si>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</si>
  <si>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</si>
  <si>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</si>
  <si>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</si>
  <si>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</si>
  <si>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</si>
  <si>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</si>
  <si>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</si>
  <si>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</si>
  <si>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</si>
  <si>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</si>
  <si>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</si>
  <si>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</si>
  <si>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</si>
  <si>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</si>
  <si>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</si>
  <si>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</si>
  <si>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</si>
  <si>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</si>
  <si>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</si>
  <si>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</si>
  <si>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</si>
  <si>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</si>
  <si>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</si>
  <si>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</si>
  <si>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</si>
  <si>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</si>
  <si>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</si>
  <si>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</si>
  <si>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</si>
  <si>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</si>
  <si>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</si>
  <si>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</si>
  <si>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</si>
  <si>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</si>
  <si>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</si>
  <si>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</si>
  <si>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</si>
  <si>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</si>
  <si>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</si>
  <si>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</si>
  <si>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</si>
  <si>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</si>
  <si>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</si>
  <si>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</si>
  <si>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</si>
  <si>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</si>
  <si>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</si>
  <si>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</si>
  <si>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</si>
  <si>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</si>
  <si>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</si>
  <si>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</si>
  <si>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</si>
  <si>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</si>
  <si>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</si>
  <si>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</si>
  <si>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</si>
  <si>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</si>
  <si>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</si>
  <si>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</si>
  <si>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</si>
  <si>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</si>
  <si>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</si>
  <si>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</si>
  <si>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</si>
  <si>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</si>
  <si>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</si>
  <si>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</si>
  <si>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</si>
  <si>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</si>
  <si>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</si>
  <si>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</si>
  <si>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</si>
  <si>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</si>
  <si>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</si>
  <si>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</si>
  <si>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</si>
  <si>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</si>
  <si>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</si>
  <si>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</si>
  <si>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</si>
  <si>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</si>
  <si>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</si>
  <si>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</si>
  <si>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</si>
  <si>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</si>
  <si>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</si>
  <si>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</si>
  <si>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</si>
  <si>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</si>
  <si>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</si>
  <si>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</si>
  <si>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</si>
  <si>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</si>
  <si>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</si>
  <si>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</si>
  <si>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</si>
  <si>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</si>
  <si>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</si>
  <si>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</si>
  <si>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</si>
  <si>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</si>
  <si>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</si>
  <si>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</si>
  <si>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</si>
  <si>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</si>
  <si>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</si>
  <si>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</si>
  <si>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</si>
  <si>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</si>
  <si>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</si>
  <si>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</si>
  <si>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</si>
  <si>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</si>
  <si>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</si>
  <si>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</si>
  <si>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</si>
  <si>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</si>
  <si>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</si>
  <si>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</si>
  <si>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</si>
  <si>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</si>
  <si>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</si>
  <si>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</si>
  <si>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</si>
  <si>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</si>
  <si>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</si>
  <si>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</si>
  <si>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</si>
  <si>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</si>
  <si>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</si>
  <si>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</si>
  <si>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</si>
  <si>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</si>
  <si>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</si>
  <si>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</si>
  <si>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</si>
  <si>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</si>
  <si>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</si>
  <si>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</si>
  <si>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</si>
  <si>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</si>
  <si>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</si>
  <si>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</si>
  <si>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</si>
  <si>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</si>
  <si>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</si>
  <si>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</si>
  <si>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</si>
  <si>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</si>
  <si>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</si>
  <si>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</si>
  <si>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</si>
  <si>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</si>
  <si>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</si>
  <si>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</si>
  <si>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</si>
  <si>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</si>
  <si>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</si>
  <si>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</si>
  <si>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</si>
  <si>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</si>
  <si>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</si>
  <si>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</si>
  <si>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</si>
  <si>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</si>
  <si>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</si>
  <si>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</si>
  <si>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</si>
  <si>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</si>
  <si>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</si>
  <si>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</si>
  <si>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</si>
  <si>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</si>
  <si>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</si>
  <si>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</si>
  <si>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</si>
  <si>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</si>
  <si>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</si>
  <si>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</si>
  <si>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</si>
  <si>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</si>
  <si>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</si>
  <si>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</si>
  <si>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</si>
  <si>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</si>
  <si>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</si>
  <si>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</si>
  <si>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</si>
  <si>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</si>
  <si>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</si>
  <si>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</si>
  <si>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</si>
  <si>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</si>
  <si>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</si>
  <si>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</si>
  <si>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</si>
  <si>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</si>
  <si>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</si>
  <si>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</si>
  <si>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</si>
  <si>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</si>
  <si>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</si>
  <si>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</si>
  <si>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</si>
  <si>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</si>
  <si>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</si>
  <si>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</si>
  <si>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</si>
  <si>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</si>
  <si>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</si>
  <si>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</si>
  <si>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</si>
  <si>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</si>
  <si>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</si>
  <si>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</si>
  <si>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</si>
  <si>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</si>
  <si>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</si>
  <si>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</si>
  <si>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</si>
  <si>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</si>
  <si>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</si>
  <si>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</si>
  <si>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</si>
  <si>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</si>
  <si>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</si>
  <si>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</si>
  <si>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</si>
  <si>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</si>
  <si>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</si>
  <si>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</si>
  <si>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</si>
  <si>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</si>
  <si>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</si>
  <si>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</si>
  <si>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</si>
  <si>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</si>
  <si>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</si>
  <si>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</si>
  <si>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</si>
  <si>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</si>
  <si>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</si>
  <si>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</si>
  <si>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</si>
  <si>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</si>
  <si>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</si>
  <si>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</si>
  <si>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</si>
  <si>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</si>
  <si>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</si>
  <si>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</si>
  <si>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</si>
  <si>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</si>
  <si>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</si>
  <si>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</si>
  <si>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</si>
  <si>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</si>
  <si>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</si>
  <si>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</si>
  <si>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</si>
  <si>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</si>
  <si>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</si>
  <si>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</si>
  <si>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</si>
  <si>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</si>
  <si>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</si>
  <si>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</si>
  <si>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</si>
  <si>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</si>
  <si>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</si>
  <si>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</si>
  <si>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</si>
  <si>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</si>
  <si>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</si>
  <si>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</si>
  <si>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</si>
  <si>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</si>
  <si>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</si>
  <si>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</si>
  <si>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</si>
  <si>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</si>
  <si>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</si>
  <si>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</si>
  <si>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</si>
  <si>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</si>
  <si>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</si>
  <si>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</si>
  <si>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</si>
  <si>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</si>
  <si>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</si>
  <si>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</si>
  <si>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</si>
  <si>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</si>
  <si>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</si>
  <si>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</si>
  <si>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</si>
  <si>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</si>
  <si>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</si>
  <si>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</si>
  <si>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</si>
  <si>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</si>
  <si>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</si>
  <si>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</si>
  <si>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</si>
  <si>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</si>
  <si>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</si>
  <si>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</si>
  <si>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</si>
  <si>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</si>
  <si>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</si>
  <si>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</si>
  <si>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</si>
  <si>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</si>
  <si>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</si>
  <si>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</si>
  <si>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</si>
  <si>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</si>
  <si>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</si>
  <si>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</si>
  <si>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</si>
  <si>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</si>
  <si>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</si>
  <si>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</si>
  <si>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</si>
  <si>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</si>
  <si>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</si>
  <si>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</si>
  <si>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</si>
  <si>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</si>
  <si>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</si>
  <si>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</si>
  <si>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</si>
  <si>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</si>
  <si>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</si>
  <si>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</si>
  <si>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</si>
  <si>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</si>
  <si>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</si>
  <si>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</si>
  <si>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</si>
  <si>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</si>
  <si>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</si>
  <si>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</si>
  <si>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</si>
  <si>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</si>
  <si>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</si>
  <si>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</si>
  <si>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</si>
  <si>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</si>
  <si>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</si>
  <si>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</si>
  <si>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</si>
  <si>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</si>
  <si>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</si>
  <si>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</si>
  <si>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</si>
  <si>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</si>
  <si>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</si>
  <si>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</si>
  <si>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</si>
  <si>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</si>
  <si>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</si>
  <si>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</si>
  <si>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</si>
  <si>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</si>
  <si>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</si>
  <si>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</si>
  <si>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</si>
  <si>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</si>
  <si>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</si>
  <si>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</si>
  <si>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</si>
  <si>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</si>
  <si>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</si>
  <si>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</si>
  <si>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</si>
  <si>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</si>
  <si>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</si>
  <si>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</si>
  <si>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</si>
  <si>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</si>
  <si>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</si>
  <si>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</si>
  <si>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</si>
  <si>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</si>
  <si>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</si>
  <si>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</si>
  <si>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</si>
  <si>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</si>
  <si>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</si>
  <si>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</si>
  <si>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</si>
  <si>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</si>
  <si>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</si>
  <si>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</si>
  <si>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</si>
  <si>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</si>
  <si>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</si>
  <si>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</si>
  <si>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</si>
  <si>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</si>
  <si>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</si>
  <si>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</si>
  <si>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</si>
  <si>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</si>
  <si>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</si>
  <si>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</si>
  <si>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</si>
  <si>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</si>
  <si>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</si>
  <si>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</si>
  <si>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</si>
  <si>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</si>
  <si>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</si>
  <si>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</si>
  <si>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</si>
  <si>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</si>
  <si>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</si>
  <si>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</si>
  <si>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</si>
  <si>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</si>
  <si>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</si>
  <si>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</si>
  <si>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</si>
  <si>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</si>
  <si>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</si>
  <si>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</si>
  <si>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</si>
  <si>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</si>
  <si>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</si>
  <si>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</si>
  <si>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</si>
  <si>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</si>
  <si>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</si>
  <si>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</si>
  <si>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</si>
  <si>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</si>
  <si>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</si>
  <si>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</si>
  <si>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</si>
  <si>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</si>
  <si>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</si>
  <si>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</si>
  <si>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</si>
  <si>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</si>
  <si>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</si>
  <si>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</si>
  <si>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</si>
  <si>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</si>
  <si>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</si>
  <si>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</si>
  <si>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</si>
  <si>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</si>
  <si>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</si>
  <si>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</si>
  <si>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</si>
  <si>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</si>
  <si>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</si>
  <si>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</si>
  <si>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</si>
  <si>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</si>
  <si>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</si>
  <si>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</si>
  <si>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</si>
  <si>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</si>
  <si>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</si>
  <si>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</si>
  <si>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</si>
  <si>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</si>
  <si>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</si>
  <si>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</si>
  <si>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</si>
  <si>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</si>
  <si>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</si>
  <si>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</si>
  <si>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</si>
  <si>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</si>
  <si>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</si>
  <si>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</si>
  <si>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</si>
  <si>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</si>
  <si>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</si>
  <si>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</si>
  <si>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</si>
  <si>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</si>
  <si>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</si>
  <si>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</si>
  <si>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</si>
  <si>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</si>
  <si>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</si>
  <si>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</si>
  <si>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</si>
  <si>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</si>
  <si>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</si>
  <si>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</si>
  <si>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</si>
  <si>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</si>
  <si>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</si>
  <si>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</si>
  <si>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</si>
  <si>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</si>
  <si>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</si>
  <si>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</si>
  <si>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</si>
  <si>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</si>
  <si>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</si>
  <si>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</si>
  <si>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</si>
  <si>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</si>
  <si>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</si>
  <si>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</si>
  <si>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</si>
  <si>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</si>
  <si>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</si>
  <si>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</si>
  <si>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</si>
  <si>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</si>
  <si>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</si>
  <si>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</si>
  <si>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</si>
  <si>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</si>
  <si>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</si>
  <si>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</si>
  <si>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</si>
  <si>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</si>
  <si>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</si>
  <si>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</si>
  <si>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</si>
  <si>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</si>
  <si>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</si>
  <si>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</si>
  <si>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</si>
  <si>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</si>
  <si>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</si>
  <si>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</si>
  <si>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</si>
  <si>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</si>
  <si>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</si>
  <si>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</si>
  <si>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</si>
  <si>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</si>
  <si>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</si>
  <si>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</si>
  <si>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</si>
  <si>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</si>
  <si>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</si>
  <si>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</si>
  <si>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</si>
  <si>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</si>
  <si>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</si>
  <si>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</si>
  <si>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</si>
  <si>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</si>
  <si>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</si>
  <si>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</si>
  <si>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</si>
  <si>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</si>
  <si>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</si>
  <si>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</si>
  <si>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</si>
  <si>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</si>
  <si>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</si>
  <si>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</si>
  <si>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</si>
  <si>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</si>
  <si>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</si>
  <si>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</si>
  <si>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</si>
  <si>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</si>
  <si>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</si>
  <si>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</si>
  <si>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</si>
  <si>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</si>
  <si>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</si>
  <si>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</si>
  <si>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</si>
  <si>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</si>
  <si>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</si>
  <si>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</si>
  <si>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</si>
  <si>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</si>
  <si>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</si>
  <si>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</si>
  <si>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</si>
  <si>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</si>
  <si>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</si>
  <si>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</si>
  <si>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</si>
  <si>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</si>
  <si>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</si>
  <si>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</si>
  <si>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</si>
  <si>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</si>
  <si>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</si>
  <si>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</si>
  <si>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</si>
  <si>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</si>
  <si>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</si>
  <si>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</si>
  <si>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</si>
  <si>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</si>
  <si>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</si>
  <si>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</si>
  <si>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</si>
  <si>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</si>
  <si>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</si>
  <si>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</si>
  <si>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</si>
  <si>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</si>
  <si>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</si>
  <si>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</si>
  <si>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</si>
  <si>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</si>
  <si>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</si>
  <si>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</si>
  <si>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</si>
  <si>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</si>
  <si>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</si>
  <si>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</si>
  <si>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</si>
  <si>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</si>
  <si>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</si>
  <si>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</si>
  <si>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</si>
  <si>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</si>
  <si>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</si>
  <si>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</si>
  <si>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</si>
  <si>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</si>
  <si>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</si>
  <si>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</si>
  <si>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</si>
  <si>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</si>
  <si>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</si>
  <si>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</si>
  <si>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</si>
  <si>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</si>
  <si>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</si>
  <si>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</si>
  <si>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</si>
  <si>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</si>
  <si>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</si>
  <si>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</si>
  <si>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</si>
  <si>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</si>
  <si>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</si>
  <si>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</si>
  <si>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</si>
  <si>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</si>
  <si>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</si>
  <si>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</si>
  <si>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</si>
  <si>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</si>
  <si>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</si>
  <si>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</si>
  <si>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</si>
  <si>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</si>
  <si>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</si>
  <si>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</si>
  <si>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</si>
  <si>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</si>
  <si>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</si>
  <si>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</si>
  <si>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</si>
  <si>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</si>
  <si>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</si>
  <si>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</si>
  <si>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</si>
  <si>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</si>
  <si>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</si>
  <si>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</si>
  <si>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</si>
  <si>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</si>
  <si>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</si>
  <si>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</si>
  <si>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</si>
  <si>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</si>
  <si>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</si>
  <si>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</si>
  <si>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</si>
  <si>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</si>
  <si>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</si>
  <si>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</si>
  <si>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</si>
  <si>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</si>
  <si>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</si>
  <si>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</si>
  <si>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</si>
  <si>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</si>
  <si>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</si>
  <si>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</si>
  <si>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</si>
  <si>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</si>
  <si>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</si>
  <si>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</si>
  <si>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</si>
  <si>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</si>
  <si>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</si>
  <si>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</si>
  <si>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</si>
  <si>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</si>
  <si>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</si>
  <si>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</si>
  <si>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</si>
  <si>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</si>
  <si>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</si>
  <si>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</si>
  <si>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</si>
  <si>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</si>
  <si>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</si>
  <si>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</si>
  <si>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</si>
  <si>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</si>
  <si>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</si>
  <si>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</si>
  <si>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</si>
  <si>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</si>
  <si>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</si>
  <si>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</si>
  <si>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</si>
  <si>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</si>
  <si>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</si>
  <si>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</si>
  <si>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</si>
  <si>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</si>
  <si>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</si>
  <si>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</si>
  <si>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</si>
  <si>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</si>
  <si>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</si>
  <si>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</si>
  <si>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</si>
  <si>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</si>
  <si>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</si>
  <si>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</si>
  <si>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</si>
  <si>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</si>
  <si>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</si>
  <si>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</si>
  <si>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</si>
  <si>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</si>
  <si>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</si>
  <si>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</si>
  <si>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</si>
  <si>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</si>
  <si>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</si>
  <si>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</si>
  <si>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</si>
  <si>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</si>
  <si>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</si>
  <si>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</si>
  <si>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</si>
  <si>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</si>
  <si>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</si>
  <si>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</si>
  <si>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</si>
  <si>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</si>
  <si>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</si>
  <si>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</si>
  <si>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</si>
  <si>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</si>
  <si>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</si>
  <si>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</si>
  <si>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</si>
  <si>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</si>
  <si>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</si>
  <si>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</si>
  <si>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</si>
  <si>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</si>
  <si>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</si>
  <si>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</si>
  <si>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</si>
  <si>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</si>
  <si>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</si>
  <si>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</si>
  <si>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</si>
  <si>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</si>
  <si>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</si>
  <si>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</si>
  <si>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</si>
  <si>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</si>
  <si>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</si>
  <si>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</si>
  <si>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</si>
  <si>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</si>
  <si>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</si>
  <si>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</si>
  <si>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</si>
  <si>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</si>
  <si>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</si>
  <si>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</si>
  <si>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</si>
  <si>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</si>
  <si>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</si>
  <si>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</si>
  <si>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</si>
  <si>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</si>
  <si>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</si>
  <si>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</si>
  <si>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</si>
  <si>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</si>
  <si>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</si>
  <si>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</si>
  <si>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</si>
  <si>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</si>
  <si>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</si>
  <si>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</si>
  <si>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</si>
  <si>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</si>
  <si>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</si>
  <si>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</si>
  <si>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</si>
  <si>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</si>
  <si>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</si>
  <si>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</si>
  <si>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</si>
  <si>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</si>
  <si>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</si>
  <si>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</si>
  <si>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</si>
  <si>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</si>
  <si>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</si>
  <si>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</si>
  <si>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</si>
  <si>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</si>
  <si>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</si>
  <si>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</si>
  <si>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</si>
  <si>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</si>
  <si>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</si>
  <si>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</si>
  <si>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</si>
  <si>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</si>
  <si>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</si>
  <si>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</si>
  <si>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</si>
  <si>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</si>
  <si>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</si>
  <si>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</si>
  <si>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</si>
  <si>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</si>
  <si>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</si>
  <si>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</si>
  <si>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</si>
  <si>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</si>
  <si>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</si>
  <si>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</si>
  <si>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</si>
  <si>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</si>
  <si>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</si>
  <si>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</si>
  <si>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</si>
  <si>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</si>
  <si>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</si>
  <si>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</si>
  <si>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</si>
  <si>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</si>
  <si>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</si>
  <si>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</si>
  <si>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</si>
  <si>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</si>
  <si>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</si>
  <si>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</si>
  <si>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</si>
  <si>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</si>
  <si>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</si>
  <si>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</si>
  <si>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</si>
  <si>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</si>
  <si>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</si>
  <si>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</si>
  <si>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</si>
  <si>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</si>
  <si>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</si>
  <si>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</si>
  <si>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</si>
  <si>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</si>
  <si>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</si>
  <si>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</si>
  <si>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</si>
  <si>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</si>
  <si>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</si>
  <si>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</si>
  <si>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</si>
  <si>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</si>
  <si>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</si>
  <si>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</si>
  <si>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</si>
  <si>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</si>
  <si>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</si>
  <si>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</si>
  <si>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</si>
  <si>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</si>
  <si>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</si>
  <si>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</si>
  <si>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</si>
  <si>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</si>
  <si>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</si>
  <si>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</si>
  <si>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</si>
  <si>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</si>
  <si>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</si>
  <si>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</si>
  <si>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</si>
  <si>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</si>
  <si>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</si>
  <si>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</si>
  <si>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</si>
  <si>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</si>
  <si>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</si>
  <si>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</si>
  <si>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</si>
  <si>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</si>
  <si>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</si>
  <si>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</si>
  <si>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</si>
  <si>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</si>
  <si>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</si>
  <si>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</si>
  <si>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</si>
  <si>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</si>
  <si>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</si>
  <si>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</si>
  <si>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</si>
  <si>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</si>
  <si>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</si>
  <si>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</si>
  <si>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</si>
  <si>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</si>
  <si>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</si>
  <si>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</si>
  <si>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</si>
  <si>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</si>
  <si>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</si>
  <si>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</si>
  <si>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</si>
  <si>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</si>
  <si>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</si>
  <si>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</si>
  <si>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</si>
  <si>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</si>
  <si>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</si>
  <si>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</si>
  <si>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</si>
  <si>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</si>
  <si>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</si>
  <si>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</si>
  <si>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</si>
  <si>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</si>
  <si>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</si>
  <si>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</si>
  <si>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</si>
  <si>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</si>
  <si>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</si>
  <si>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</si>
  <si>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</si>
  <si>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</si>
  <si>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</si>
  <si>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</si>
  <si>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</si>
  <si>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</si>
  <si>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</si>
  <si>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</si>
  <si>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</si>
  <si>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</si>
  <si>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</si>
  <si>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</si>
  <si>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</si>
  <si>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</si>
  <si>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</si>
  <si>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</si>
  <si>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</si>
  <si>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</si>
  <si>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</si>
  <si>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</si>
  <si>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</si>
  <si>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</si>
  <si>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</si>
  <si>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</si>
  <si>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</si>
  <si>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</si>
  <si>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</si>
  <si>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</si>
  <si>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</si>
  <si>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</si>
  <si>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</si>
  <si>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</si>
  <si>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</si>
  <si>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</si>
  <si>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</si>
  <si>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</si>
  <si>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</si>
  <si>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</si>
  <si>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</si>
  <si>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</si>
  <si>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</si>
  <si>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</si>
  <si>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</si>
  <si>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</si>
  <si>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</si>
  <si>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</si>
  <si>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</si>
  <si>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</si>
  <si>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</si>
  <si>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</si>
  <si>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</si>
  <si>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</si>
  <si>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</si>
  <si>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</si>
  <si>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</si>
  <si>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</si>
  <si>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</si>
  <si>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</si>
  <si>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</si>
  <si>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</si>
  <si>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</si>
  <si>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</si>
  <si>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</si>
  <si>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</si>
  <si>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</si>
  <si>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</si>
  <si>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</si>
  <si>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</si>
  <si>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</si>
  <si>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</si>
  <si>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</si>
  <si>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</si>
  <si>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</si>
  <si>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</si>
  <si>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</si>
  <si>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</si>
  <si>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</si>
  <si>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</si>
  <si>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</si>
  <si>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</si>
  <si>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</si>
  <si>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</si>
  <si>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</si>
  <si>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</si>
  <si>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</si>
  <si>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</si>
  <si>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</si>
  <si>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</si>
  <si>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</si>
  <si>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</si>
  <si>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</si>
  <si>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</si>
  <si>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</si>
  <si>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</si>
  <si>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</si>
  <si>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</si>
  <si>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</si>
  <si>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</si>
  <si>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</si>
  <si>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</si>
  <si>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</si>
  <si>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</si>
  <si>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</si>
  <si>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</si>
  <si>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</si>
  <si>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</si>
  <si>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</si>
  <si>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</si>
  <si>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</si>
  <si>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</si>
  <si>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</si>
  <si>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</si>
  <si>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</si>
  <si>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</si>
  <si>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</si>
  <si>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</si>
  <si>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</si>
  <si>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</si>
  <si>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</si>
  <si>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</si>
  <si>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</si>
  <si>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</si>
  <si>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</si>
  <si>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</si>
  <si>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</si>
  <si>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</si>
  <si>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</si>
  <si>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</si>
  <si>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</si>
  <si>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</si>
  <si>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</si>
  <si>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</si>
  <si>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</si>
  <si>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</si>
  <si>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</si>
  <si>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</si>
  <si>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</si>
  <si>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</si>
  <si>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</si>
  <si>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</si>
  <si>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</si>
  <si>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</si>
  <si>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</si>
  <si>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</si>
  <si>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</si>
  <si>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</si>
  <si>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</si>
  <si>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</si>
  <si>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</si>
  <si>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</si>
  <si>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</si>
  <si>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</si>
  <si>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</si>
  <si>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</si>
  <si>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</si>
  <si>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</si>
  <si>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</si>
  <si>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</si>
  <si>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</si>
  <si>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</si>
  <si>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</si>
  <si>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</si>
  <si>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</si>
  <si>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</si>
  <si>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</si>
  <si>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</si>
  <si>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</si>
  <si>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</si>
  <si>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</si>
  <si>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</si>
  <si>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</si>
  <si>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</si>
  <si>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</si>
  <si>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</si>
  <si>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</si>
  <si>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</si>
  <si>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</si>
  <si>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</si>
  <si>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</si>
  <si>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</si>
  <si>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</si>
  <si>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</si>
  <si>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</si>
  <si>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</si>
  <si>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</si>
  <si>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</si>
  <si>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</si>
  <si>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</si>
  <si>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</si>
  <si>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</si>
  <si>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</si>
  <si>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</si>
  <si>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</si>
  <si>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</si>
  <si>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</si>
  <si>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</si>
  <si>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</si>
  <si>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</si>
  <si>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</si>
  <si>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</si>
  <si>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</si>
  <si>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</si>
  <si>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</si>
  <si>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</si>
  <si>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</si>
  <si>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</si>
  <si>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</si>
  <si>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</si>
  <si>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</si>
  <si>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</si>
  <si>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</si>
  <si>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</si>
  <si>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</si>
  <si>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</si>
  <si>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</si>
  <si>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</si>
  <si>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</si>
  <si>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</si>
  <si>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</si>
  <si>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</si>
  <si>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</si>
  <si>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</si>
  <si>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</si>
  <si>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</si>
  <si>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</si>
  <si>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</si>
  <si>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</si>
  <si>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</si>
  <si>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</si>
  <si>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</si>
  <si>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</si>
  <si>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</si>
  <si>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</si>
  <si>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</si>
  <si>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</si>
  <si>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</si>
  <si>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</si>
  <si>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</si>
  <si>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</si>
  <si>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</si>
  <si>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</si>
  <si>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</si>
  <si>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</si>
  <si>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</si>
  <si>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</si>
  <si>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</si>
  <si>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</si>
  <si>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</si>
  <si>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</si>
  <si>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</si>
  <si>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</si>
  <si>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</si>
  <si>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</si>
  <si>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</si>
  <si>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</si>
  <si>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</si>
  <si>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</si>
  <si>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</si>
  <si>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</si>
  <si>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</si>
  <si>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</si>
  <si>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</si>
  <si>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</si>
  <si>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</si>
  <si>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</si>
  <si>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</si>
  <si>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</si>
  <si>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</si>
  <si>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</si>
  <si>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</si>
  <si>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</si>
  <si>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</si>
  <si>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</si>
  <si>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</si>
  <si>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</si>
  <si>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</si>
  <si>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</si>
  <si>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</si>
  <si>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</si>
  <si>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</si>
  <si>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</si>
  <si>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</si>
  <si>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</si>
  <si>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</si>
  <si>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</si>
  <si>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</si>
  <si>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</si>
  <si>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</si>
  <si>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</si>
  <si>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</si>
  <si>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</si>
  <si>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</si>
  <si>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</si>
  <si>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</si>
  <si>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</si>
  <si>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</si>
  <si>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</si>
  <si>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</si>
  <si>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</si>
  <si>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</si>
  <si>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</si>
  <si>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</si>
  <si>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</si>
  <si>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</si>
  <si>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</si>
  <si>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</si>
  <si>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</si>
  <si>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</si>
  <si>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</si>
  <si>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</si>
  <si>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</si>
  <si>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após a passagem do I11 prev. 14hrs </t>
  </si>
  <si>
    <t>Paulo</t>
  </si>
  <si>
    <t>Previsão MC1 10HRS, realizando o intervalo 12:20 ate 15:20</t>
  </si>
  <si>
    <t>No km 1867 tecnico da engenharia embarca para aplicação fixação e desembarca no km 1894, e no km 1887 substuição de galochas (A20) segue em comboio</t>
  </si>
  <si>
    <t xml:space="preserve">MC1 08:32, previsão após Y69 11HRS </t>
  </si>
  <si>
    <t>TBS-TSF</t>
  </si>
  <si>
    <t>TBSTSF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</si>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</sst>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22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21"/>
    <tableColumn id="8" xr3:uid="{69D5AC3B-4F64-4F8F-AD2A-0AD158918DDD}" name="CORRELATO" dataDxfId="6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19" dataDxfId="618" headerRowBorderDxfId="616" tableBorderDxfId="617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15"/>
    <tableColumn id="2" xr3:uid="{9E43233E-7748-4A18-BD5C-D467FDF5017A}" name="Coordenação Cod" dataDxfId="614"/>
    <tableColumn id="11" xr3:uid="{FD8283FB-AAA5-4439-BBB5-16F2C616F05C}" name="Coordenação" dataDxfId="613"/>
    <tableColumn id="3" xr3:uid="{233C0146-C13B-48F7-8302-BFD40A668E71}" name="Gerência" dataDxfId="612"/>
    <tableColumn id="4" xr3:uid="{FA8E26C9-C7A0-4153-984D-07BC3F448870}" name="SUB" dataDxfId="611"/>
    <tableColumn id="5" xr3:uid="{670CAAC7-5604-4ED8-A835-267C41306B57}" name="KM Inicio" dataDxfId="610"/>
    <tableColumn id="6" xr3:uid="{503331F6-B322-4EA9-9C5E-881831CF446A}" name="KM Fim" dataDxfId="609"/>
    <tableColumn id="7" xr3:uid="{431695A4-A142-4A1D-976E-66DB088ADEF7}" name="Trecho" dataDxfId="608"/>
    <tableColumn id="8" xr3:uid="{3A197E61-EA0C-4C39-8479-8489B8B7595A}" name="SB" dataDxfId="607"/>
    <tableColumn id="9" xr3:uid="{9A9C9E13-3B2B-4320-BE1B-6526B0C780E6}" name="NOME SUB" dataDxfId="606"/>
    <tableColumn id="10" xr3:uid="{7620F8D3-C19C-4362-A6E4-DE62B4CB9A90}" name="Trecho Coordenação" dataDxfId="60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G106" activePane="bottomRight" state="frozen"/>
      <selection pane="bottomRight" activeCell="D122" sqref="D122:F122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1</v>
      </c>
      <c r="BI110" s="23"/>
      <c r="BJ110" s="23" t="s">
        <v>1262</v>
      </c>
      <c r="BK110" s="23" t="s">
        <v>1457</v>
      </c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1232</v>
      </c>
      <c r="BK112" s="23" t="s">
        <v>1461</v>
      </c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45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/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45">
        <v>662</v>
      </c>
      <c r="L117" s="92">
        <v>721</v>
      </c>
      <c r="M117" s="18" t="s">
        <v>1462</v>
      </c>
      <c r="N117" s="18" t="s">
        <v>1463</v>
      </c>
      <c r="O117" s="154">
        <v>0.875</v>
      </c>
      <c r="P117" s="154">
        <v>4.1666666666666664E-2</v>
      </c>
      <c r="Q117" s="92">
        <v>5900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1464</v>
      </c>
      <c r="X117" s="59" t="s">
        <v>354</v>
      </c>
      <c r="Y117" s="174"/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TBS-TSF</v>
      </c>
      <c r="AN117" s="146" t="str">
        <f>BS_CONTROLE[[#This Row],[SB]]</f>
        <v>TBSTSF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721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BRUNO (TF-525)45940</v>
      </c>
      <c r="B118" s="195">
        <v>45940</v>
      </c>
      <c r="C118" s="9">
        <f>IF(BS_CONTROLE[[#This Row],[DATA]]="","",WEEKNUM(BS_CONTROLE[[#This Row],[DATA]]))</f>
        <v>41</v>
      </c>
      <c r="D118" s="59" t="s">
        <v>262</v>
      </c>
      <c r="E118" s="156"/>
      <c r="F118" s="196" t="s">
        <v>194</v>
      </c>
      <c r="G118" s="10" t="str">
        <f>IF(D118="","*",VLOOKUP(F118,BS_ATIVIDADE[#All],3,FALSE))</f>
        <v>SOLDA</v>
      </c>
      <c r="H118" s="154" t="s">
        <v>11</v>
      </c>
      <c r="I118" s="154" t="s">
        <v>11</v>
      </c>
      <c r="J118" s="45">
        <v>74</v>
      </c>
      <c r="K118" s="45">
        <v>406.1</v>
      </c>
      <c r="L118" s="92" t="s">
        <v>11</v>
      </c>
      <c r="M118" s="18" t="s">
        <v>1450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18" s="154">
        <v>0.375</v>
      </c>
      <c r="P118" s="154">
        <v>6.25E-2</v>
      </c>
      <c r="Q118" s="92">
        <v>1</v>
      </c>
      <c r="R118" s="11" t="str">
        <f>IFERROR(_xlfn.XLOOKUP(F118, BS_ATIVIDADE[ATIVIDADE],BS_ATIVIDADE[UNIDADE] ), "*")</f>
        <v>Nº DE SOLDA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1413</v>
      </c>
      <c r="W118" s="197" t="s">
        <v>1451</v>
      </c>
      <c r="X118" s="59" t="s">
        <v>354</v>
      </c>
      <c r="Y118" s="174"/>
      <c r="Z118" s="174" t="s">
        <v>355</v>
      </c>
      <c r="AA118" s="155" t="s">
        <v>11</v>
      </c>
      <c r="AB118" s="78" t="s">
        <v>11</v>
      </c>
      <c r="AC118" s="78" t="s">
        <v>11</v>
      </c>
      <c r="AD118" s="197" t="s">
        <v>11</v>
      </c>
      <c r="AE118" s="92" t="s">
        <v>11</v>
      </c>
      <c r="AF118" s="92" t="s">
        <v>11</v>
      </c>
      <c r="AG118" s="92" t="s">
        <v>11</v>
      </c>
      <c r="AH118" s="56"/>
      <c r="AI118" s="153" t="str">
        <f>IF(BS_CONTROLE[[#This Row],[Atividade]]=0, "-", BS_CONTROLE[[#This Row],[Atividade]])</f>
        <v>PDM - SOLDA</v>
      </c>
      <c r="AJ118" s="10" t="str">
        <f>IF(D118="","*",VLOOKUP(AI118,BS_ATIVIDADE[#All],3,FALSE))</f>
        <v>SOLDA</v>
      </c>
      <c r="AK118" s="146" t="str">
        <f>BS_CONTROLE[[#This Row],[Local - Partida]]</f>
        <v>-</v>
      </c>
      <c r="AL118" s="146" t="str">
        <f>BS_CONTROLE[[#This Row],[Local - Encerramento]]</f>
        <v>-</v>
      </c>
      <c r="AM118" s="146" t="str">
        <f>BS_CONTROLE[[#This Row],[Entre - Estações]]</f>
        <v>TOM-1</v>
      </c>
      <c r="AN118" s="146" t="str">
        <f>BS_CONTROLE[[#This Row],[SB]]</f>
        <v>TOM1</v>
      </c>
      <c r="AO118" s="37">
        <f>BS_CONTROLE[[#This Row],[SUB]]</f>
        <v>74</v>
      </c>
      <c r="AP118" s="37">
        <f>BS_CONTROLE[[#This Row],[KM - Inicio]]</f>
        <v>406.1</v>
      </c>
      <c r="AQ118" s="37" t="str">
        <f>BS_CONTROLE[[#This Row],[KM - Fim]]</f>
        <v>-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SOLDA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 xml:space="preserve">Bruno 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W4845940</v>
      </c>
      <c r="B119" s="195">
        <v>45940</v>
      </c>
      <c r="C119" s="9">
        <f>IF(BS_CONTROLE[[#This Row],[DATA]]="","",WEEKNUM(BS_CONTROLE[[#This Row],[DATA]]))</f>
        <v>41</v>
      </c>
      <c r="D119" s="59" t="s">
        <v>225</v>
      </c>
      <c r="E119" s="156"/>
      <c r="F119" s="196" t="s">
        <v>101</v>
      </c>
      <c r="G119" s="10" t="str">
        <f>IF(D119="","*",VLOOKUP(F119,BS_ATIVIDADE[#All],3,FALSE))</f>
        <v>MECANIZAÇÃO - DOL</v>
      </c>
      <c r="H119" s="154" t="s">
        <v>657</v>
      </c>
      <c r="I119" s="154" t="s">
        <v>657</v>
      </c>
      <c r="J119" s="45">
        <v>74</v>
      </c>
      <c r="K119" s="45">
        <v>404.08</v>
      </c>
      <c r="L119" s="92">
        <v>400.78</v>
      </c>
      <c r="M119" s="18" t="s">
        <v>1436</v>
      </c>
      <c r="N119" s="18" t="s">
        <v>654</v>
      </c>
      <c r="O119" s="154">
        <v>0.375</v>
      </c>
      <c r="P119" s="154">
        <v>0.16666666666666666</v>
      </c>
      <c r="Q119" s="92">
        <v>2000</v>
      </c>
      <c r="R119" s="11" t="str">
        <f>IFERROR(_xlfn.XLOOKUP(F119, BS_ATIVIDADE[ATIVIDADE],BS_ATIVIDADE[UNIDADE] ), "*")</f>
        <v>M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1417</v>
      </c>
      <c r="W119" s="197" t="s">
        <v>102</v>
      </c>
      <c r="X119" s="59" t="s">
        <v>349</v>
      </c>
      <c r="Y119" s="174"/>
      <c r="Z119" s="174" t="s">
        <v>350</v>
      </c>
      <c r="AA119" s="155">
        <v>1</v>
      </c>
      <c r="AB119" s="78" t="s">
        <v>345</v>
      </c>
      <c r="AC119" s="78" t="s">
        <v>340</v>
      </c>
      <c r="AD119" s="197">
        <v>0.33333333333333331</v>
      </c>
      <c r="AE119" s="92">
        <v>6202</v>
      </c>
      <c r="AF119" s="92">
        <v>6203</v>
      </c>
      <c r="AG119" s="92" t="s">
        <v>11</v>
      </c>
      <c r="AH119" s="56"/>
      <c r="AI119" s="153" t="str">
        <f>IF(BS_CONTROLE[[#This Row],[Atividade]]=0, "-", BS_CONTROLE[[#This Row],[Atividade]])</f>
        <v>MECANIZAÇÃO - DOL</v>
      </c>
      <c r="AJ119" s="10" t="str">
        <f>IF(D119="","*",VLOOKUP(AI119,BS_ATIVIDADE[#All],3,FALSE))</f>
        <v>MECANIZAÇÃO - DOL</v>
      </c>
      <c r="AK119" s="146" t="str">
        <f>BS_CONTROLE[[#This Row],[Local - Partida]]</f>
        <v>TOM2</v>
      </c>
      <c r="AL119" s="146" t="str">
        <f>BS_CONTROLE[[#This Row],[Local - Encerramento]]</f>
        <v>TOM2</v>
      </c>
      <c r="AM119" s="146" t="str">
        <f>BS_CONTROLE[[#This Row],[Entre - Estações]]</f>
        <v>TOM-TMT</v>
      </c>
      <c r="AN119" s="146" t="str">
        <f>BS_CONTROLE[[#This Row],[SB]]</f>
        <v>TMTTOM</v>
      </c>
      <c r="AO119" s="37">
        <f>BS_CONTROLE[[#This Row],[SUB]]</f>
        <v>74</v>
      </c>
      <c r="AP119" s="37">
        <f>BS_CONTROLE[[#This Row],[KM - Inicio]]</f>
        <v>404.08</v>
      </c>
      <c r="AQ119" s="37">
        <f>BS_CONTROLE[[#This Row],[KM - Fim]]</f>
        <v>400.78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M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Rodrigo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W5045940</v>
      </c>
      <c r="B120" s="195">
        <v>45940</v>
      </c>
      <c r="C120" s="9">
        <f>IF(BS_CONTROLE[[#This Row],[DATA]]="","",WEEKNUM(BS_CONTROLE[[#This Row],[DATA]]))</f>
        <v>41</v>
      </c>
      <c r="D120" s="59" t="s">
        <v>226</v>
      </c>
      <c r="E120" s="156"/>
      <c r="F120" s="196" t="s">
        <v>187</v>
      </c>
      <c r="G120" s="10" t="str">
        <f>IF(D120="","*",VLOOKUP(F120,BS_ATIVIDADE[#All],3,FALSE))</f>
        <v>PEDRA</v>
      </c>
      <c r="H120" s="154" t="s">
        <v>762</v>
      </c>
      <c r="I120" s="154" t="s">
        <v>763</v>
      </c>
      <c r="J120" s="45">
        <v>74</v>
      </c>
      <c r="K120" s="45">
        <v>183</v>
      </c>
      <c r="L120" s="92">
        <v>180</v>
      </c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0" s="154">
        <v>0.375</v>
      </c>
      <c r="P120" s="154">
        <v>8.3333333333333329E-2</v>
      </c>
      <c r="Q120" s="92">
        <v>15</v>
      </c>
      <c r="R120" s="11" t="str">
        <f>IFERROR(_xlfn.XLOOKUP(F120, BS_ATIVIDADE[ATIVIDADE],BS_ATIVIDADE[UNIDADE] ), "*")</f>
        <v>VAGÕES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0" s="89" t="str">
        <f>IFERROR(_xlfn.XLOOKUP(J120, TabelaMap[SUB], TabelaMap[NOME SUB]), "ERRO")</f>
        <v xml:space="preserve"> MARCO INICIAL  -  ALTO ARAGUAIA</v>
      </c>
      <c r="V120" s="230" t="s">
        <v>1246</v>
      </c>
      <c r="W120" s="197" t="s">
        <v>1455</v>
      </c>
      <c r="X120" s="256" t="s">
        <v>354</v>
      </c>
      <c r="Y120" s="174"/>
      <c r="Z120" s="174" t="s">
        <v>355</v>
      </c>
      <c r="AA120" s="92" t="s">
        <v>1248</v>
      </c>
      <c r="AB120" s="78" t="s">
        <v>345</v>
      </c>
      <c r="AC120" s="78" t="s">
        <v>340</v>
      </c>
      <c r="AD120" s="197">
        <v>0.33333333333333331</v>
      </c>
      <c r="AE120" s="92">
        <v>7672</v>
      </c>
      <c r="AF120" s="92">
        <v>9322</v>
      </c>
      <c r="AG120" s="92">
        <v>15</v>
      </c>
      <c r="AH120" s="56"/>
      <c r="AI120" s="153" t="str">
        <f>IF(BS_CONTROLE[[#This Row],[Atividade]]=0, "-", BS_CONTROLE[[#This Row],[Atividade]])</f>
        <v>PDM - PEDRA - DESCARGA</v>
      </c>
      <c r="AJ120" s="10" t="str">
        <f>IF(D120="","*",VLOOKUP(AI120,BS_ATIVIDADE[#All],3,FALSE))</f>
        <v>PEDRA</v>
      </c>
      <c r="AK120" s="146" t="str">
        <f>BS_CONTROLE[[#This Row],[Local - Partida]]</f>
        <v>TCS1</v>
      </c>
      <c r="AL120" s="146" t="str">
        <f>BS_CONTROLE[[#This Row],[Local - Encerramento]]</f>
        <v>TCS2</v>
      </c>
      <c r="AM120" s="146" t="str">
        <f>BS_CONTROLE[[#This Row],[Entre - Estações]]</f>
        <v>TCE-TID</v>
      </c>
      <c r="AN120" s="146" t="str">
        <f>BS_CONTROLE[[#This Row],[SB]]</f>
        <v>177TID</v>
      </c>
      <c r="AO120" s="37">
        <f>BS_CONTROLE[[#This Row],[SUB]]</f>
        <v>74</v>
      </c>
      <c r="AP120" s="37">
        <f>BS_CONTROLE[[#This Row],[KM - Inicio]]</f>
        <v>183</v>
      </c>
      <c r="AQ120" s="37">
        <f>BS_CONTROLE[[#This Row],[KM - Fim]]</f>
        <v>180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VAGÕES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>Herbert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MARCOS (TF-520)45940</v>
      </c>
      <c r="B121" s="195">
        <v>45940</v>
      </c>
      <c r="C121" s="9">
        <f>IF(BS_CONTROLE[[#This Row],[DATA]]="","",WEEKNUM(BS_CONTROLE[[#This Row],[DATA]]))</f>
        <v>41</v>
      </c>
      <c r="D121" s="59" t="s">
        <v>313</v>
      </c>
      <c r="E121" s="156"/>
      <c r="F121" s="196" t="s">
        <v>194</v>
      </c>
      <c r="G121" s="10" t="str">
        <f>IF(D121="","*",VLOOKUP(F121,BS_ATIVIDADE[#All],3,FALSE))</f>
        <v>SOLDA</v>
      </c>
      <c r="H121" s="154" t="s">
        <v>11</v>
      </c>
      <c r="I121" s="154" t="s">
        <v>11</v>
      </c>
      <c r="J121" s="45">
        <v>74</v>
      </c>
      <c r="K121" s="45">
        <v>134.5</v>
      </c>
      <c r="L121" s="92" t="s">
        <v>11</v>
      </c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1" s="154">
        <v>0.375</v>
      </c>
      <c r="P121" s="154">
        <v>0.125</v>
      </c>
      <c r="Q121" s="92">
        <v>2</v>
      </c>
      <c r="R121" s="11" t="str">
        <f>IFERROR(_xlfn.XLOOKUP(F121, BS_ATIVIDADE[ATIVIDADE],BS_ATIVIDADE[UNIDADE] ), "*")</f>
        <v>Nº DE SOLDA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1" s="89" t="str">
        <f>IFERROR(_xlfn.XLOOKUP(J121, TabelaMap[SUB], TabelaMap[NOME SUB]), "ERRO")</f>
        <v xml:space="preserve"> MARCO INICIAL  -  ALTO ARAGUAIA</v>
      </c>
      <c r="V121" s="230" t="s">
        <v>1246</v>
      </c>
      <c r="W121" s="197" t="s">
        <v>1261</v>
      </c>
      <c r="X121" s="59" t="s">
        <v>349</v>
      </c>
      <c r="Y121" s="174"/>
      <c r="Z121" s="174" t="s">
        <v>355</v>
      </c>
      <c r="AA121" s="155" t="s">
        <v>11</v>
      </c>
      <c r="AB121" s="78" t="s">
        <v>11</v>
      </c>
      <c r="AC121" s="78" t="s">
        <v>11</v>
      </c>
      <c r="AD121" s="197" t="s">
        <v>11</v>
      </c>
      <c r="AE121" s="92" t="s">
        <v>11</v>
      </c>
      <c r="AF121" s="92" t="s">
        <v>11</v>
      </c>
      <c r="AG121" s="92" t="s">
        <v>11</v>
      </c>
      <c r="AH121" s="56"/>
      <c r="AI121" s="153" t="str">
        <f>IF(BS_CONTROLE[[#This Row],[Atividade]]=0, "-", BS_CONTROLE[[#This Row],[Atividade]])</f>
        <v>PDM - SOLDA</v>
      </c>
      <c r="AJ121" s="10" t="str">
        <f>IF(D121="","*",VLOOKUP(AI121,BS_ATIVIDADE[#All],3,FALSE))</f>
        <v>SOLDA</v>
      </c>
      <c r="AK121" s="146" t="str">
        <f>BS_CONTROLE[[#This Row],[Local - Partida]]</f>
        <v>-</v>
      </c>
      <c r="AL121" s="146" t="str">
        <f>BS_CONTROLE[[#This Row],[Local - Encerramento]]</f>
        <v>-</v>
      </c>
      <c r="AM121" s="146" t="str">
        <f>BS_CONTROLE[[#This Row],[Entre - Estações]]</f>
        <v>TSJ-TMO</v>
      </c>
      <c r="AN121" s="146" t="str">
        <f>BS_CONTROLE[[#This Row],[SB]]</f>
        <v>TSJ135</v>
      </c>
      <c r="AO121" s="37">
        <f>BS_CONTROLE[[#This Row],[SUB]]</f>
        <v>74</v>
      </c>
      <c r="AP121" s="37">
        <f>BS_CONTROLE[[#This Row],[KM - Inicio]]</f>
        <v>134.5</v>
      </c>
      <c r="AQ121" s="37" t="str">
        <f>BS_CONTROLE[[#This Row],[KM - Fim]]</f>
        <v>-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Nº DE SOLDA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Herbert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5 V107:X108 V101:Y105 X106:Y106 V112:X112 Y107:Y112 Y116 V117:Y119 Y120 V121:Y414" name="Range1_11_8"/>
    <protectedRange sqref="Z17:AD17 Z30:AD32 Z52:AD55 Z59:AD59 Z61:AD63 Z76:AD90 Z70:AD70 Z92:AD95 Z110:AD110 Z112:AD115 Z107:AD108 Z97:AD105 Z117:AD119 Z121:AD414" name="Range1_12_8"/>
    <protectedRange sqref="V6:Y16 V28:X29 V26:X26 V18:X20 V22:X24 V33:X35 V37:X40 V43:X46 W55 V56:X58 V49:X50 V60:X60 V64:X64 W70 V72:X72 V74:X74 V66:X68 V91:X91 V109:X109 V116:X116 V120:X120" name="Range1_11_1"/>
    <protectedRange sqref="Z6:AD16 Z28:AD29 Z26:AD26 Z18:AD20 Z22:AD24 Z33:AD35 Z43:AD46 Z56:AD58 Z66:AD68 Z60:AD60 Z64:AD64 AB47:AC47 Z37:AD40 Z72:AD72 Z74:AD74 Z49:Z50 AB49:AD50 AA50 Z91:AD91 Z109:AD109 Z116:AD116 Z120:AD120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04" priority="2288" operator="equal">
      <formula>"ERRO"</formula>
    </cfRule>
  </conditionalFormatting>
  <conditionalFormatting sqref="X4 Y1:Z5 Y456:Y531 Y415:Z455">
    <cfRule type="cellIs" dxfId="603" priority="2277" operator="equal">
      <formula>"OPORTUNIDADE"</formula>
    </cfRule>
  </conditionalFormatting>
  <conditionalFormatting sqref="AZ6:AZ503">
    <cfRule type="expression" dxfId="602" priority="2272">
      <formula>$BU6=1</formula>
    </cfRule>
  </conditionalFormatting>
  <conditionalFormatting sqref="BQ6:BQ533">
    <cfRule type="cellIs" dxfId="601" priority="2283" operator="equal">
      <formula>"Produção e Intervalo"</formula>
    </cfRule>
    <cfRule type="cellIs" dxfId="600" priority="2284" operator="equal">
      <formula>"Aderente"</formula>
    </cfRule>
    <cfRule type="cellIs" dxfId="599" priority="2285" operator="equal">
      <formula>"Intervalo"</formula>
    </cfRule>
    <cfRule type="cellIs" dxfId="598" priority="2286" operator="equal">
      <formula>"Produção"</formula>
    </cfRule>
    <cfRule type="cellIs" dxfId="597" priority="2287" operator="equal">
      <formula>"ERRO"</formula>
    </cfRule>
  </conditionalFormatting>
  <conditionalFormatting sqref="BR6:BS533">
    <cfRule type="cellIs" dxfId="596" priority="2265" operator="equal">
      <formula>"*"</formula>
    </cfRule>
    <cfRule type="cellIs" dxfId="595" priority="2266" operator="greaterThanOrEqual">
      <formula>1</formula>
    </cfRule>
    <cfRule type="cellIs" dxfId="594" priority="2267" operator="lessThan">
      <formula>1</formula>
    </cfRule>
  </conditionalFormatting>
  <conditionalFormatting sqref="X456:X503 Y456:Y531 Y415:Z455">
    <cfRule type="cellIs" dxfId="593" priority="2213" operator="equal">
      <formula>"NÃO"</formula>
    </cfRule>
    <cfRule type="cellIs" dxfId="592" priority="2214" operator="equal">
      <formula>"SIM"</formula>
    </cfRule>
  </conditionalFormatting>
  <conditionalFormatting sqref="X456:X503">
    <cfRule type="cellIs" dxfId="591" priority="2212" operator="equal">
      <formula>"OPORTUNIDADE"</formula>
    </cfRule>
  </conditionalFormatting>
  <conditionalFormatting sqref="Z456:Z503">
    <cfRule type="cellIs" dxfId="590" priority="2210" operator="equal">
      <formula>"NÃO"</formula>
    </cfRule>
    <cfRule type="cellIs" dxfId="589" priority="2211" operator="equal">
      <formula>"SIM"</formula>
    </cfRule>
  </conditionalFormatting>
  <conditionalFormatting sqref="Z456:Z503">
    <cfRule type="cellIs" dxfId="588" priority="2209" operator="equal">
      <formula>"OPORTUNIDADE"</formula>
    </cfRule>
  </conditionalFormatting>
  <conditionalFormatting sqref="Y1048575:Y1048576">
    <cfRule type="cellIs" dxfId="587" priority="2094" operator="equal">
      <formula>"OPORTUNIDADE"</formula>
    </cfRule>
  </conditionalFormatting>
  <conditionalFormatting sqref="Y1048575:Y1048576">
    <cfRule type="cellIs" dxfId="586" priority="2092" operator="equal">
      <formula>"NÃO"</formula>
    </cfRule>
    <cfRule type="cellIs" dxfId="585" priority="2093" operator="equal">
      <formula>"SIM"</formula>
    </cfRule>
  </conditionalFormatting>
  <conditionalFormatting sqref="Z504:Z529">
    <cfRule type="cellIs" dxfId="584" priority="1829" operator="equal">
      <formula>"OPORTUNIDADE"</formula>
    </cfRule>
  </conditionalFormatting>
  <conditionalFormatting sqref="Z504:Z529">
    <cfRule type="cellIs" dxfId="583" priority="1827" operator="equal">
      <formula>"NÃO"</formula>
    </cfRule>
    <cfRule type="cellIs" dxfId="582" priority="1828" operator="equal">
      <formula>"SIM"</formula>
    </cfRule>
  </conditionalFormatting>
  <conditionalFormatting sqref="X530">
    <cfRule type="cellIs" dxfId="581" priority="1815" operator="equal">
      <formula>"NÃO"</formula>
    </cfRule>
    <cfRule type="cellIs" dxfId="580" priority="1816" operator="equal">
      <formula>"SIM"</formula>
    </cfRule>
  </conditionalFormatting>
  <conditionalFormatting sqref="X530">
    <cfRule type="cellIs" dxfId="579" priority="1814" operator="equal">
      <formula>"OPORTUNIDADE"</formula>
    </cfRule>
  </conditionalFormatting>
  <conditionalFormatting sqref="Z530">
    <cfRule type="cellIs" dxfId="578" priority="1812" operator="equal">
      <formula>"NÃO"</formula>
    </cfRule>
    <cfRule type="cellIs" dxfId="577" priority="1813" operator="equal">
      <formula>"SIM"</formula>
    </cfRule>
  </conditionalFormatting>
  <conditionalFormatting sqref="Z530">
    <cfRule type="cellIs" dxfId="576" priority="1811" operator="equal">
      <formula>"OPORTUNIDADE"</formula>
    </cfRule>
  </conditionalFormatting>
  <conditionalFormatting sqref="BI530">
    <cfRule type="iconSet" priority="1820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21">
      <iconSet showValue="0">
        <cfvo type="percent" val="0"/>
        <cfvo type="num" val="1"/>
        <cfvo type="num" val="1" gte="0"/>
      </iconSet>
    </cfRule>
    <cfRule type="iconSet" priority="1822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23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75" priority="2431">
      <formula>$BU473=1</formula>
    </cfRule>
  </conditionalFormatting>
  <conditionalFormatting sqref="Y17:Z18 Z26 Y30:Z32 Y46:Z46 Z39 Z52:Z55 Z57 Z59 Y67:Z67 Y61:Z63 Z66 Y74:Z74 Z73:Z74 Y70:Z70 Y76:Z92 Z93:Z95 Z97:Z100 Y93:Y100 Z109:Z110 Y101:Z105 Z112 Y107:Y112 Y113:Z117 Y118:Y119 Y120:Z414">
    <cfRule type="cellIs" dxfId="574" priority="999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13:Z117 Y118:Y119 Y120:Z414">
    <cfRule type="cellIs" dxfId="573" priority="997" operator="equal">
      <formula>"NÃO"</formula>
    </cfRule>
    <cfRule type="cellIs" dxfId="572" priority="998" operator="equal">
      <formula>"SIM"</formula>
    </cfRule>
  </conditionalFormatting>
  <conditionalFormatting sqref="BI6:BI503">
    <cfRule type="iconSet" priority="2552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54">
      <iconSet showValue="0">
        <cfvo type="percent" val="0"/>
        <cfvo type="num" val="1"/>
        <cfvo type="num" val="1" gte="0"/>
      </iconSet>
    </cfRule>
    <cfRule type="iconSet" priority="2555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71" priority="2591">
      <formula>$BU478=1</formula>
    </cfRule>
  </conditionalFormatting>
  <conditionalFormatting sqref="BI504:BI529">
    <cfRule type="iconSet" priority="2592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94">
      <iconSet showValue="0">
        <cfvo type="percent" val="0"/>
        <cfvo type="num" val="1"/>
        <cfvo type="num" val="1" gte="0"/>
      </iconSet>
    </cfRule>
    <cfRule type="iconSet" priority="2595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98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00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70" priority="770" operator="equal">
      <formula>"OPORTUNIDADE"</formula>
    </cfRule>
  </conditionalFormatting>
  <conditionalFormatting sqref="Y6:Z16">
    <cfRule type="cellIs" dxfId="569" priority="768" operator="equal">
      <formula>"NÃO"</formula>
    </cfRule>
    <cfRule type="cellIs" dxfId="568" priority="769" operator="equal">
      <formula>"SIM"</formula>
    </cfRule>
  </conditionalFormatting>
  <conditionalFormatting sqref="BJ6">
    <cfRule type="iconSet" priority="767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66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67" priority="765" operator="equal">
      <formula>"OPORTUNIDADE"</formula>
    </cfRule>
  </conditionalFormatting>
  <conditionalFormatting sqref="Z23">
    <cfRule type="cellIs" dxfId="566" priority="763" operator="equal">
      <formula>"NÃO"</formula>
    </cfRule>
    <cfRule type="cellIs" dxfId="565" priority="764" operator="equal">
      <formula>"SIM"</formula>
    </cfRule>
  </conditionalFormatting>
  <conditionalFormatting sqref="Z20:Z21">
    <cfRule type="cellIs" dxfId="564" priority="759" operator="equal">
      <formula>"OPORTUNIDADE"</formula>
    </cfRule>
  </conditionalFormatting>
  <conditionalFormatting sqref="Z20:Z21">
    <cfRule type="cellIs" dxfId="563" priority="757" operator="equal">
      <formula>"NÃO"</formula>
    </cfRule>
    <cfRule type="cellIs" dxfId="562" priority="758" operator="equal">
      <formula>"SIM"</formula>
    </cfRule>
  </conditionalFormatting>
  <conditionalFormatting sqref="Z25:Z26">
    <cfRule type="cellIs" dxfId="561" priority="753" operator="equal">
      <formula>"OPORTUNIDADE"</formula>
    </cfRule>
  </conditionalFormatting>
  <conditionalFormatting sqref="Z25:Z26">
    <cfRule type="cellIs" dxfId="560" priority="751" operator="equal">
      <formula>"NÃO"</formula>
    </cfRule>
    <cfRule type="cellIs" dxfId="559" priority="752" operator="equal">
      <formula>"SIM"</formula>
    </cfRule>
  </conditionalFormatting>
  <conditionalFormatting sqref="Z23:Z24">
    <cfRule type="cellIs" dxfId="558" priority="750" operator="equal">
      <formula>"OPORTUNIDADE"</formula>
    </cfRule>
  </conditionalFormatting>
  <conditionalFormatting sqref="Z23:Z24">
    <cfRule type="cellIs" dxfId="557" priority="748" operator="equal">
      <formula>"NÃO"</formula>
    </cfRule>
    <cfRule type="cellIs" dxfId="556" priority="749" operator="equal">
      <formula>"SIM"</formula>
    </cfRule>
  </conditionalFormatting>
  <conditionalFormatting sqref="Z19:Z21">
    <cfRule type="cellIs" dxfId="555" priority="747" operator="equal">
      <formula>"OPORTUNIDADE"</formula>
    </cfRule>
  </conditionalFormatting>
  <conditionalFormatting sqref="Z19:Z21">
    <cfRule type="cellIs" dxfId="554" priority="745" operator="equal">
      <formula>"NÃO"</formula>
    </cfRule>
    <cfRule type="cellIs" dxfId="553" priority="746" operator="equal">
      <formula>"SIM"</formula>
    </cfRule>
  </conditionalFormatting>
  <conditionalFormatting sqref="Y19:Y29">
    <cfRule type="cellIs" dxfId="552" priority="744" operator="equal">
      <formula>"OPORTUNIDADE"</formula>
    </cfRule>
  </conditionalFormatting>
  <conditionalFormatting sqref="Y19:Y29">
    <cfRule type="cellIs" dxfId="551" priority="742" operator="equal">
      <formula>"NÃO"</formula>
    </cfRule>
    <cfRule type="cellIs" dxfId="550" priority="743" operator="equal">
      <formula>"SIM"</formula>
    </cfRule>
  </conditionalFormatting>
  <conditionalFormatting sqref="Z19:Z20">
    <cfRule type="cellIs" dxfId="549" priority="741" operator="equal">
      <formula>"OPORTUNIDADE"</formula>
    </cfRule>
  </conditionalFormatting>
  <conditionalFormatting sqref="Z19:Z20">
    <cfRule type="cellIs" dxfId="548" priority="739" operator="equal">
      <formula>"NÃO"</formula>
    </cfRule>
    <cfRule type="cellIs" dxfId="547" priority="740" operator="equal">
      <formula>"SIM"</formula>
    </cfRule>
  </conditionalFormatting>
  <conditionalFormatting sqref="Y19:Y29">
    <cfRule type="cellIs" dxfId="546" priority="738" operator="equal">
      <formula>"OPORTUNIDADE"</formula>
    </cfRule>
  </conditionalFormatting>
  <conditionalFormatting sqref="Y19:Y29">
    <cfRule type="cellIs" dxfId="545" priority="736" operator="equal">
      <formula>"NÃO"</formula>
    </cfRule>
    <cfRule type="cellIs" dxfId="544" priority="737" operator="equal">
      <formula>"SIM"</formula>
    </cfRule>
  </conditionalFormatting>
  <conditionalFormatting sqref="BP13">
    <cfRule type="iconSet" priority="735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43" priority="734" operator="equal">
      <formula>"OPORTUNIDADE"</formula>
    </cfRule>
  </conditionalFormatting>
  <conditionalFormatting sqref="Z28">
    <cfRule type="cellIs" dxfId="542" priority="732" operator="equal">
      <formula>"NÃO"</formula>
    </cfRule>
    <cfRule type="cellIs" dxfId="541" priority="733" operator="equal">
      <formula>"SIM"</formula>
    </cfRule>
  </conditionalFormatting>
  <conditionalFormatting sqref="Z29">
    <cfRule type="cellIs" dxfId="540" priority="728" operator="equal">
      <formula>"OPORTUNIDADE"</formula>
    </cfRule>
  </conditionalFormatting>
  <conditionalFormatting sqref="Z29">
    <cfRule type="cellIs" dxfId="539" priority="726" operator="equal">
      <formula>"NÃO"</formula>
    </cfRule>
    <cfRule type="cellIs" dxfId="538" priority="727" operator="equal">
      <formula>"SIM"</formula>
    </cfRule>
  </conditionalFormatting>
  <conditionalFormatting sqref="Z27">
    <cfRule type="cellIs" dxfId="537" priority="725" operator="equal">
      <formula>"OPORTUNIDADE"</formula>
    </cfRule>
  </conditionalFormatting>
  <conditionalFormatting sqref="Z27">
    <cfRule type="cellIs" dxfId="536" priority="723" operator="equal">
      <formula>"NÃO"</formula>
    </cfRule>
    <cfRule type="cellIs" dxfId="535" priority="724" operator="equal">
      <formula>"SIM"</formula>
    </cfRule>
  </conditionalFormatting>
  <conditionalFormatting sqref="Z18:Z19">
    <cfRule type="cellIs" dxfId="534" priority="719" operator="equal">
      <formula>"OPORTUNIDADE"</formula>
    </cfRule>
  </conditionalFormatting>
  <conditionalFormatting sqref="Z18:Z19">
    <cfRule type="cellIs" dxfId="533" priority="717" operator="equal">
      <formula>"NÃO"</formula>
    </cfRule>
    <cfRule type="cellIs" dxfId="532" priority="718" operator="equal">
      <formula>"SIM"</formula>
    </cfRule>
  </conditionalFormatting>
  <conditionalFormatting sqref="Y18:Y29">
    <cfRule type="cellIs" dxfId="531" priority="716" operator="equal">
      <formula>"OPORTUNIDADE"</formula>
    </cfRule>
  </conditionalFormatting>
  <conditionalFormatting sqref="Y18:Y29">
    <cfRule type="cellIs" dxfId="530" priority="714" operator="equal">
      <formula>"NÃO"</formula>
    </cfRule>
    <cfRule type="cellIs" dxfId="529" priority="715" operator="equal">
      <formula>"SIM"</formula>
    </cfRule>
  </conditionalFormatting>
  <conditionalFormatting sqref="BK6">
    <cfRule type="iconSet" priority="713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12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28" priority="711" operator="equal">
      <formula>"OPORTUNIDADE"</formula>
    </cfRule>
  </conditionalFormatting>
  <conditionalFormatting sqref="Z24">
    <cfRule type="cellIs" dxfId="527" priority="709" operator="equal">
      <formula>"NÃO"</formula>
    </cfRule>
    <cfRule type="cellIs" dxfId="526" priority="710" operator="equal">
      <formula>"SIM"</formula>
    </cfRule>
  </conditionalFormatting>
  <conditionalFormatting sqref="BP9">
    <cfRule type="iconSet" priority="708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25" priority="707" operator="equal">
      <formula>"OPORTUNIDADE"</formula>
    </cfRule>
  </conditionalFormatting>
  <conditionalFormatting sqref="Z25">
    <cfRule type="cellIs" dxfId="524" priority="705" operator="equal">
      <formula>"NÃO"</formula>
    </cfRule>
    <cfRule type="cellIs" dxfId="523" priority="706" operator="equal">
      <formula>"SIM"</formula>
    </cfRule>
  </conditionalFormatting>
  <conditionalFormatting sqref="Z21">
    <cfRule type="cellIs" dxfId="522" priority="701" operator="equal">
      <formula>"OPORTUNIDADE"</formula>
    </cfRule>
  </conditionalFormatting>
  <conditionalFormatting sqref="Z21">
    <cfRule type="cellIs" dxfId="521" priority="699" operator="equal">
      <formula>"NÃO"</formula>
    </cfRule>
    <cfRule type="cellIs" dxfId="520" priority="700" operator="equal">
      <formula>"SIM"</formula>
    </cfRule>
  </conditionalFormatting>
  <conditionalFormatting sqref="Z22">
    <cfRule type="cellIs" dxfId="519" priority="698" operator="equal">
      <formula>"OPORTUNIDADE"</formula>
    </cfRule>
  </conditionalFormatting>
  <conditionalFormatting sqref="Z22">
    <cfRule type="cellIs" dxfId="518" priority="696" operator="equal">
      <formula>"NÃO"</formula>
    </cfRule>
    <cfRule type="cellIs" dxfId="517" priority="697" operator="equal">
      <formula>"SIM"</formula>
    </cfRule>
  </conditionalFormatting>
  <conditionalFormatting sqref="BJ19">
    <cfRule type="iconSet" priority="692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90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89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88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87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86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85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16" priority="684" operator="equal">
      <formula>"OPORTUNIDADE"</formula>
    </cfRule>
  </conditionalFormatting>
  <conditionalFormatting sqref="Z36">
    <cfRule type="cellIs" dxfId="515" priority="682" operator="equal">
      <formula>"NÃO"</formula>
    </cfRule>
    <cfRule type="cellIs" dxfId="514" priority="683" operator="equal">
      <formula>"SIM"</formula>
    </cfRule>
  </conditionalFormatting>
  <conditionalFormatting sqref="Z36">
    <cfRule type="cellIs" dxfId="513" priority="681" operator="equal">
      <formula>"OPORTUNIDADE"</formula>
    </cfRule>
  </conditionalFormatting>
  <conditionalFormatting sqref="Z36">
    <cfRule type="cellIs" dxfId="512" priority="679" operator="equal">
      <formula>"NÃO"</formula>
    </cfRule>
    <cfRule type="cellIs" dxfId="511" priority="680" operator="equal">
      <formula>"SIM"</formula>
    </cfRule>
  </conditionalFormatting>
  <conditionalFormatting sqref="Z36">
    <cfRule type="cellIs" dxfId="510" priority="669" operator="equal">
      <formula>"OPORTUNIDADE"</formula>
    </cfRule>
  </conditionalFormatting>
  <conditionalFormatting sqref="Z36">
    <cfRule type="cellIs" dxfId="509" priority="667" operator="equal">
      <formula>"NÃO"</formula>
    </cfRule>
    <cfRule type="cellIs" dxfId="508" priority="668" operator="equal">
      <formula>"SIM"</formula>
    </cfRule>
  </conditionalFormatting>
  <conditionalFormatting sqref="Z37:Z38">
    <cfRule type="cellIs" dxfId="507" priority="666" operator="equal">
      <formula>"OPORTUNIDADE"</formula>
    </cfRule>
  </conditionalFormatting>
  <conditionalFormatting sqref="Z37:Z38">
    <cfRule type="cellIs" dxfId="506" priority="664" operator="equal">
      <formula>"NÃO"</formula>
    </cfRule>
    <cfRule type="cellIs" dxfId="505" priority="665" operator="equal">
      <formula>"SIM"</formula>
    </cfRule>
  </conditionalFormatting>
  <conditionalFormatting sqref="BJ18">
    <cfRule type="iconSet" priority="657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56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04" priority="655" operator="equal">
      <formula>"OPORTUNIDADE"</formula>
    </cfRule>
  </conditionalFormatting>
  <conditionalFormatting sqref="Z35:Z36">
    <cfRule type="cellIs" dxfId="503" priority="653" operator="equal">
      <formula>"NÃO"</formula>
    </cfRule>
    <cfRule type="cellIs" dxfId="502" priority="654" operator="equal">
      <formula>"SIM"</formula>
    </cfRule>
  </conditionalFormatting>
  <conditionalFormatting sqref="BK27">
    <cfRule type="iconSet" priority="649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48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31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01" priority="630" operator="equal">
      <formula>"OPORTUNIDADE"</formula>
    </cfRule>
  </conditionalFormatting>
  <conditionalFormatting sqref="Z34:Z35">
    <cfRule type="cellIs" dxfId="500" priority="628" operator="equal">
      <formula>"NÃO"</formula>
    </cfRule>
    <cfRule type="cellIs" dxfId="499" priority="629" operator="equal">
      <formula>"SIM"</formula>
    </cfRule>
  </conditionalFormatting>
  <conditionalFormatting sqref="Z33:Z35">
    <cfRule type="cellIs" dxfId="498" priority="627" operator="equal">
      <formula>"OPORTUNIDADE"</formula>
    </cfRule>
  </conditionalFormatting>
  <conditionalFormatting sqref="Z33:Z35">
    <cfRule type="cellIs" dxfId="497" priority="625" operator="equal">
      <formula>"NÃO"</formula>
    </cfRule>
    <cfRule type="cellIs" dxfId="496" priority="626" operator="equal">
      <formula>"SIM"</formula>
    </cfRule>
  </conditionalFormatting>
  <conditionalFormatting sqref="Z33:Z35">
    <cfRule type="cellIs" dxfId="495" priority="621" operator="equal">
      <formula>"OPORTUNIDADE"</formula>
    </cfRule>
  </conditionalFormatting>
  <conditionalFormatting sqref="Z33:Z35">
    <cfRule type="cellIs" dxfId="494" priority="619" operator="equal">
      <formula>"NÃO"</formula>
    </cfRule>
    <cfRule type="cellIs" dxfId="493" priority="620" operator="equal">
      <formula>"SIM"</formula>
    </cfRule>
  </conditionalFormatting>
  <conditionalFormatting sqref="Z33:Z34">
    <cfRule type="cellIs" dxfId="492" priority="615" operator="equal">
      <formula>"OPORTUNIDADE"</formula>
    </cfRule>
  </conditionalFormatting>
  <conditionalFormatting sqref="Z33:Z34">
    <cfRule type="cellIs" dxfId="491" priority="613" operator="equal">
      <formula>"NÃO"</formula>
    </cfRule>
    <cfRule type="cellIs" dxfId="490" priority="614" operator="equal">
      <formula>"SIM"</formula>
    </cfRule>
  </conditionalFormatting>
  <conditionalFormatting sqref="Y33:Y45">
    <cfRule type="cellIs" dxfId="489" priority="609" operator="equal">
      <formula>"OPORTUNIDADE"</formula>
    </cfRule>
  </conditionalFormatting>
  <conditionalFormatting sqref="Y33:Y45">
    <cfRule type="cellIs" dxfId="488" priority="607" operator="equal">
      <formula>"NÃO"</formula>
    </cfRule>
    <cfRule type="cellIs" dxfId="487" priority="608" operator="equal">
      <formula>"SIM"</formula>
    </cfRule>
  </conditionalFormatting>
  <conditionalFormatting sqref="Y34:Y45">
    <cfRule type="cellIs" dxfId="486" priority="606" operator="equal">
      <formula>"OPORTUNIDADE"</formula>
    </cfRule>
  </conditionalFormatting>
  <conditionalFormatting sqref="Y34:Y45">
    <cfRule type="cellIs" dxfId="485" priority="604" operator="equal">
      <formula>"NÃO"</formula>
    </cfRule>
    <cfRule type="cellIs" dxfId="484" priority="605" operator="equal">
      <formula>"SIM"</formula>
    </cfRule>
  </conditionalFormatting>
  <conditionalFormatting sqref="BK22">
    <cfRule type="iconSet" priority="603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83" priority="596" operator="equal">
      <formula>"OPORTUNIDADE"</formula>
    </cfRule>
  </conditionalFormatting>
  <conditionalFormatting sqref="Z42:Z43">
    <cfRule type="cellIs" dxfId="482" priority="594" operator="equal">
      <formula>"NÃO"</formula>
    </cfRule>
    <cfRule type="cellIs" dxfId="481" priority="595" operator="equal">
      <formula>"SIM"</formula>
    </cfRule>
  </conditionalFormatting>
  <conditionalFormatting sqref="Y46:Y50 Y52:Y60">
    <cfRule type="cellIs" dxfId="480" priority="590" operator="equal">
      <formula>"OPORTUNIDADE"</formula>
    </cfRule>
  </conditionalFormatting>
  <conditionalFormatting sqref="Y46:Y50 Y52:Y60">
    <cfRule type="cellIs" dxfId="479" priority="588" operator="equal">
      <formula>"NÃO"</formula>
    </cfRule>
    <cfRule type="cellIs" dxfId="478" priority="589" operator="equal">
      <formula>"SIM"</formula>
    </cfRule>
  </conditionalFormatting>
  <conditionalFormatting sqref="Z43:Z45">
    <cfRule type="cellIs" dxfId="477" priority="581" operator="equal">
      <formula>"OPORTUNIDADE"</formula>
    </cfRule>
  </conditionalFormatting>
  <conditionalFormatting sqref="Z43:Z45">
    <cfRule type="cellIs" dxfId="476" priority="579" operator="equal">
      <formula>"NÃO"</formula>
    </cfRule>
    <cfRule type="cellIs" dxfId="475" priority="580" operator="equal">
      <formula>"SIM"</formula>
    </cfRule>
  </conditionalFormatting>
  <conditionalFormatting sqref="Z39">
    <cfRule type="cellIs" dxfId="474" priority="575" operator="equal">
      <formula>"OPORTUNIDADE"</formula>
    </cfRule>
  </conditionalFormatting>
  <conditionalFormatting sqref="Z39">
    <cfRule type="cellIs" dxfId="473" priority="573" operator="equal">
      <formula>"NÃO"</formula>
    </cfRule>
    <cfRule type="cellIs" dxfId="472" priority="574" operator="equal">
      <formula>"SIM"</formula>
    </cfRule>
  </conditionalFormatting>
  <conditionalFormatting sqref="Z43:Z44">
    <cfRule type="cellIs" dxfId="471" priority="548" operator="equal">
      <formula>"OPORTUNIDADE"</formula>
    </cfRule>
  </conditionalFormatting>
  <conditionalFormatting sqref="Z43:Z44">
    <cfRule type="cellIs" dxfId="470" priority="546" operator="equal">
      <formula>"NÃO"</formula>
    </cfRule>
    <cfRule type="cellIs" dxfId="469" priority="547" operator="equal">
      <formula>"SIM"</formula>
    </cfRule>
  </conditionalFormatting>
  <conditionalFormatting sqref="Z44:Z46">
    <cfRule type="cellIs" dxfId="468" priority="539" operator="equal">
      <formula>"OPORTUNIDADE"</formula>
    </cfRule>
  </conditionalFormatting>
  <conditionalFormatting sqref="Z44:Z46">
    <cfRule type="cellIs" dxfId="467" priority="537" operator="equal">
      <formula>"NÃO"</formula>
    </cfRule>
    <cfRule type="cellIs" dxfId="466" priority="538" operator="equal">
      <formula>"SIM"</formula>
    </cfRule>
  </conditionalFormatting>
  <conditionalFormatting sqref="BP27">
    <cfRule type="iconSet" priority="518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65" priority="517" operator="equal">
      <formula>"OPORTUNIDADE"</formula>
    </cfRule>
  </conditionalFormatting>
  <conditionalFormatting sqref="Y47:Y60">
    <cfRule type="cellIs" dxfId="464" priority="515" operator="equal">
      <formula>"NÃO"</formula>
    </cfRule>
    <cfRule type="cellIs" dxfId="463" priority="516" operator="equal">
      <formula>"SIM"</formula>
    </cfRule>
  </conditionalFormatting>
  <conditionalFormatting sqref="Z47:Z48">
    <cfRule type="cellIs" dxfId="462" priority="514" operator="equal">
      <formula>"OPORTUNIDADE"</formula>
    </cfRule>
  </conditionalFormatting>
  <conditionalFormatting sqref="Z47:Z48">
    <cfRule type="cellIs" dxfId="461" priority="512" operator="equal">
      <formula>"NÃO"</formula>
    </cfRule>
    <cfRule type="cellIs" dxfId="460" priority="513" operator="equal">
      <formula>"SIM"</formula>
    </cfRule>
  </conditionalFormatting>
  <conditionalFormatting sqref="Z47:Z48">
    <cfRule type="cellIs" dxfId="459" priority="511" operator="equal">
      <formula>"OPORTUNIDADE"</formula>
    </cfRule>
  </conditionalFormatting>
  <conditionalFormatting sqref="Z47:Z48">
    <cfRule type="cellIs" dxfId="458" priority="509" operator="equal">
      <formula>"NÃO"</formula>
    </cfRule>
    <cfRule type="cellIs" dxfId="457" priority="510" operator="equal">
      <formula>"SIM"</formula>
    </cfRule>
  </conditionalFormatting>
  <conditionalFormatting sqref="Y47:Y50 Y52:Y60">
    <cfRule type="cellIs" dxfId="456" priority="508" operator="equal">
      <formula>"OPORTUNIDADE"</formula>
    </cfRule>
  </conditionalFormatting>
  <conditionalFormatting sqref="Y47:Y50 Y52:Y60">
    <cfRule type="cellIs" dxfId="455" priority="506" operator="equal">
      <formula>"NÃO"</formula>
    </cfRule>
    <cfRule type="cellIs" dxfId="454" priority="507" operator="equal">
      <formula>"SIM"</formula>
    </cfRule>
  </conditionalFormatting>
  <conditionalFormatting sqref="Z47">
    <cfRule type="cellIs" dxfId="453" priority="505" operator="equal">
      <formula>"OPORTUNIDADE"</formula>
    </cfRule>
  </conditionalFormatting>
  <conditionalFormatting sqref="Z47">
    <cfRule type="cellIs" dxfId="452" priority="503" operator="equal">
      <formula>"NÃO"</formula>
    </cfRule>
    <cfRule type="cellIs" dxfId="451" priority="504" operator="equal">
      <formula>"SIM"</formula>
    </cfRule>
  </conditionalFormatting>
  <conditionalFormatting sqref="Z47">
    <cfRule type="cellIs" dxfId="450" priority="502" operator="equal">
      <formula>"OPORTUNIDADE"</formula>
    </cfRule>
  </conditionalFormatting>
  <conditionalFormatting sqref="Z47">
    <cfRule type="cellIs" dxfId="449" priority="500" operator="equal">
      <formula>"NÃO"</formula>
    </cfRule>
    <cfRule type="cellIs" dxfId="448" priority="501" operator="equal">
      <formula>"SIM"</formula>
    </cfRule>
  </conditionalFormatting>
  <conditionalFormatting sqref="Z47">
    <cfRule type="cellIs" dxfId="447" priority="499" operator="equal">
      <formula>"OPORTUNIDADE"</formula>
    </cfRule>
  </conditionalFormatting>
  <conditionalFormatting sqref="Z47">
    <cfRule type="cellIs" dxfId="446" priority="497" operator="equal">
      <formula>"NÃO"</formula>
    </cfRule>
    <cfRule type="cellIs" dxfId="445" priority="498" operator="equal">
      <formula>"SIM"</formula>
    </cfRule>
  </conditionalFormatting>
  <conditionalFormatting sqref="Z41">
    <cfRule type="cellIs" dxfId="444" priority="493" operator="equal">
      <formula>"OPORTUNIDADE"</formula>
    </cfRule>
  </conditionalFormatting>
  <conditionalFormatting sqref="Z41">
    <cfRule type="cellIs" dxfId="443" priority="491" operator="equal">
      <formula>"NÃO"</formula>
    </cfRule>
    <cfRule type="cellIs" dxfId="442" priority="492" operator="equal">
      <formula>"SIM"</formula>
    </cfRule>
  </conditionalFormatting>
  <conditionalFormatting sqref="Z41">
    <cfRule type="cellIs" dxfId="441" priority="490" operator="equal">
      <formula>"OPORTUNIDADE"</formula>
    </cfRule>
  </conditionalFormatting>
  <conditionalFormatting sqref="Z41">
    <cfRule type="cellIs" dxfId="440" priority="488" operator="equal">
      <formula>"NÃO"</formula>
    </cfRule>
    <cfRule type="cellIs" dxfId="439" priority="489" operator="equal">
      <formula>"SIM"</formula>
    </cfRule>
  </conditionalFormatting>
  <conditionalFormatting sqref="Z40">
    <cfRule type="cellIs" dxfId="438" priority="484" operator="equal">
      <formula>"OPORTUNIDADE"</formula>
    </cfRule>
  </conditionalFormatting>
  <conditionalFormatting sqref="Z40">
    <cfRule type="cellIs" dxfId="437" priority="482" operator="equal">
      <formula>"NÃO"</formula>
    </cfRule>
    <cfRule type="cellIs" dxfId="436" priority="483" operator="equal">
      <formula>"SIM"</formula>
    </cfRule>
  </conditionalFormatting>
  <conditionalFormatting sqref="Z40">
    <cfRule type="cellIs" dxfId="435" priority="481" operator="equal">
      <formula>"OPORTUNIDADE"</formula>
    </cfRule>
  </conditionalFormatting>
  <conditionalFormatting sqref="Z40">
    <cfRule type="cellIs" dxfId="434" priority="479" operator="equal">
      <formula>"NÃO"</formula>
    </cfRule>
    <cfRule type="cellIs" dxfId="433" priority="480" operator="equal">
      <formula>"SIM"</formula>
    </cfRule>
  </conditionalFormatting>
  <conditionalFormatting sqref="Z40">
    <cfRule type="cellIs" dxfId="432" priority="478" operator="equal">
      <formula>"OPORTUNIDADE"</formula>
    </cfRule>
  </conditionalFormatting>
  <conditionalFormatting sqref="Z40">
    <cfRule type="cellIs" dxfId="431" priority="476" operator="equal">
      <formula>"NÃO"</formula>
    </cfRule>
    <cfRule type="cellIs" dxfId="430" priority="477" operator="equal">
      <formula>"SIM"</formula>
    </cfRule>
  </conditionalFormatting>
  <conditionalFormatting sqref="BP23">
    <cfRule type="iconSet" priority="475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74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29" priority="473" operator="equal">
      <formula>"OPORTUNIDADE"</formula>
    </cfRule>
  </conditionalFormatting>
  <conditionalFormatting sqref="Z45">
    <cfRule type="cellIs" dxfId="428" priority="471" operator="equal">
      <formula>"NÃO"</formula>
    </cfRule>
    <cfRule type="cellIs" dxfId="427" priority="472" operator="equal">
      <formula>"SIM"</formula>
    </cfRule>
  </conditionalFormatting>
  <conditionalFormatting sqref="BJ35:BK35">
    <cfRule type="iconSet" priority="470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69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68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67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01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26" priority="466" operator="equal">
      <formula>"OPORTUNIDADE"</formula>
    </cfRule>
  </conditionalFormatting>
  <conditionalFormatting sqref="Z47:Z49">
    <cfRule type="cellIs" dxfId="425" priority="464" operator="equal">
      <formula>"NÃO"</formula>
    </cfRule>
    <cfRule type="cellIs" dxfId="424" priority="465" operator="equal">
      <formula>"SIM"</formula>
    </cfRule>
  </conditionalFormatting>
  <conditionalFormatting sqref="Z47:Z49">
    <cfRule type="cellIs" dxfId="423" priority="463" operator="equal">
      <formula>"OPORTUNIDADE"</formula>
    </cfRule>
  </conditionalFormatting>
  <conditionalFormatting sqref="Z47:Z49">
    <cfRule type="cellIs" dxfId="422" priority="461" operator="equal">
      <formula>"NÃO"</formula>
    </cfRule>
    <cfRule type="cellIs" dxfId="421" priority="462" operator="equal">
      <formula>"SIM"</formula>
    </cfRule>
  </conditionalFormatting>
  <conditionalFormatting sqref="Z47:Z49">
    <cfRule type="cellIs" dxfId="420" priority="460" operator="equal">
      <formula>"OPORTUNIDADE"</formula>
    </cfRule>
  </conditionalFormatting>
  <conditionalFormatting sqref="Z47:Z49">
    <cfRule type="cellIs" dxfId="419" priority="458" operator="equal">
      <formula>"NÃO"</formula>
    </cfRule>
    <cfRule type="cellIs" dxfId="418" priority="459" operator="equal">
      <formula>"SIM"</formula>
    </cfRule>
  </conditionalFormatting>
  <conditionalFormatting sqref="Z47:Z49">
    <cfRule type="cellIs" dxfId="417" priority="457" operator="equal">
      <formula>"OPORTUNIDADE"</formula>
    </cfRule>
  </conditionalFormatting>
  <conditionalFormatting sqref="Z47:Z49">
    <cfRule type="cellIs" dxfId="416" priority="455" operator="equal">
      <formula>"NÃO"</formula>
    </cfRule>
    <cfRule type="cellIs" dxfId="415" priority="456" operator="equal">
      <formula>"SIM"</formula>
    </cfRule>
  </conditionalFormatting>
  <conditionalFormatting sqref="Z49">
    <cfRule type="cellIs" dxfId="414" priority="448" operator="equal">
      <formula>"OPORTUNIDADE"</formula>
    </cfRule>
  </conditionalFormatting>
  <conditionalFormatting sqref="Z49">
    <cfRule type="cellIs" dxfId="413" priority="446" operator="equal">
      <formula>"NÃO"</formula>
    </cfRule>
    <cfRule type="cellIs" dxfId="412" priority="447" operator="equal">
      <formula>"SIM"</formula>
    </cfRule>
  </conditionalFormatting>
  <conditionalFormatting sqref="Z49">
    <cfRule type="cellIs" dxfId="411" priority="445" operator="equal">
      <formula>"OPORTUNIDADE"</formula>
    </cfRule>
  </conditionalFormatting>
  <conditionalFormatting sqref="Z49">
    <cfRule type="cellIs" dxfId="410" priority="443" operator="equal">
      <formula>"NÃO"</formula>
    </cfRule>
    <cfRule type="cellIs" dxfId="409" priority="444" operator="equal">
      <formula>"SIM"</formula>
    </cfRule>
  </conditionalFormatting>
  <conditionalFormatting sqref="Z49">
    <cfRule type="cellIs" dxfId="408" priority="442" operator="equal">
      <formula>"OPORTUNIDADE"</formula>
    </cfRule>
  </conditionalFormatting>
  <conditionalFormatting sqref="Z49">
    <cfRule type="cellIs" dxfId="407" priority="440" operator="equal">
      <formula>"NÃO"</formula>
    </cfRule>
    <cfRule type="cellIs" dxfId="406" priority="441" operator="equal">
      <formula>"SIM"</formula>
    </cfRule>
  </conditionalFormatting>
  <conditionalFormatting sqref="Z49">
    <cfRule type="cellIs" dxfId="405" priority="439" operator="equal">
      <formula>"OPORTUNIDADE"</formula>
    </cfRule>
  </conditionalFormatting>
  <conditionalFormatting sqref="Z49">
    <cfRule type="cellIs" dxfId="404" priority="437" operator="equal">
      <formula>"NÃO"</formula>
    </cfRule>
    <cfRule type="cellIs" dxfId="403" priority="438" operator="equal">
      <formula>"SIM"</formula>
    </cfRule>
  </conditionalFormatting>
  <conditionalFormatting sqref="Z56">
    <cfRule type="cellIs" dxfId="402" priority="424" operator="equal">
      <formula>"OPORTUNIDADE"</formula>
    </cfRule>
  </conditionalFormatting>
  <conditionalFormatting sqref="Z56">
    <cfRule type="cellIs" dxfId="401" priority="422" operator="equal">
      <formula>"NÃO"</formula>
    </cfRule>
    <cfRule type="cellIs" dxfId="400" priority="423" operator="equal">
      <formula>"SIM"</formula>
    </cfRule>
  </conditionalFormatting>
  <conditionalFormatting sqref="Z56">
    <cfRule type="cellIs" dxfId="399" priority="421" operator="equal">
      <formula>"OPORTUNIDADE"</formula>
    </cfRule>
  </conditionalFormatting>
  <conditionalFormatting sqref="Z56">
    <cfRule type="cellIs" dxfId="398" priority="419" operator="equal">
      <formula>"NÃO"</formula>
    </cfRule>
    <cfRule type="cellIs" dxfId="397" priority="420" operator="equal">
      <formula>"SIM"</formula>
    </cfRule>
  </conditionalFormatting>
  <conditionalFormatting sqref="Z56">
    <cfRule type="cellIs" dxfId="396" priority="418" operator="equal">
      <formula>"OPORTUNIDADE"</formula>
    </cfRule>
  </conditionalFormatting>
  <conditionalFormatting sqref="Z56">
    <cfRule type="cellIs" dxfId="395" priority="416" operator="equal">
      <formula>"NÃO"</formula>
    </cfRule>
    <cfRule type="cellIs" dxfId="394" priority="417" operator="equal">
      <formula>"SIM"</formula>
    </cfRule>
  </conditionalFormatting>
  <conditionalFormatting sqref="Z58">
    <cfRule type="cellIs" dxfId="393" priority="412" operator="equal">
      <formula>"OPORTUNIDADE"</formula>
    </cfRule>
  </conditionalFormatting>
  <conditionalFormatting sqref="Z58">
    <cfRule type="cellIs" dxfId="392" priority="410" operator="equal">
      <formula>"NÃO"</formula>
    </cfRule>
    <cfRule type="cellIs" dxfId="391" priority="411" operator="equal">
      <formula>"SIM"</formula>
    </cfRule>
  </conditionalFormatting>
  <conditionalFormatting sqref="Z58">
    <cfRule type="cellIs" dxfId="390" priority="409" operator="equal">
      <formula>"OPORTUNIDADE"</formula>
    </cfRule>
  </conditionalFormatting>
  <conditionalFormatting sqref="Z58">
    <cfRule type="cellIs" dxfId="389" priority="407" operator="equal">
      <formula>"NÃO"</formula>
    </cfRule>
    <cfRule type="cellIs" dxfId="388" priority="408" operator="equal">
      <formula>"SIM"</formula>
    </cfRule>
  </conditionalFormatting>
  <conditionalFormatting sqref="Z57">
    <cfRule type="cellIs" dxfId="387" priority="394" operator="equal">
      <formula>"OPORTUNIDADE"</formula>
    </cfRule>
  </conditionalFormatting>
  <conditionalFormatting sqref="Z57">
    <cfRule type="cellIs" dxfId="386" priority="392" operator="equal">
      <formula>"NÃO"</formula>
    </cfRule>
    <cfRule type="cellIs" dxfId="385" priority="393" operator="equal">
      <formula>"SIM"</formula>
    </cfRule>
  </conditionalFormatting>
  <conditionalFormatting sqref="BP45">
    <cfRule type="iconSet" priority="390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84" priority="389" operator="equal">
      <formula>"OPORTUNIDADE"</formula>
    </cfRule>
  </conditionalFormatting>
  <conditionalFormatting sqref="Y66">
    <cfRule type="cellIs" dxfId="383" priority="387" operator="equal">
      <formula>"NÃO"</formula>
    </cfRule>
    <cfRule type="cellIs" dxfId="382" priority="388" operator="equal">
      <formula>"SIM"</formula>
    </cfRule>
  </conditionalFormatting>
  <conditionalFormatting sqref="Z66">
    <cfRule type="cellIs" dxfId="381" priority="386" operator="equal">
      <formula>"OPORTUNIDADE"</formula>
    </cfRule>
  </conditionalFormatting>
  <conditionalFormatting sqref="Z66">
    <cfRule type="cellIs" dxfId="380" priority="384" operator="equal">
      <formula>"NÃO"</formula>
    </cfRule>
    <cfRule type="cellIs" dxfId="379" priority="385" operator="equal">
      <formula>"SIM"</formula>
    </cfRule>
  </conditionalFormatting>
  <conditionalFormatting sqref="Z51">
    <cfRule type="cellIs" dxfId="378" priority="383" operator="equal">
      <formula>"OPORTUNIDADE"</formula>
    </cfRule>
  </conditionalFormatting>
  <conditionalFormatting sqref="Z51">
    <cfRule type="cellIs" dxfId="377" priority="381" operator="equal">
      <formula>"NÃO"</formula>
    </cfRule>
    <cfRule type="cellIs" dxfId="376" priority="382" operator="equal">
      <formula>"SIM"</formula>
    </cfRule>
  </conditionalFormatting>
  <conditionalFormatting sqref="Z51">
    <cfRule type="cellIs" dxfId="375" priority="380" operator="equal">
      <formula>"OPORTUNIDADE"</formula>
    </cfRule>
  </conditionalFormatting>
  <conditionalFormatting sqref="Z51">
    <cfRule type="cellIs" dxfId="374" priority="378" operator="equal">
      <formula>"NÃO"</formula>
    </cfRule>
    <cfRule type="cellIs" dxfId="373" priority="379" operator="equal">
      <formula>"SIM"</formula>
    </cfRule>
  </conditionalFormatting>
  <conditionalFormatting sqref="Z51">
    <cfRule type="cellIs" dxfId="372" priority="368" operator="equal">
      <formula>"OPORTUNIDADE"</formula>
    </cfRule>
  </conditionalFormatting>
  <conditionalFormatting sqref="Z51">
    <cfRule type="cellIs" dxfId="371" priority="366" operator="equal">
      <formula>"NÃO"</formula>
    </cfRule>
    <cfRule type="cellIs" dxfId="370" priority="367" operator="equal">
      <formula>"SIM"</formula>
    </cfRule>
  </conditionalFormatting>
  <conditionalFormatting sqref="Z50">
    <cfRule type="cellIs" dxfId="369" priority="365" operator="equal">
      <formula>"OPORTUNIDADE"</formula>
    </cfRule>
  </conditionalFormatting>
  <conditionalFormatting sqref="Z50">
    <cfRule type="cellIs" dxfId="368" priority="363" operator="equal">
      <formula>"NÃO"</formula>
    </cfRule>
    <cfRule type="cellIs" dxfId="367" priority="364" operator="equal">
      <formula>"SIM"</formula>
    </cfRule>
  </conditionalFormatting>
  <conditionalFormatting sqref="Z60">
    <cfRule type="cellIs" dxfId="366" priority="350" operator="equal">
      <formula>"OPORTUNIDADE"</formula>
    </cfRule>
  </conditionalFormatting>
  <conditionalFormatting sqref="Z60">
    <cfRule type="cellIs" dxfId="365" priority="348" operator="equal">
      <formula>"NÃO"</formula>
    </cfRule>
    <cfRule type="cellIs" dxfId="364" priority="349" operator="equal">
      <formula>"SIM"</formula>
    </cfRule>
  </conditionalFormatting>
  <conditionalFormatting sqref="Z60">
    <cfRule type="cellIs" dxfId="363" priority="347" operator="equal">
      <formula>"OPORTUNIDADE"</formula>
    </cfRule>
  </conditionalFormatting>
  <conditionalFormatting sqref="Z60">
    <cfRule type="cellIs" dxfId="362" priority="345" operator="equal">
      <formula>"NÃO"</formula>
    </cfRule>
    <cfRule type="cellIs" dxfId="361" priority="346" operator="equal">
      <formula>"SIM"</formula>
    </cfRule>
  </conditionalFormatting>
  <conditionalFormatting sqref="Z60">
    <cfRule type="cellIs" dxfId="360" priority="344" operator="equal">
      <formula>"OPORTUNIDADE"</formula>
    </cfRule>
  </conditionalFormatting>
  <conditionalFormatting sqref="Z60">
    <cfRule type="cellIs" dxfId="359" priority="342" operator="equal">
      <formula>"NÃO"</formula>
    </cfRule>
    <cfRule type="cellIs" dxfId="358" priority="343" operator="equal">
      <formula>"SIM"</formula>
    </cfRule>
  </conditionalFormatting>
  <conditionalFormatting sqref="Y64">
    <cfRule type="cellIs" dxfId="357" priority="338" operator="equal">
      <formula>"OPORTUNIDADE"</formula>
    </cfRule>
  </conditionalFormatting>
  <conditionalFormatting sqref="Y64">
    <cfRule type="cellIs" dxfId="356" priority="336" operator="equal">
      <formula>"NÃO"</formula>
    </cfRule>
    <cfRule type="cellIs" dxfId="355" priority="337" operator="equal">
      <formula>"SIM"</formula>
    </cfRule>
  </conditionalFormatting>
  <conditionalFormatting sqref="Z64">
    <cfRule type="cellIs" dxfId="354" priority="335" operator="equal">
      <formula>"OPORTUNIDADE"</formula>
    </cfRule>
  </conditionalFormatting>
  <conditionalFormatting sqref="Z64">
    <cfRule type="cellIs" dxfId="353" priority="333" operator="equal">
      <formula>"NÃO"</formula>
    </cfRule>
    <cfRule type="cellIs" dxfId="352" priority="334" operator="equal">
      <formula>"SIM"</formula>
    </cfRule>
  </conditionalFormatting>
  <conditionalFormatting sqref="Y65">
    <cfRule type="cellIs" dxfId="351" priority="308" operator="equal">
      <formula>"OPORTUNIDADE"</formula>
    </cfRule>
  </conditionalFormatting>
  <conditionalFormatting sqref="Y65">
    <cfRule type="cellIs" dxfId="350" priority="306" operator="equal">
      <formula>"NÃO"</formula>
    </cfRule>
    <cfRule type="cellIs" dxfId="349" priority="307" operator="equal">
      <formula>"SIM"</formula>
    </cfRule>
  </conditionalFormatting>
  <conditionalFormatting sqref="Z65">
    <cfRule type="cellIs" dxfId="348" priority="305" operator="equal">
      <formula>"OPORTUNIDADE"</formula>
    </cfRule>
  </conditionalFormatting>
  <conditionalFormatting sqref="Z65">
    <cfRule type="cellIs" dxfId="347" priority="303" operator="equal">
      <formula>"NÃO"</formula>
    </cfRule>
    <cfRule type="cellIs" dxfId="346" priority="304" operator="equal">
      <formula>"SIM"</formula>
    </cfRule>
  </conditionalFormatting>
  <conditionalFormatting sqref="Z65">
    <cfRule type="cellIs" dxfId="345" priority="302" operator="equal">
      <formula>"OPORTUNIDADE"</formula>
    </cfRule>
  </conditionalFormatting>
  <conditionalFormatting sqref="Z65">
    <cfRule type="cellIs" dxfId="344" priority="300" operator="equal">
      <formula>"NÃO"</formula>
    </cfRule>
    <cfRule type="cellIs" dxfId="343" priority="301" operator="equal">
      <formula>"SIM"</formula>
    </cfRule>
  </conditionalFormatting>
  <conditionalFormatting sqref="Z65">
    <cfRule type="cellIs" dxfId="342" priority="299" operator="equal">
      <formula>"OPORTUNIDADE"</formula>
    </cfRule>
  </conditionalFormatting>
  <conditionalFormatting sqref="Z65">
    <cfRule type="cellIs" dxfId="341" priority="297" operator="equal">
      <formula>"NÃO"</formula>
    </cfRule>
    <cfRule type="cellIs" dxfId="340" priority="298" operator="equal">
      <formula>"SIM"</formula>
    </cfRule>
  </conditionalFormatting>
  <conditionalFormatting sqref="Y73:Y75">
    <cfRule type="cellIs" dxfId="339" priority="296" operator="equal">
      <formula>"OPORTUNIDADE"</formula>
    </cfRule>
  </conditionalFormatting>
  <conditionalFormatting sqref="Y73:Y75">
    <cfRule type="cellIs" dxfId="338" priority="294" operator="equal">
      <formula>"NÃO"</formula>
    </cfRule>
    <cfRule type="cellIs" dxfId="337" priority="295" operator="equal">
      <formula>"SIM"</formula>
    </cfRule>
  </conditionalFormatting>
  <conditionalFormatting sqref="Z73:Z74">
    <cfRule type="cellIs" dxfId="336" priority="293" operator="equal">
      <formula>"OPORTUNIDADE"</formula>
    </cfRule>
  </conditionalFormatting>
  <conditionalFormatting sqref="Z73:Z74">
    <cfRule type="cellIs" dxfId="335" priority="291" operator="equal">
      <formula>"NÃO"</formula>
    </cfRule>
    <cfRule type="cellIs" dxfId="334" priority="292" operator="equal">
      <formula>"SIM"</formula>
    </cfRule>
  </conditionalFormatting>
  <conditionalFormatting sqref="Z72">
    <cfRule type="cellIs" dxfId="333" priority="290" operator="equal">
      <formula>"OPORTUNIDADE"</formula>
    </cfRule>
  </conditionalFormatting>
  <conditionalFormatting sqref="Z72">
    <cfRule type="cellIs" dxfId="332" priority="288" operator="equal">
      <formula>"NÃO"</formula>
    </cfRule>
    <cfRule type="cellIs" dxfId="331" priority="289" operator="equal">
      <formula>"SIM"</formula>
    </cfRule>
  </conditionalFormatting>
  <conditionalFormatting sqref="Z72">
    <cfRule type="cellIs" dxfId="330" priority="287" operator="equal">
      <formula>"OPORTUNIDADE"</formula>
    </cfRule>
  </conditionalFormatting>
  <conditionalFormatting sqref="Z72">
    <cfRule type="cellIs" dxfId="329" priority="285" operator="equal">
      <formula>"NÃO"</formula>
    </cfRule>
    <cfRule type="cellIs" dxfId="328" priority="286" operator="equal">
      <formula>"SIM"</formula>
    </cfRule>
  </conditionalFormatting>
  <conditionalFormatting sqref="Z72">
    <cfRule type="cellIs" dxfId="327" priority="284" operator="equal">
      <formula>"OPORTUNIDADE"</formula>
    </cfRule>
  </conditionalFormatting>
  <conditionalFormatting sqref="Z72">
    <cfRule type="cellIs" dxfId="326" priority="282" operator="equal">
      <formula>"NÃO"</formula>
    </cfRule>
    <cfRule type="cellIs" dxfId="325" priority="283" operator="equal">
      <formula>"SIM"</formula>
    </cfRule>
  </conditionalFormatting>
  <conditionalFormatting sqref="Y72:Y73">
    <cfRule type="cellIs" dxfId="324" priority="281" operator="equal">
      <formula>"OPORTUNIDADE"</formula>
    </cfRule>
  </conditionalFormatting>
  <conditionalFormatting sqref="Y72:Y73">
    <cfRule type="cellIs" dxfId="323" priority="279" operator="equal">
      <formula>"NÃO"</formula>
    </cfRule>
    <cfRule type="cellIs" dxfId="322" priority="280" operator="equal">
      <formula>"SIM"</formula>
    </cfRule>
  </conditionalFormatting>
  <conditionalFormatting sqref="BK38">
    <cfRule type="iconSet" priority="278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21" priority="277" operator="equal">
      <formula>"OPORTUNIDADE"</formula>
    </cfRule>
  </conditionalFormatting>
  <conditionalFormatting sqref="Z72:Z73">
    <cfRule type="cellIs" dxfId="320" priority="275" operator="equal">
      <formula>"NÃO"</formula>
    </cfRule>
    <cfRule type="cellIs" dxfId="319" priority="276" operator="equal">
      <formula>"SIM"</formula>
    </cfRule>
  </conditionalFormatting>
  <conditionalFormatting sqref="Y71">
    <cfRule type="cellIs" dxfId="318" priority="274" operator="equal">
      <formula>"OPORTUNIDADE"</formula>
    </cfRule>
  </conditionalFormatting>
  <conditionalFormatting sqref="Y71">
    <cfRule type="cellIs" dxfId="317" priority="272" operator="equal">
      <formula>"NÃO"</formula>
    </cfRule>
    <cfRule type="cellIs" dxfId="316" priority="273" operator="equal">
      <formula>"SIM"</formula>
    </cfRule>
  </conditionalFormatting>
  <conditionalFormatting sqref="Z71">
    <cfRule type="cellIs" dxfId="315" priority="271" operator="equal">
      <formula>"OPORTUNIDADE"</formula>
    </cfRule>
  </conditionalFormatting>
  <conditionalFormatting sqref="Z71">
    <cfRule type="cellIs" dxfId="314" priority="269" operator="equal">
      <formula>"NÃO"</formula>
    </cfRule>
    <cfRule type="cellIs" dxfId="313" priority="270" operator="equal">
      <formula>"SIM"</formula>
    </cfRule>
  </conditionalFormatting>
  <conditionalFormatting sqref="Z71">
    <cfRule type="cellIs" dxfId="312" priority="268" operator="equal">
      <formula>"OPORTUNIDADE"</formula>
    </cfRule>
  </conditionalFormatting>
  <conditionalFormatting sqref="Z71">
    <cfRule type="cellIs" dxfId="311" priority="266" operator="equal">
      <formula>"NÃO"</formula>
    </cfRule>
    <cfRule type="cellIs" dxfId="310" priority="267" operator="equal">
      <formula>"SIM"</formula>
    </cfRule>
  </conditionalFormatting>
  <conditionalFormatting sqref="Z71">
    <cfRule type="cellIs" dxfId="309" priority="265" operator="equal">
      <formula>"OPORTUNIDADE"</formula>
    </cfRule>
  </conditionalFormatting>
  <conditionalFormatting sqref="Z71">
    <cfRule type="cellIs" dxfId="308" priority="263" operator="equal">
      <formula>"NÃO"</formula>
    </cfRule>
    <cfRule type="cellIs" dxfId="307" priority="264" operator="equal">
      <formula>"SIM"</formula>
    </cfRule>
  </conditionalFormatting>
  <conditionalFormatting sqref="Z75">
    <cfRule type="cellIs" dxfId="306" priority="256" operator="equal">
      <formula>"OPORTUNIDADE"</formula>
    </cfRule>
  </conditionalFormatting>
  <conditionalFormatting sqref="Z75">
    <cfRule type="cellIs" dxfId="305" priority="254" operator="equal">
      <formula>"NÃO"</formula>
    </cfRule>
    <cfRule type="cellIs" dxfId="304" priority="255" operator="equal">
      <formula>"SIM"</formula>
    </cfRule>
  </conditionalFormatting>
  <conditionalFormatting sqref="Y75">
    <cfRule type="cellIs" dxfId="303" priority="253" operator="equal">
      <formula>"OPORTUNIDADE"</formula>
    </cfRule>
  </conditionalFormatting>
  <conditionalFormatting sqref="Y75">
    <cfRule type="cellIs" dxfId="302" priority="251" operator="equal">
      <formula>"NÃO"</formula>
    </cfRule>
    <cfRule type="cellIs" dxfId="301" priority="252" operator="equal">
      <formula>"SIM"</formula>
    </cfRule>
  </conditionalFormatting>
  <conditionalFormatting sqref="BK33">
    <cfRule type="iconSet" priority="250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00" priority="249" operator="equal">
      <formula>"OPORTUNIDADE"</formula>
    </cfRule>
  </conditionalFormatting>
  <conditionalFormatting sqref="Y68:Y69">
    <cfRule type="cellIs" dxfId="299" priority="247" operator="equal">
      <formula>"NÃO"</formula>
    </cfRule>
    <cfRule type="cellIs" dxfId="298" priority="248" operator="equal">
      <formula>"SIM"</formula>
    </cfRule>
  </conditionalFormatting>
  <conditionalFormatting sqref="Z68">
    <cfRule type="cellIs" dxfId="297" priority="246" operator="equal">
      <formula>"OPORTUNIDADE"</formula>
    </cfRule>
  </conditionalFormatting>
  <conditionalFormatting sqref="Z68">
    <cfRule type="cellIs" dxfId="296" priority="244" operator="equal">
      <formula>"NÃO"</formula>
    </cfRule>
    <cfRule type="cellIs" dxfId="295" priority="245" operator="equal">
      <formula>"SIM"</formula>
    </cfRule>
  </conditionalFormatting>
  <conditionalFormatting sqref="Z68">
    <cfRule type="cellIs" dxfId="294" priority="243" operator="equal">
      <formula>"OPORTUNIDADE"</formula>
    </cfRule>
  </conditionalFormatting>
  <conditionalFormatting sqref="Z68">
    <cfRule type="cellIs" dxfId="293" priority="241" operator="equal">
      <formula>"NÃO"</formula>
    </cfRule>
    <cfRule type="cellIs" dxfId="292" priority="242" operator="equal">
      <formula>"SIM"</formula>
    </cfRule>
  </conditionalFormatting>
  <conditionalFormatting sqref="Z68">
    <cfRule type="cellIs" dxfId="291" priority="240" operator="equal">
      <formula>"OPORTUNIDADE"</formula>
    </cfRule>
  </conditionalFormatting>
  <conditionalFormatting sqref="Z68">
    <cfRule type="cellIs" dxfId="290" priority="238" operator="equal">
      <formula>"NÃO"</formula>
    </cfRule>
    <cfRule type="cellIs" dxfId="289" priority="239" operator="equal">
      <formula>"SIM"</formula>
    </cfRule>
  </conditionalFormatting>
  <conditionalFormatting sqref="Z68">
    <cfRule type="cellIs" dxfId="288" priority="237" operator="equal">
      <formula>"OPORTUNIDADE"</formula>
    </cfRule>
  </conditionalFormatting>
  <conditionalFormatting sqref="Z68">
    <cfRule type="cellIs" dxfId="287" priority="235" operator="equal">
      <formula>"NÃO"</formula>
    </cfRule>
    <cfRule type="cellIs" dxfId="286" priority="236" operator="equal">
      <formula>"SIM"</formula>
    </cfRule>
  </conditionalFormatting>
  <conditionalFormatting sqref="Z68">
    <cfRule type="cellIs" dxfId="285" priority="234" operator="equal">
      <formula>"OPORTUNIDADE"</formula>
    </cfRule>
  </conditionalFormatting>
  <conditionalFormatting sqref="Z68">
    <cfRule type="cellIs" dxfId="284" priority="232" operator="equal">
      <formula>"NÃO"</formula>
    </cfRule>
    <cfRule type="cellIs" dxfId="283" priority="233" operator="equal">
      <formula>"SIM"</formula>
    </cfRule>
  </conditionalFormatting>
  <conditionalFormatting sqref="Z68">
    <cfRule type="cellIs" dxfId="282" priority="231" operator="equal">
      <formula>"OPORTUNIDADE"</formula>
    </cfRule>
  </conditionalFormatting>
  <conditionalFormatting sqref="Z68">
    <cfRule type="cellIs" dxfId="281" priority="229" operator="equal">
      <formula>"NÃO"</formula>
    </cfRule>
    <cfRule type="cellIs" dxfId="280" priority="230" operator="equal">
      <formula>"SIM"</formula>
    </cfRule>
  </conditionalFormatting>
  <conditionalFormatting sqref="Z68">
    <cfRule type="cellIs" dxfId="279" priority="228" operator="equal">
      <formula>"OPORTUNIDADE"</formula>
    </cfRule>
  </conditionalFormatting>
  <conditionalFormatting sqref="Z68">
    <cfRule type="cellIs" dxfId="278" priority="226" operator="equal">
      <formula>"NÃO"</formula>
    </cfRule>
    <cfRule type="cellIs" dxfId="277" priority="227" operator="equal">
      <formula>"SIM"</formula>
    </cfRule>
  </conditionalFormatting>
  <conditionalFormatting sqref="Z68">
    <cfRule type="cellIs" dxfId="276" priority="225" operator="equal">
      <formula>"OPORTUNIDADE"</formula>
    </cfRule>
  </conditionalFormatting>
  <conditionalFormatting sqref="Z68">
    <cfRule type="cellIs" dxfId="275" priority="223" operator="equal">
      <formula>"NÃO"</formula>
    </cfRule>
    <cfRule type="cellIs" dxfId="274" priority="224" operator="equal">
      <formula>"SIM"</formula>
    </cfRule>
  </conditionalFormatting>
  <conditionalFormatting sqref="Y67:Y69">
    <cfRule type="cellIs" dxfId="273" priority="222" operator="equal">
      <formula>"OPORTUNIDADE"</formula>
    </cfRule>
  </conditionalFormatting>
  <conditionalFormatting sqref="Y67:Y69">
    <cfRule type="cellIs" dxfId="272" priority="220" operator="equal">
      <formula>"NÃO"</formula>
    </cfRule>
    <cfRule type="cellIs" dxfId="271" priority="221" operator="equal">
      <formula>"SIM"</formula>
    </cfRule>
  </conditionalFormatting>
  <conditionalFormatting sqref="Z67:Z68">
    <cfRule type="cellIs" dxfId="270" priority="219" operator="equal">
      <formula>"OPORTUNIDADE"</formula>
    </cfRule>
  </conditionalFormatting>
  <conditionalFormatting sqref="Z67:Z68">
    <cfRule type="cellIs" dxfId="269" priority="217" operator="equal">
      <formula>"NÃO"</formula>
    </cfRule>
    <cfRule type="cellIs" dxfId="268" priority="218" operator="equal">
      <formula>"SIM"</formula>
    </cfRule>
  </conditionalFormatting>
  <conditionalFormatting sqref="Z69">
    <cfRule type="cellIs" dxfId="267" priority="216" operator="equal">
      <formula>"OPORTUNIDADE"</formula>
    </cfRule>
  </conditionalFormatting>
  <conditionalFormatting sqref="Z69">
    <cfRule type="cellIs" dxfId="266" priority="214" operator="equal">
      <formula>"NÃO"</formula>
    </cfRule>
    <cfRule type="cellIs" dxfId="265" priority="215" operator="equal">
      <formula>"SIM"</formula>
    </cfRule>
  </conditionalFormatting>
  <conditionalFormatting sqref="Z69">
    <cfRule type="cellIs" dxfId="264" priority="213" operator="equal">
      <formula>"OPORTUNIDADE"</formula>
    </cfRule>
  </conditionalFormatting>
  <conditionalFormatting sqref="Z69">
    <cfRule type="cellIs" dxfId="263" priority="211" operator="equal">
      <formula>"NÃO"</formula>
    </cfRule>
    <cfRule type="cellIs" dxfId="262" priority="212" operator="equal">
      <formula>"SIM"</formula>
    </cfRule>
  </conditionalFormatting>
  <conditionalFormatting sqref="Z69">
    <cfRule type="cellIs" dxfId="261" priority="210" operator="equal">
      <formula>"OPORTUNIDADE"</formula>
    </cfRule>
  </conditionalFormatting>
  <conditionalFormatting sqref="Z69">
    <cfRule type="cellIs" dxfId="260" priority="208" operator="equal">
      <formula>"NÃO"</formula>
    </cfRule>
    <cfRule type="cellIs" dxfId="259" priority="209" operator="equal">
      <formula>"SIM"</formula>
    </cfRule>
  </conditionalFormatting>
  <conditionalFormatting sqref="Z69">
    <cfRule type="cellIs" dxfId="258" priority="207" operator="equal">
      <formula>"OPORTUNIDADE"</formula>
    </cfRule>
  </conditionalFormatting>
  <conditionalFormatting sqref="Z69">
    <cfRule type="cellIs" dxfId="257" priority="205" operator="equal">
      <formula>"NÃO"</formula>
    </cfRule>
    <cfRule type="cellIs" dxfId="256" priority="206" operator="equal">
      <formula>"SIM"</formula>
    </cfRule>
  </conditionalFormatting>
  <conditionalFormatting sqref="BK37">
    <cfRule type="iconSet" priority="198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97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96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94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93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92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91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90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89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88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87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86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85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84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83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82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81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55" priority="179" operator="equal">
      <formula>"OPORTUNIDADE"</formula>
    </cfRule>
  </conditionalFormatting>
  <conditionalFormatting sqref="Z91:Z92">
    <cfRule type="cellIs" dxfId="254" priority="177" operator="equal">
      <formula>"NÃO"</formula>
    </cfRule>
    <cfRule type="cellIs" dxfId="253" priority="178" operator="equal">
      <formula>"SIM"</formula>
    </cfRule>
  </conditionalFormatting>
  <conditionalFormatting sqref="Y91:Y100">
    <cfRule type="cellIs" dxfId="252" priority="176" operator="equal">
      <formula>"OPORTUNIDADE"</formula>
    </cfRule>
  </conditionalFormatting>
  <conditionalFormatting sqref="Y91:Y100">
    <cfRule type="cellIs" dxfId="251" priority="174" operator="equal">
      <formula>"NÃO"</formula>
    </cfRule>
    <cfRule type="cellIs" dxfId="250" priority="175" operator="equal">
      <formula>"SIM"</formula>
    </cfRule>
  </conditionalFormatting>
  <conditionalFormatting sqref="BK81">
    <cfRule type="iconSet" priority="173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49" priority="170" operator="equal">
      <formula>"OPORTUNIDADE"</formula>
    </cfRule>
  </conditionalFormatting>
  <conditionalFormatting sqref="Z96">
    <cfRule type="cellIs" dxfId="248" priority="168" operator="equal">
      <formula>"NÃO"</formula>
    </cfRule>
    <cfRule type="cellIs" dxfId="247" priority="169" operator="equal">
      <formula>"SIM"</formula>
    </cfRule>
  </conditionalFormatting>
  <conditionalFormatting sqref="BP84">
    <cfRule type="iconSet" priority="158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57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56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55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52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51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48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47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46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45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44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46" priority="134" operator="equal">
      <formula>"OPORTUNIDADE"</formula>
    </cfRule>
  </conditionalFormatting>
  <conditionalFormatting sqref="Y104:Y112">
    <cfRule type="cellIs" dxfId="245" priority="132" operator="equal">
      <formula>"NÃO"</formula>
    </cfRule>
    <cfRule type="cellIs" dxfId="244" priority="133" operator="equal">
      <formula>"SIM"</formula>
    </cfRule>
  </conditionalFormatting>
  <conditionalFormatting sqref="Z109">
    <cfRule type="cellIs" dxfId="243" priority="128" operator="equal">
      <formula>"OPORTUNIDADE"</formula>
    </cfRule>
  </conditionalFormatting>
  <conditionalFormatting sqref="Z109">
    <cfRule type="cellIs" dxfId="242" priority="126" operator="equal">
      <formula>"NÃO"</formula>
    </cfRule>
    <cfRule type="cellIs" dxfId="241" priority="127" operator="equal">
      <formula>"SIM"</formula>
    </cfRule>
  </conditionalFormatting>
  <conditionalFormatting sqref="Z109">
    <cfRule type="cellIs" dxfId="240" priority="125" operator="equal">
      <formula>"OPORTUNIDADE"</formula>
    </cfRule>
  </conditionalFormatting>
  <conditionalFormatting sqref="Z109">
    <cfRule type="cellIs" dxfId="239" priority="123" operator="equal">
      <formula>"NÃO"</formula>
    </cfRule>
    <cfRule type="cellIs" dxfId="238" priority="124" operator="equal">
      <formula>"SIM"</formula>
    </cfRule>
  </conditionalFormatting>
  <conditionalFormatting sqref="Z109">
    <cfRule type="cellIs" dxfId="237" priority="122" operator="equal">
      <formula>"OPORTUNIDADE"</formula>
    </cfRule>
  </conditionalFormatting>
  <conditionalFormatting sqref="Z109">
    <cfRule type="cellIs" dxfId="236" priority="120" operator="equal">
      <formula>"NÃO"</formula>
    </cfRule>
    <cfRule type="cellIs" dxfId="235" priority="121" operator="equal">
      <formula>"SIM"</formula>
    </cfRule>
  </conditionalFormatting>
  <conditionalFormatting sqref="Z109">
    <cfRule type="cellIs" dxfId="234" priority="116" operator="equal">
      <formula>"OPORTUNIDADE"</formula>
    </cfRule>
  </conditionalFormatting>
  <conditionalFormatting sqref="Z109">
    <cfRule type="cellIs" dxfId="233" priority="114" operator="equal">
      <formula>"NÃO"</formula>
    </cfRule>
    <cfRule type="cellIs" dxfId="232" priority="115" operator="equal">
      <formula>"SIM"</formula>
    </cfRule>
  </conditionalFormatting>
  <conditionalFormatting sqref="Z107:Z108">
    <cfRule type="cellIs" dxfId="231" priority="107" operator="equal">
      <formula>"OPORTUNIDADE"</formula>
    </cfRule>
  </conditionalFormatting>
  <conditionalFormatting sqref="Z107:Z108">
    <cfRule type="cellIs" dxfId="230" priority="105" operator="equal">
      <formula>"NÃO"</formula>
    </cfRule>
    <cfRule type="cellIs" dxfId="229" priority="106" operator="equal">
      <formula>"SIM"</formula>
    </cfRule>
  </conditionalFormatting>
  <conditionalFormatting sqref="BP96">
    <cfRule type="iconSet" priority="98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28" priority="94" operator="equal">
      <formula>"OPORTUNIDADE"</formula>
    </cfRule>
  </conditionalFormatting>
  <conditionalFormatting sqref="Z108">
    <cfRule type="cellIs" dxfId="227" priority="92" operator="equal">
      <formula>"NÃO"</formula>
    </cfRule>
    <cfRule type="cellIs" dxfId="226" priority="93" operator="equal">
      <formula>"SIM"</formula>
    </cfRule>
  </conditionalFormatting>
  <conditionalFormatting sqref="Z111">
    <cfRule type="cellIs" dxfId="225" priority="88" operator="equal">
      <formula>"OPORTUNIDADE"</formula>
    </cfRule>
  </conditionalFormatting>
  <conditionalFormatting sqref="Z111">
    <cfRule type="cellIs" dxfId="224" priority="86" operator="equal">
      <formula>"NÃO"</formula>
    </cfRule>
    <cfRule type="cellIs" dxfId="223" priority="87" operator="equal">
      <formula>"SIM"</formula>
    </cfRule>
  </conditionalFormatting>
  <conditionalFormatting sqref="Z104">
    <cfRule type="cellIs" dxfId="222" priority="82" operator="equal">
      <formula>"OPORTUNIDADE"</formula>
    </cfRule>
  </conditionalFormatting>
  <conditionalFormatting sqref="Z104">
    <cfRule type="cellIs" dxfId="221" priority="80" operator="equal">
      <formula>"NÃO"</formula>
    </cfRule>
    <cfRule type="cellIs" dxfId="220" priority="81" operator="equal">
      <formula>"SIM"</formula>
    </cfRule>
  </conditionalFormatting>
  <conditionalFormatting sqref="Y104:Y112">
    <cfRule type="cellIs" dxfId="219" priority="79" operator="equal">
      <formula>"OPORTUNIDADE"</formula>
    </cfRule>
  </conditionalFormatting>
  <conditionalFormatting sqref="Y104:Y112">
    <cfRule type="cellIs" dxfId="218" priority="77" operator="equal">
      <formula>"NÃO"</formula>
    </cfRule>
    <cfRule type="cellIs" dxfId="217" priority="78" operator="equal">
      <formula>"SIM"</formula>
    </cfRule>
  </conditionalFormatting>
  <conditionalFormatting sqref="Z107">
    <cfRule type="cellIs" dxfId="216" priority="76" operator="equal">
      <formula>"OPORTUNIDADE"</formula>
    </cfRule>
  </conditionalFormatting>
  <conditionalFormatting sqref="Z107">
    <cfRule type="cellIs" dxfId="215" priority="74" operator="equal">
      <formula>"NÃO"</formula>
    </cfRule>
    <cfRule type="cellIs" dxfId="214" priority="75" operator="equal">
      <formula>"SIM"</formula>
    </cfRule>
  </conditionalFormatting>
  <conditionalFormatting sqref="Z106">
    <cfRule type="cellIs" dxfId="213" priority="73" operator="equal">
      <formula>"OPORTUNIDADE"</formula>
    </cfRule>
  </conditionalFormatting>
  <conditionalFormatting sqref="Z106">
    <cfRule type="cellIs" dxfId="212" priority="71" operator="equal">
      <formula>"NÃO"</formula>
    </cfRule>
    <cfRule type="cellIs" dxfId="211" priority="72" operator="equal">
      <formula>"SIM"</formula>
    </cfRule>
  </conditionalFormatting>
  <conditionalFormatting sqref="Y106">
    <cfRule type="cellIs" dxfId="210" priority="70" operator="equal">
      <formula>"OPORTUNIDADE"</formula>
    </cfRule>
  </conditionalFormatting>
  <conditionalFormatting sqref="Y106">
    <cfRule type="cellIs" dxfId="209" priority="68" operator="equal">
      <formula>"NÃO"</formula>
    </cfRule>
    <cfRule type="cellIs" dxfId="208" priority="69" operator="equal">
      <formula>"SIM"</formula>
    </cfRule>
  </conditionalFormatting>
  <conditionalFormatting sqref="BP92">
    <cfRule type="iconSet" priority="66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07" priority="65" operator="equal">
      <formula>"OPORTUNIDADE"</formula>
    </cfRule>
  </conditionalFormatting>
  <conditionalFormatting sqref="Y106">
    <cfRule type="cellIs" dxfId="206" priority="63" operator="equal">
      <formula>"NÃO"</formula>
    </cfRule>
    <cfRule type="cellIs" dxfId="205" priority="64" operator="equal">
      <formula>"SIM"</formula>
    </cfRule>
  </conditionalFormatting>
  <conditionalFormatting sqref="BJ105:BK105">
    <cfRule type="iconSet" priority="62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61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602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Z116">
    <cfRule type="cellIs" dxfId="204" priority="54" operator="equal">
      <formula>"OPORTUNIDADE"</formula>
    </cfRule>
  </conditionalFormatting>
  <conditionalFormatting sqref="Z116">
    <cfRule type="cellIs" dxfId="203" priority="52" operator="equal">
      <formula>"NÃO"</formula>
    </cfRule>
    <cfRule type="cellIs" dxfId="202" priority="53" operator="equal">
      <formula>"SIM"</formula>
    </cfRule>
  </conditionalFormatting>
  <conditionalFormatting sqref="Y116:Y121">
    <cfRule type="cellIs" dxfId="201" priority="51" operator="equal">
      <formula>"OPORTUNIDADE"</formula>
    </cfRule>
  </conditionalFormatting>
  <conditionalFormatting sqref="Y116:Y121">
    <cfRule type="cellIs" dxfId="200" priority="49" operator="equal">
      <formula>"NÃO"</formula>
    </cfRule>
    <cfRule type="cellIs" dxfId="199" priority="50" operator="equal">
      <formula>"SIM"</formula>
    </cfRule>
  </conditionalFormatting>
  <conditionalFormatting sqref="Y117:Y121">
    <cfRule type="cellIs" dxfId="198" priority="48" operator="equal">
      <formula>"OPORTUNIDADE"</formula>
    </cfRule>
  </conditionalFormatting>
  <conditionalFormatting sqref="Y117:Y121">
    <cfRule type="cellIs" dxfId="197" priority="46" operator="equal">
      <formula>"NÃO"</formula>
    </cfRule>
    <cfRule type="cellIs" dxfId="196" priority="47" operator="equal">
      <formula>"SIM"</formula>
    </cfRule>
  </conditionalFormatting>
  <conditionalFormatting sqref="Z117">
    <cfRule type="cellIs" dxfId="195" priority="45" operator="equal">
      <formula>"OPORTUNIDADE"</formula>
    </cfRule>
  </conditionalFormatting>
  <conditionalFormatting sqref="Z117">
    <cfRule type="cellIs" dxfId="194" priority="43" operator="equal">
      <formula>"NÃO"</formula>
    </cfRule>
    <cfRule type="cellIs" dxfId="193" priority="44" operator="equal">
      <formula>"SIM"</formula>
    </cfRule>
  </conditionalFormatting>
  <conditionalFormatting sqref="Y117:Y121">
    <cfRule type="cellIs" dxfId="192" priority="42" operator="equal">
      <formula>"OPORTUNIDADE"</formula>
    </cfRule>
  </conditionalFormatting>
  <conditionalFormatting sqref="Y117:Y121">
    <cfRule type="cellIs" dxfId="191" priority="40" operator="equal">
      <formula>"NÃO"</formula>
    </cfRule>
    <cfRule type="cellIs" dxfId="190" priority="41" operator="equal">
      <formula>"SIM"</formula>
    </cfRule>
  </conditionalFormatting>
  <conditionalFormatting sqref="Y118:Y121">
    <cfRule type="cellIs" dxfId="189" priority="39" operator="equal">
      <formula>"OPORTUNIDADE"</formula>
    </cfRule>
  </conditionalFormatting>
  <conditionalFormatting sqref="Y118:Y121">
    <cfRule type="cellIs" dxfId="188" priority="37" operator="equal">
      <formula>"NÃO"</formula>
    </cfRule>
    <cfRule type="cellIs" dxfId="187" priority="38" operator="equal">
      <formula>"SIM"</formula>
    </cfRule>
  </conditionalFormatting>
  <conditionalFormatting sqref="Z118:Z119">
    <cfRule type="cellIs" dxfId="186" priority="36" operator="equal">
      <formula>"OPORTUNIDADE"</formula>
    </cfRule>
  </conditionalFormatting>
  <conditionalFormatting sqref="Z118:Z119">
    <cfRule type="cellIs" dxfId="185" priority="34" operator="equal">
      <formula>"NÃO"</formula>
    </cfRule>
    <cfRule type="cellIs" dxfId="184" priority="35" operator="equal">
      <formula>"SIM"</formula>
    </cfRule>
  </conditionalFormatting>
  <conditionalFormatting sqref="Z119">
    <cfRule type="cellIs" dxfId="183" priority="33" operator="equal">
      <formula>"OPORTUNIDADE"</formula>
    </cfRule>
  </conditionalFormatting>
  <conditionalFormatting sqref="Z119">
    <cfRule type="cellIs" dxfId="182" priority="31" operator="equal">
      <formula>"NÃO"</formula>
    </cfRule>
    <cfRule type="cellIs" dxfId="181" priority="32" operator="equal">
      <formula>"SIM"</formula>
    </cfRule>
  </conditionalFormatting>
  <conditionalFormatting sqref="Y118:Y121">
    <cfRule type="cellIs" dxfId="180" priority="30" operator="equal">
      <formula>"OPORTUNIDADE"</formula>
    </cfRule>
  </conditionalFormatting>
  <conditionalFormatting sqref="Y118:Y121">
    <cfRule type="cellIs" dxfId="179" priority="28" operator="equal">
      <formula>"NÃO"</formula>
    </cfRule>
    <cfRule type="cellIs" dxfId="178" priority="29" operator="equal">
      <formula>"SIM"</formula>
    </cfRule>
  </conditionalFormatting>
  <conditionalFormatting sqref="Z118">
    <cfRule type="cellIs" dxfId="177" priority="27" operator="equal">
      <formula>"OPORTUNIDADE"</formula>
    </cfRule>
  </conditionalFormatting>
  <conditionalFormatting sqref="Z118">
    <cfRule type="cellIs" dxfId="176" priority="25" operator="equal">
      <formula>"NÃO"</formula>
    </cfRule>
    <cfRule type="cellIs" dxfId="175" priority="26" operator="equal">
      <formula>"SIM"</formula>
    </cfRule>
  </conditionalFormatting>
  <conditionalFormatting sqref="Y120:Y121">
    <cfRule type="cellIs" dxfId="174" priority="24" operator="equal">
      <formula>"OPORTUNIDADE"</formula>
    </cfRule>
  </conditionalFormatting>
  <conditionalFormatting sqref="Y120:Y121">
    <cfRule type="cellIs" dxfId="173" priority="22" operator="equal">
      <formula>"NÃO"</formula>
    </cfRule>
    <cfRule type="cellIs" dxfId="172" priority="23" operator="equal">
      <formula>"SIM"</formula>
    </cfRule>
  </conditionalFormatting>
  <conditionalFormatting sqref="Z120">
    <cfRule type="cellIs" dxfId="171" priority="21" operator="equal">
      <formula>"OPORTUNIDADE"</formula>
    </cfRule>
  </conditionalFormatting>
  <conditionalFormatting sqref="Z120">
    <cfRule type="cellIs" dxfId="170" priority="19" operator="equal">
      <formula>"NÃO"</formula>
    </cfRule>
    <cfRule type="cellIs" dxfId="169" priority="20" operator="equal">
      <formula>"SIM"</formula>
    </cfRule>
  </conditionalFormatting>
  <conditionalFormatting sqref="Z120">
    <cfRule type="cellIs" dxfId="168" priority="18" operator="equal">
      <formula>"OPORTUNIDADE"</formula>
    </cfRule>
  </conditionalFormatting>
  <conditionalFormatting sqref="Z120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Z120">
    <cfRule type="cellIs" dxfId="165" priority="15" operator="equal">
      <formula>"OPORTUNIDADE"</formula>
    </cfRule>
  </conditionalFormatting>
  <conditionalFormatting sqref="Z120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Z120">
    <cfRule type="cellIs" dxfId="162" priority="12" operator="equal">
      <formula>"OPORTUNIDADE"</formula>
    </cfRule>
  </conditionalFormatting>
  <conditionalFormatting sqref="Z120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20:Y121">
    <cfRule type="cellIs" dxfId="159" priority="9" operator="equal">
      <formula>"OPORTUNIDADE"</formula>
    </cfRule>
  </conditionalFormatting>
  <conditionalFormatting sqref="Y120:Y121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Y121">
    <cfRule type="cellIs" dxfId="156" priority="6" operator="equal">
      <formula>"OPORTUNIDADE"</formula>
    </cfRule>
  </conditionalFormatting>
  <conditionalFormatting sqref="Y121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21">
    <cfRule type="cellIs" dxfId="153" priority="3" operator="equal">
      <formula>"OPORTUNIDADE"</formula>
    </cfRule>
  </conditionalFormatting>
  <conditionalFormatting sqref="Y121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1465</v>
      </c>
      <c r="D5" s="307"/>
      <c r="E5" s="307"/>
      <c r="F5" s="307"/>
      <c r="G5" s="307"/>
      <c r="H5" s="307"/>
      <c r="I5" s="307"/>
      <c r="J5" s="308"/>
      <c r="K5" s="309" t="s">
        <v>1466</v>
      </c>
      <c r="L5" s="310"/>
      <c r="M5" s="310"/>
      <c r="N5" s="310"/>
      <c r="O5" s="311" t="s">
        <v>1467</v>
      </c>
      <c r="P5" s="311"/>
      <c r="Q5" s="312"/>
    </row>
    <row r="6" spans="1:17" s="102" customFormat="1" ht="15" customHeight="1">
      <c r="A6" s="96" t="s">
        <v>1468</v>
      </c>
      <c r="B6" s="103" t="s">
        <v>1469</v>
      </c>
      <c r="C6" s="104" t="s">
        <v>1166</v>
      </c>
      <c r="D6" s="105" t="s">
        <v>1167</v>
      </c>
      <c r="E6" s="104" t="s">
        <v>1470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1471</v>
      </c>
      <c r="M6" s="150" t="s">
        <v>30</v>
      </c>
      <c r="N6" s="151" t="s">
        <v>1161</v>
      </c>
      <c r="O6" s="170" t="s">
        <v>1204</v>
      </c>
      <c r="P6" s="170"/>
      <c r="Q6" s="219" t="s">
        <v>1472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1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TBS-TSF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TBS-TSF</v>
      </c>
      <c r="M118" s="152">
        <f>IF(FN_MC!AP117="","*",FN_MC!AP117)</f>
        <v>662</v>
      </c>
      <c r="N118" s="152" t="str">
        <f>IF(FN_MC!AM117="","*",FN_MC!AM117)</f>
        <v>TBS-TSF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BRUNO (TF-525)</v>
      </c>
      <c r="F119" s="108" t="str">
        <f>IF(FN_MC!H118="","*",FN_MC!H118)</f>
        <v>-</v>
      </c>
      <c r="G119" s="108" t="str">
        <f>IF(FN_MC!M118="","*",FN_MC!M118)</f>
        <v>TOM-1</v>
      </c>
      <c r="H119" s="166">
        <f>IF(FN_MC!K118="","*",FN_MC!K118)</f>
        <v>406.1</v>
      </c>
      <c r="I119" s="141">
        <f>IF(FN_MC!O118="","*",FN_MC!O118)</f>
        <v>0.375</v>
      </c>
      <c r="J119" s="141">
        <f>IF(FN_MC!P118="","*",FN_MC!P118)</f>
        <v>6.25E-2</v>
      </c>
      <c r="K119" s="152" t="str">
        <f>IF(FN_MC!AK118="","*",FN_MC!AK118)</f>
        <v>-</v>
      </c>
      <c r="L119" s="152" t="str">
        <f>IF(FN_MC!AM118="","*",FN_MC!AM118)</f>
        <v>TOM-1</v>
      </c>
      <c r="M119" s="152">
        <f>IF(FN_MC!AP118="","*",FN_MC!AP118)</f>
        <v>406.1</v>
      </c>
      <c r="N119" s="152" t="str">
        <f>IF(FN_MC!AM118="","*",FN_MC!AM118)</f>
        <v>TOM-1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Contrato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W48</v>
      </c>
      <c r="F120" s="108" t="str">
        <f>IF(FN_MC!H119="","*",FN_MC!H119)</f>
        <v>TOM2</v>
      </c>
      <c r="G120" s="108" t="str">
        <f>IF(FN_MC!M119="","*",FN_MC!M119)</f>
        <v>TOM-TMT</v>
      </c>
      <c r="H120" s="166">
        <f>IF(FN_MC!K119="","*",FN_MC!K119)</f>
        <v>404.08</v>
      </c>
      <c r="I120" s="141">
        <f>IF(FN_MC!O119="","*",FN_MC!O119)</f>
        <v>0.375</v>
      </c>
      <c r="J120" s="141">
        <f>IF(FN_MC!P119="","*",FN_MC!P119)</f>
        <v>0.16666666666666666</v>
      </c>
      <c r="K120" s="152" t="str">
        <f>IF(FN_MC!AK119="","*",FN_MC!AK119)</f>
        <v>TOM2</v>
      </c>
      <c r="L120" s="152" t="str">
        <f>IF(FN_MC!AM119="","*",FN_MC!AM119)</f>
        <v>TOM-TMT</v>
      </c>
      <c r="M120" s="152">
        <f>IF(FN_MC!AP119="","*",FN_MC!AP119)</f>
        <v>404.08</v>
      </c>
      <c r="N120" s="152" t="str">
        <f>IF(FN_MC!AM119="","*",FN_MC!AM119)</f>
        <v>TOM-TMT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TMI-TCS</v>
      </c>
      <c r="E121" s="108" t="str">
        <f>IF(FN_MC!D120="","*",FN_MC!D120)</f>
        <v>W50</v>
      </c>
      <c r="F121" s="108" t="str">
        <f>IF(FN_MC!H120="","*",FN_MC!H120)</f>
        <v>TCS1</v>
      </c>
      <c r="G121" s="108" t="str">
        <f>IF(FN_MC!M120="","*",FN_MC!M120)</f>
        <v>TCE-TID</v>
      </c>
      <c r="H121" s="166">
        <f>IF(FN_MC!K120="","*",FN_MC!K120)</f>
        <v>183</v>
      </c>
      <c r="I121" s="141">
        <f>IF(FN_MC!O120="","*",FN_MC!O120)</f>
        <v>0.375</v>
      </c>
      <c r="J121" s="141">
        <f>IF(FN_MC!P120="","*",FN_MC!P120)</f>
        <v>8.3333333333333329E-2</v>
      </c>
      <c r="K121" s="152" t="str">
        <f>IF(FN_MC!AK120="","*",FN_MC!AK120)</f>
        <v>TCS1</v>
      </c>
      <c r="L121" s="152" t="str">
        <f>IF(FN_MC!AM120="","*",FN_MC!AM120)</f>
        <v>TCE-TID</v>
      </c>
      <c r="M121" s="152">
        <f>IF(FN_MC!AP120="","*",FN_MC!AP120)</f>
        <v>183</v>
      </c>
      <c r="N121" s="152" t="str">
        <f>IF(FN_MC!AM120="","*",FN_MC!AM120)</f>
        <v>TCE-TID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TMI-TCS</v>
      </c>
      <c r="E122" s="108" t="str">
        <f>IF(FN_MC!D121="","*",FN_MC!D121)</f>
        <v>MARCOS (TF-520)</v>
      </c>
      <c r="F122" s="108" t="str">
        <f>IF(FN_MC!H121="","*",FN_MC!H121)</f>
        <v>-</v>
      </c>
      <c r="G122" s="108" t="str">
        <f>IF(FN_MC!M121="","*",FN_MC!M121)</f>
        <v>TSJ-TMO</v>
      </c>
      <c r="H122" s="166">
        <f>IF(FN_MC!K121="","*",FN_MC!K121)</f>
        <v>134.5</v>
      </c>
      <c r="I122" s="141">
        <f>IF(FN_MC!O121="","*",FN_MC!O121)</f>
        <v>0.375</v>
      </c>
      <c r="J122" s="141">
        <f>IF(FN_MC!P121="","*",FN_MC!P121)</f>
        <v>0.125</v>
      </c>
      <c r="K122" s="152" t="str">
        <f>IF(FN_MC!AK121="","*",FN_MC!AK121)</f>
        <v>-</v>
      </c>
      <c r="L122" s="152" t="str">
        <f>IF(FN_MC!AM121="","*",FN_MC!AM121)</f>
        <v>TSJ-TMO</v>
      </c>
      <c r="M122" s="152">
        <f>IF(FN_MC!AP121="","*",FN_MC!AP121)</f>
        <v>134.5</v>
      </c>
      <c r="N122" s="152" t="str">
        <f>IF(FN_MC!AM121="","*",FN_MC!AM121)</f>
        <v>TSJ-TMO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1472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1473</v>
      </c>
      <c r="W1" s="318"/>
      <c r="X1" s="318"/>
      <c r="Y1" s="113"/>
    </row>
    <row r="2" spans="1:25" s="109" customFormat="1" ht="11.25" customHeight="1">
      <c r="A2" s="114" t="s">
        <v>1474</v>
      </c>
      <c r="B2" s="114" t="s">
        <v>1469</v>
      </c>
      <c r="C2" s="114" t="s">
        <v>7</v>
      </c>
      <c r="D2" s="115" t="s">
        <v>1166</v>
      </c>
      <c r="E2" s="115" t="s">
        <v>1167</v>
      </c>
      <c r="F2" s="115" t="s">
        <v>1468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1475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TBS-TSF</v>
      </c>
      <c r="L114" s="119" t="str">
        <f>IF(FN_MC!N117="","*",FN_MC!N117)</f>
        <v>TBSTSF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721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5900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TBS, após segue a 16km/h de TBS a TSF, encerrando em TSF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P1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BRUNO (TF-525)</v>
      </c>
      <c r="H115" s="119" t="str">
        <f>IF(FN_MC!F118="","*",FN_MC!F118)</f>
        <v>PDM - SOLDA</v>
      </c>
      <c r="I115" s="119" t="str">
        <f>IF(FN_MC!H118="","*",FN_MC!H118)</f>
        <v>-</v>
      </c>
      <c r="J115" s="119" t="str">
        <f>IF(FN_MC!I118="","*",FN_MC!I118)</f>
        <v>-</v>
      </c>
      <c r="K115" s="119" t="str">
        <f>IF(FN_MC!M118="","*",FN_MC!M118)</f>
        <v>TOM-1</v>
      </c>
      <c r="L115" s="119" t="str">
        <f>IF(FN_MC!N118="","*",FN_MC!N118)</f>
        <v>TOM1</v>
      </c>
      <c r="M115" s="120">
        <f>IF(FN_MC!J118="","*",FN_MC!J118)</f>
        <v>74</v>
      </c>
      <c r="N115" s="120">
        <f>IF(FN_MC!K118="","*",FN_MC!K118)</f>
        <v>406.1</v>
      </c>
      <c r="O115" s="120" t="str">
        <f>IF(FN_MC!L118="","*",FN_MC!L118)</f>
        <v>-</v>
      </c>
      <c r="P115" s="120"/>
      <c r="Q115" s="137">
        <f>IF(FN_MC!O118="","*",FN_MC!O118)</f>
        <v>0.375</v>
      </c>
      <c r="R115" s="137">
        <f>IF(FN_MC!P118="","*",FN_MC!P118)</f>
        <v>6.25E-2</v>
      </c>
      <c r="S115" s="119" t="str">
        <f>IF(FN_MC!Q118="","*",CONCATENATE(FN_MC!Q118," ",FN_MC!R118))</f>
        <v>1 Nº DE SOLDA</v>
      </c>
      <c r="T115" s="119" t="str">
        <f>IF(FN_MC!V118="","*",FN_MC!V118)</f>
        <v xml:space="preserve">Bruno </v>
      </c>
      <c r="U115" s="119" t="str">
        <f>IF(FN_MC!W118="","*",FN_MC!W118)</f>
        <v xml:space="preserve">Solda depende de temperatura /VIA1 </v>
      </c>
      <c r="V115" s="121">
        <f ca="1">_xlfn.XLOOKUP(G115&amp;$V$2,BS_CONTROLE[CHAVE],BS_CONTROLE[Quantidade_11],"-")</f>
        <v>2</v>
      </c>
      <c r="W115" s="121">
        <f ca="1">_xlfn.XLOOKUP(G115&amp;$W$2,BS_CONTROLE[CHAVE],BS_CONTROLE[Quantidade_11],"-")</f>
        <v>2</v>
      </c>
      <c r="X115" s="121">
        <f ca="1">_xlfn.XLOOKUP(G115&amp;$X$2,BS_CONTROLE[CHAVE],BS_CONTROLE[Quantidade_11],"-")</f>
        <v>0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Contrato</v>
      </c>
      <c r="C116" s="118" t="str">
        <f>IF(FN_MC!Z119="","*",FN_MC!Z119)</f>
        <v>P0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W48</v>
      </c>
      <c r="H116" s="119" t="str">
        <f>IF(FN_MC!F119="","*",FN_MC!F119)</f>
        <v>MECANIZAÇÃO - DOL</v>
      </c>
      <c r="I116" s="119" t="str">
        <f>IF(FN_MC!H119="","*",FN_MC!H119)</f>
        <v>TOM2</v>
      </c>
      <c r="J116" s="119" t="str">
        <f>IF(FN_MC!I119="","*",FN_MC!I119)</f>
        <v>TOM2</v>
      </c>
      <c r="K116" s="119" t="str">
        <f>IF(FN_MC!M119="","*",FN_MC!M119)</f>
        <v>TOM-TMT</v>
      </c>
      <c r="L116" s="119" t="str">
        <f>IF(FN_MC!N119="","*",FN_MC!N119)</f>
        <v>TMTTOM</v>
      </c>
      <c r="M116" s="120">
        <f>IF(FN_MC!J119="","*",FN_MC!J119)</f>
        <v>74</v>
      </c>
      <c r="N116" s="120">
        <f>IF(FN_MC!K119="","*",FN_MC!K119)</f>
        <v>404.08</v>
      </c>
      <c r="O116" s="120">
        <f>IF(FN_MC!L119="","*",FN_MC!L119)</f>
        <v>400.78</v>
      </c>
      <c r="P116" s="120"/>
      <c r="Q116" s="137">
        <f>IF(FN_MC!O119="","*",FN_MC!O119)</f>
        <v>0.375</v>
      </c>
      <c r="R116" s="137">
        <f>IF(FN_MC!P119="","*",FN_MC!P119)</f>
        <v>0.16666666666666666</v>
      </c>
      <c r="S116" s="119" t="str">
        <f>IF(FN_MC!Q119="","*",CONCATENATE(FN_MC!Q119," ",FN_MC!R119))</f>
        <v>2000 M</v>
      </c>
      <c r="T116" s="119" t="str">
        <f>IF(FN_MC!V119="","*",FN_MC!V119)</f>
        <v>Rodrigo</v>
      </c>
      <c r="U116" s="119" t="str">
        <f>IF(FN_MC!W119="","*",FN_MC!W119)</f>
        <v>DOL</v>
      </c>
      <c r="V116" s="121">
        <f ca="1">_xlfn.XLOOKUP(G116&amp;$V$2,BS_CONTROLE[CHAVE],BS_CONTROLE[Quantidade_11],"-")</f>
        <v>0</v>
      </c>
      <c r="W116" s="121">
        <f ca="1">_xlfn.XLOOKUP(G116&amp;$W$2,BS_CONTROLE[CHAVE],BS_CONTROLE[Quantidade_11],"-")</f>
        <v>0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P1</v>
      </c>
      <c r="D117" s="119" t="str">
        <f>IF(FN_MC!S120="","*",FN_MC!S120)</f>
        <v>FERRONORTE</v>
      </c>
      <c r="E117" s="119" t="str">
        <f>IF(FN_MC!T120="","*",FN_MC!T120)</f>
        <v>TMI-TCS</v>
      </c>
      <c r="F117" s="119">
        <f>IF(FN_MC!B120="","*",FN_MC!B120)</f>
        <v>45940</v>
      </c>
      <c r="G117" s="119" t="str">
        <f>IF(FN_MC!D120="","*",FN_MC!D120)</f>
        <v>W50</v>
      </c>
      <c r="H117" s="119" t="str">
        <f>IF(FN_MC!F120="","*",FN_MC!F120)</f>
        <v>PDM - PEDRA - DESCARGA</v>
      </c>
      <c r="I117" s="119" t="str">
        <f>IF(FN_MC!H120="","*",FN_MC!H120)</f>
        <v>TCS1</v>
      </c>
      <c r="J117" s="119" t="str">
        <f>IF(FN_MC!I120="","*",FN_MC!I120)</f>
        <v>TCS2</v>
      </c>
      <c r="K117" s="119" t="str">
        <f>IF(FN_MC!M120="","*",FN_MC!M120)</f>
        <v>TCE-TID</v>
      </c>
      <c r="L117" s="119" t="str">
        <f>IF(FN_MC!N120="","*",FN_MC!N120)</f>
        <v>177TID</v>
      </c>
      <c r="M117" s="120">
        <f>IF(FN_MC!J120="","*",FN_MC!J120)</f>
        <v>74</v>
      </c>
      <c r="N117" s="120">
        <f>IF(FN_MC!K120="","*",FN_MC!K120)</f>
        <v>183</v>
      </c>
      <c r="O117" s="120">
        <f>IF(FN_MC!L120="","*",FN_MC!L120)</f>
        <v>180</v>
      </c>
      <c r="P117" s="120"/>
      <c r="Q117" s="137">
        <f>IF(FN_MC!O120="","*",FN_MC!O120)</f>
        <v>0.375</v>
      </c>
      <c r="R117" s="137">
        <f>IF(FN_MC!P120="","*",FN_MC!P120)</f>
        <v>8.3333333333333329E-2</v>
      </c>
      <c r="S117" s="119" t="str">
        <f>IF(FN_MC!Q120="","*",CONCATENATE(FN_MC!Q120," ",FN_MC!R120))</f>
        <v>15 VAGÕES</v>
      </c>
      <c r="T117" s="119" t="str">
        <f>IF(FN_MC!V120="","*",FN_MC!V120)</f>
        <v>Herbert</v>
      </c>
      <c r="U117" s="119" t="str">
        <f>IF(FN_MC!W120="","*",FN_MC!W120)</f>
        <v xml:space="preserve">Descarga de pedra </v>
      </c>
      <c r="V117" s="121" t="str">
        <f ca="1">_xlfn.XLOOKUP(G117&amp;$V$2,BS_CONTROLE[CHAVE],BS_CONTROLE[Quantidade_11],"-")</f>
        <v>-</v>
      </c>
      <c r="W117" s="121">
        <f ca="1">_xlfn.XLOOKUP(G117&amp;$W$2,BS_CONTROLE[CHAVE],BS_CONTROLE[Quantidade_11],"-")</f>
        <v>0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P1</v>
      </c>
      <c r="D118" s="119" t="str">
        <f>IF(FN_MC!S121="","*",FN_MC!S121)</f>
        <v>FERRONORTE</v>
      </c>
      <c r="E118" s="119" t="str">
        <f>IF(FN_MC!T121="","*",FN_MC!T121)</f>
        <v>TMI-TCS</v>
      </c>
      <c r="F118" s="119">
        <f>IF(FN_MC!B121="","*",FN_MC!B121)</f>
        <v>45940</v>
      </c>
      <c r="G118" s="119" t="str">
        <f>IF(FN_MC!D121="","*",FN_MC!D121)</f>
        <v>MARCOS (TF-520)</v>
      </c>
      <c r="H118" s="119" t="str">
        <f>IF(FN_MC!F121="","*",FN_MC!F121)</f>
        <v>PDM - SOLDA</v>
      </c>
      <c r="I118" s="119" t="str">
        <f>IF(FN_MC!H121="","*",FN_MC!H121)</f>
        <v>-</v>
      </c>
      <c r="J118" s="119" t="str">
        <f>IF(FN_MC!I121="","*",FN_MC!I121)</f>
        <v>-</v>
      </c>
      <c r="K118" s="119" t="str">
        <f>IF(FN_MC!M121="","*",FN_MC!M121)</f>
        <v>TSJ-TMO</v>
      </c>
      <c r="L118" s="119" t="str">
        <f>IF(FN_MC!N121="","*",FN_MC!N121)</f>
        <v>TSJ135</v>
      </c>
      <c r="M118" s="120">
        <f>IF(FN_MC!J121="","*",FN_MC!J121)</f>
        <v>74</v>
      </c>
      <c r="N118" s="120">
        <f>IF(FN_MC!K121="","*",FN_MC!K121)</f>
        <v>134.5</v>
      </c>
      <c r="O118" s="120" t="str">
        <f>IF(FN_MC!L121="","*",FN_MC!L121)</f>
        <v>-</v>
      </c>
      <c r="P118" s="120"/>
      <c r="Q118" s="137">
        <f>IF(FN_MC!O121="","*",FN_MC!O121)</f>
        <v>0.375</v>
      </c>
      <c r="R118" s="137">
        <f>IF(FN_MC!P121="","*",FN_MC!P121)</f>
        <v>0.125</v>
      </c>
      <c r="S118" s="119" t="str">
        <f>IF(FN_MC!Q121="","*",CONCATENATE(FN_MC!Q121," ",FN_MC!R121))</f>
        <v>2 Nº DE SOLDA</v>
      </c>
      <c r="T118" s="119" t="str">
        <f>IF(FN_MC!V121="","*",FN_MC!V121)</f>
        <v>Herbert</v>
      </c>
      <c r="U118" s="119" t="str">
        <f>IF(FN_MC!W121="","*",FN_MC!W121)</f>
        <v xml:space="preserve">Solda depende de temperatura 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1476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1477</v>
      </c>
      <c r="C2" s="104" t="s">
        <v>1151</v>
      </c>
      <c r="D2" s="104" t="s">
        <v>1153</v>
      </c>
      <c r="E2" s="104" t="s">
        <v>1478</v>
      </c>
      <c r="F2" s="104" t="s">
        <v>1479</v>
      </c>
      <c r="G2" s="104" t="s">
        <v>1480</v>
      </c>
      <c r="H2" s="104" t="s">
        <v>1481</v>
      </c>
      <c r="I2" s="104" t="s">
        <v>1482</v>
      </c>
      <c r="J2" s="104" t="s">
        <v>1483</v>
      </c>
      <c r="K2" s="140" t="s">
        <v>1484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TBS-TSF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BRUNO (TF-525)</v>
      </c>
      <c r="E115" s="130" t="str">
        <f>IF(FN_MC!H118="","*",FN_MC!H118)</f>
        <v>-</v>
      </c>
      <c r="F115" s="148" t="str">
        <f>IF(FN_MC!M118="","*",FN_MC!M118)</f>
        <v>TOM-1</v>
      </c>
      <c r="G115" s="130" t="str">
        <f>IF(FN_MC!I118="","*",FN_MC!I118)</f>
        <v>-</v>
      </c>
      <c r="H115" s="130" t="str">
        <f>IF(FN_MC!AB118="","*",FN_MC!AB118)</f>
        <v>-</v>
      </c>
      <c r="I115" s="130" t="str">
        <f>IF(FN_MC!AC118="","*",FN_MC!AC118)</f>
        <v>-</v>
      </c>
      <c r="J115" s="131" t="str">
        <f>IF(FN_MC!AA118="","*",FN_MC!AA118)</f>
        <v>-</v>
      </c>
      <c r="K115" s="143" t="str">
        <f>IF(FN_MC!AD118="","*",FN_MC!AD118)</f>
        <v>-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W48</v>
      </c>
      <c r="E116" s="130" t="str">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        <v>TOM2</v>
      </c>
      <c r="H116" s="130" t="str">
        <f>IF(FN_MC!AB119="","*",FN_MC!AB119)</f>
        <v>FIXO</v>
      </c>
      <c r="I116" s="130" t="str">
        <f>IF(FN_MC!AC119="","*",FN_MC!AC119)</f>
        <v>ACIONAMENTO</v>
      </c>
      <c r="J116" s="131">
        <f>IF(FN_MC!AA119="","*",FN_MC!AA119)</f>
        <v>1</v>
      </c>
      <c r="K116" s="143">
        <f>IF(FN_MC!AD119="","*",FN_MC!AD119)</f>
        <v>0.33333333333333331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W50</v>
      </c>
      <c r="E117" s="130" t="str">
        <f>IF(FN_MC!H120="","*",FN_MC!H120)</f>
        <v>TCS1</v>
      </c>
      <c r="F117" s="148" t="str">
        <f>IF(FN_MC!M120="","*",FN_MC!M120)</f>
        <v>TCE-TID</v>
      </c>
      <c r="G117" s="130" t="str">
        <f>IF(FN_MC!I120="","*",FN_MC!I120)</f>
        <v>TCS2</v>
      </c>
      <c r="H117" s="130" t="str">
        <f>IF(FN_MC!AB120="","*",FN_MC!AB120)</f>
        <v>FIXO</v>
      </c>
      <c r="I117" s="130" t="str">
        <f>IF(FN_MC!AC120="","*",FN_MC!AC120)</f>
        <v>ACIONAMENTO</v>
      </c>
      <c r="J117" s="131" t="str">
        <f>IF(FN_MC!AA120="","*",FN_MC!AA120)</f>
        <v xml:space="preserve">Eder lima + Alex Aparecido  Paula </v>
      </c>
      <c r="K117" s="143">
        <f>IF(FN_MC!AD120="","*",FN_MC!AD120)</f>
        <v>0.33333333333333331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MARCOS (TF-520)</v>
      </c>
      <c r="E118" s="130" t="str">
        <f>IF(FN_MC!H121="","*",FN_MC!H121)</f>
        <v>-</v>
      </c>
      <c r="F118" s="148" t="str">
        <f>IF(FN_MC!M121="","*",FN_MC!M121)</f>
        <v>TSJ-TMO</v>
      </c>
      <c r="G118" s="130" t="str">
        <f>IF(FN_MC!I121="","*",FN_MC!I121)</f>
        <v>-</v>
      </c>
      <c r="H118" s="130" t="str">
        <f>IF(FN_MC!AB121="","*",FN_MC!AB121)</f>
        <v>-</v>
      </c>
      <c r="I118" s="130" t="str">
        <f>IF(FN_MC!AC121="","*",FN_MC!AC121)</f>
        <v>-</v>
      </c>
      <c r="J118" s="131" t="str">
        <f>IF(FN_MC!AA121="","*",FN_MC!AA121)</f>
        <v>-</v>
      </c>
      <c r="K118" s="143" t="str">
        <f>IF(FN_MC!AD121="","*",FN_MC!AD121)</f>
        <v>-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2025-10-09T15:29:22Z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