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24" documentId="8_{B6337239-1A00-434D-AAD0-422EA1FEB5AE}" xr6:coauthVersionLast="47" xr6:coauthVersionMax="47" xr10:uidLastSave="{544E700E-E507-4C7D-B1A6-CD9C252ACF2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" i="1" l="1" a="1"/>
  <c r="N66" i="1" s="1"/>
  <c r="M66" i="1" a="1"/>
  <c r="M66" i="1" s="1"/>
  <c r="N65" i="1" a="1"/>
  <c r="N65" i="1" s="1"/>
  <c r="M65" i="1" a="1"/>
  <c r="M65" i="1" s="1"/>
  <c r="H64" i="1" a="1"/>
  <c r="H64" i="1" s="1"/>
  <c r="H63" i="1" a="1"/>
  <c r="H63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K287" i="12"/>
  <c r="L285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K276" i="11"/>
  <c r="M276" i="11"/>
  <c r="K277" i="11"/>
  <c r="M277" i="11"/>
  <c r="M278" i="11"/>
  <c r="M279" i="11"/>
  <c r="K280" i="11"/>
  <c r="K281" i="11"/>
  <c r="M281" i="11"/>
  <c r="M282" i="11"/>
  <c r="M283" i="11"/>
  <c r="M285" i="11"/>
  <c r="M288" i="11"/>
  <c r="K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7" i="1" l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<sst xmlns="http://schemas.openxmlformats.org/spreadsheetml/2006/main" count="5061" uniqueCount="1399">
  <si>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</si>
  <si>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</si>
  <si>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</si>
  <si>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</si>
  <si>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</si>
  <si>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</si>
  <si>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</si>
  <si>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</si>
  <si>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</si>
  <si>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</si>
  <si>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</si>
  <si>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</si>
  <si>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</si>
  <si>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</si>
  <si>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</si>
  <si>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</si>
  <si>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</si>
  <si>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</si>
  <si>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</si>
  <si>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</si>
  <si>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</si>
  <si>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</si>
  <si>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</si>
  <si>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</si>
  <si>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</si>
  <si>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</si>
  <si>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</si>
  <si>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</si>
  <si>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</si>
  <si>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</si>
  <si>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</si>
  <si>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</si>
  <si>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</si>
  <si>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</si>
  <si>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</si>
  <si>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</si>
  <si>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</si>
  <si>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</si>
  <si>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</si>
  <si>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</si>
  <si>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</si>
  <si>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</si>
  <si>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</si>
  <si>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</si>
  <si>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</si>
  <si>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</si>
  <si>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</si>
  <si>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</si>
  <si>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</si>
  <si>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</si>
  <si>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</si>
  <si>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</si>
  <si>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</si>
  <si>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</si>
  <si>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</si>
  <si>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</si>
  <si>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</si>
  <si>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</si>
  <si>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</si>
  <si>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</si>
  <si>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</si>
  <si>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</si>
  <si>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</si>
  <si>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</si>
  <si>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</si>
  <si>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</si>
  <si>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</si>
  <si>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</si>
  <si>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</si>
  <si>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</si>
  <si>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</si>
  <si>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</si>
  <si>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</si>
  <si>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</si>
  <si>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</si>
  <si>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</si>
  <si>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</si>
  <si>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</si>
  <si>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</si>
  <si>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</si>
  <si>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</si>
  <si>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</si>
  <si>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</si>
  <si>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</si>
  <si>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</si>
  <si>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</si>
  <si>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</si>
  <si>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</si>
  <si>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</si>
  <si>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</si>
  <si>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</si>
  <si>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</si>
  <si>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</si>
  <si>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</si>
  <si>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</si>
  <si>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</si>
  <si>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</si>
  <si>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</si>
  <si>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</si>
  <si>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</si>
  <si>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</si>
  <si>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</si>
  <si>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</si>
  <si>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</si>
  <si>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</si>
  <si>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</si>
  <si>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</si>
  <si>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</si>
  <si>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</si>
  <si>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</si>
  <si>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</si>
  <si>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</si>
  <si>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</si>
  <si>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</si>
  <si>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</si>
  <si>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</si>
  <si>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</si>
  <si>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</si>
  <si>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</si>
  <si>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</si>
  <si>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</si>
  <si>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</si>
  <si>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</si>
  <si>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</si>
  <si>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</si>
  <si>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</si>
  <si>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</si>
  <si>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</si>
  <si>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</si>
  <si>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</si>
  <si>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</si>
  <si>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</si>
  <si>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</si>
  <si>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</si>
  <si>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</si>
  <si>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</si>
  <si>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</si>
  <si>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</si>
  <si>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</si>
  <si>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</si>
  <si>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</si>
  <si>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</si>
  <si>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</si>
  <si>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</si>
  <si>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</si>
  <si>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</si>
  <si>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</si>
  <si>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</si>
  <si>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</si>
  <si>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</si>
  <si>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</si>
  <si>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</si>
  <si>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</si>
  <si>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</si>
  <si>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</si>
  <si>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</si>
  <si>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</si>
  <si>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</si>
  <si>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</si>
  <si>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</si>
  <si>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</si>
  <si>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</si>
  <si>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</si>
  <si>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</si>
  <si>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</si>
  <si>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</si>
  <si>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</si>
  <si>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</si>
  <si>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</si>
  <si>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</si>
  <si>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</si>
  <si>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</si>
  <si>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</si>
  <si>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</si>
  <si>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</si>
  <si>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</si>
  <si>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</si>
  <si>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</si>
  <si>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</si>
  <si>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</si>
  <si>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</si>
  <si>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</si>
  <si>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</si>
  <si>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</si>
  <si>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</si>
  <si>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</si>
  <si>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</si>
  <si>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</si>
  <si>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</si>
  <si>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</si>
  <si>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</si>
  <si>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</si>
  <si>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</si>
  <si>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</si>
  <si>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</si>
  <si>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</si>
  <si>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</si>
  <si>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</si>
  <si>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</si>
  <si>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</si>
  <si>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</si>
  <si>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</si>
  <si>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</si>
  <si>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</si>
  <si>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</si>
  <si>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</si>
  <si>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</si>
  <si>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</si>
  <si>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</si>
  <si>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</si>
  <si>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</si>
  <si>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</si>
  <si>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</si>
  <si>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</si>
  <si>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</si>
  <si>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</si>
  <si>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</si>
  <si>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</si>
  <si>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</si>
  <si>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</si>
  <si>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</si>
  <si>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</si>
  <si>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</si>
  <si>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</si>
  <si>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</si>
  <si>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</si>
  <si>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</si>
  <si>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</si>
  <si>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</si>
  <si>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</si>
  <si>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</si>
  <si>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</si>
  <si>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</si>
  <si>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</si>
  <si>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</si>
  <si>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</si>
  <si>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</si>
  <si>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</si>
  <si>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</si>
  <si>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</si>
  <si>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</si>
  <si>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</si>
  <si>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</si>
  <si>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</si>
  <si>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</si>
  <si>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</si>
  <si>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</si>
  <si>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</si>
  <si>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</si>
  <si>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</si>
  <si>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</si>
  <si>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</si>
  <si>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</si>
  <si>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</si>
  <si>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</si>
  <si>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</si>
  <si>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</si>
  <si>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</si>
  <si>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</si>
  <si>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</si>
  <si>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</si>
  <si>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</si>
  <si>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</si>
  <si>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</si>
  <si>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</si>
  <si>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</si>
  <si>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</si>
  <si>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</si>
  <si>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</si>
  <si>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</si>
  <si>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</si>
  <si>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</si>
  <si>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</si>
  <si>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</si>
  <si>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</si>
  <si>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</si>
  <si>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</si>
  <si>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</si>
  <si>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</si>
  <si>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</si>
  <si>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</si>
  <si>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</si>
  <si>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</si>
  <si>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</si>
  <si>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</si>
  <si>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</si>
  <si>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</si>
  <si>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</si>
  <si>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</si>
  <si>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</si>
  <si>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</si>
  <si>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</si>
  <si>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</si>
  <si>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</si>
  <si>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</si>
  <si>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</si>
  <si>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</si>
  <si>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</si>
  <si>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</si>
  <si>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</si>
  <si>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</si>
  <si>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</si>
  <si>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</si>
  <si>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</si>
  <si>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</si>
  <si>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</si>
  <si>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</si>
  <si>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</si>
  <si>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</si>
  <si>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</si>
  <si>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</si>
  <si>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</si>
  <si>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</si>
  <si>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</si>
  <si>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</si>
  <si>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</si>
  <si>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</si>
  <si>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</si>
  <si>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</si>
  <si>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</si>
  <si>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</si>
  <si>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</si>
  <si>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</si>
  <si>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</si>
  <si>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</si>
  <si>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</si>
  <si>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</si>
  <si>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</si>
  <si>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</si>
  <si>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</si>
  <si>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</si>
  <si>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</si>
  <si>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</si>
  <si>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</si>
  <si>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</si>
  <si>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</si>
  <si>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</si>
  <si>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</si>
  <si>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</si>
  <si>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</si>
  <si>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</si>
  <si>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</si>
  <si>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</si>
  <si>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</si>
  <si>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</si>
  <si>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</si>
  <si>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</si>
  <si>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</si>
  <si>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</si>
  <si>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</si>
  <si>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</si>
  <si>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</si>
  <si>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</si>
  <si>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</si>
  <si>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</si>
  <si>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</si>
  <si>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</si>
  <si>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</si>
  <si>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</si>
  <si>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</si>
  <si>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</si>
  <si>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</si>
  <si>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</si>
  <si>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</si>
  <si>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</si>
  <si>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</si>
  <si>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</si>
  <si>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</si>
  <si>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</si>
  <si>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</si>
  <si>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</si>
  <si>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</si>
  <si>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</si>
  <si>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</si>
  <si>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</si>
  <si>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</si>
  <si>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</si>
  <si>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</si>
  <si>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</si>
  <si>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</si>
  <si>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</si>
  <si>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</si>
  <si>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</si>
  <si>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</si>
  <si>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</si>
  <si>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</si>
  <si>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</si>
  <si>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</si>
  <si>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</si>
  <si>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</si>
  <si>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</si>
  <si>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</si>
  <si>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</si>
  <si>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</si>
  <si>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</si>
  <si>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</si>
  <si>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</si>
  <si>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</si>
  <si>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</si>
  <si>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</si>
  <si>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</si>
  <si>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</si>
  <si>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</si>
  <si>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</si>
  <si>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</si>
  <si>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</si>
  <si>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</si>
  <si>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</si>
  <si>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</si>
  <si>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</si>
  <si>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</si>
  <si>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</si>
  <si>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</si>
  <si>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</si>
  <si>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</si>
  <si>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</si>
  <si>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</si>
  <si>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</si>
  <si>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</si>
  <si>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</si>
  <si>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</si>
  <si>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</si>
  <si>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</si>
  <si>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</si>
  <si>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</si>
  <si>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</si>
  <si>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</si>
  <si>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</si>
  <si>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</si>
  <si>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</si>
  <si>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</si>
  <si>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</si>
  <si>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</si>
  <si>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</si>
  <si>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</si>
  <si>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</si>
  <si>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</si>
  <si>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</si>
  <si>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</si>
  <si>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</si>
  <si>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</si>
  <si>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</si>
  <si>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</si>
  <si>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</si>
  <si>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</si>
  <si>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</si>
  <si>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</si>
  <si>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</si>
  <si>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</si>
  <si>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</si>
  <si>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</si>
  <si>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</si>
  <si>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</si>
  <si>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</si>
  <si>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</si>
  <si>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</si>
  <si>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</si>
  <si>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</si>
  <si>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</si>
  <si>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</si>
  <si>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</si>
  <si>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</si>
  <si>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</si>
  <si>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</si>
  <si>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</si>
  <si>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</si>
  <si>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</si>
  <si>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</si>
  <si>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</si>
  <si>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</si>
  <si>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</si>
  <si>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</si>
  <si>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</si>
  <si>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</si>
  <si>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</si>
  <si>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</si>
  <si>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</si>
  <si>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</si>
  <si>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</si>
  <si>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</si>
  <si>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</si>
  <si>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</si>
  <si>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</si>
  <si>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</si>
  <si>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</si>
  <si>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</si>
  <si>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</si>
  <si>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</si>
  <si>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</si>
  <si>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</si>
  <si>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</si>
  <si>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</si>
  <si>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</si>
  <si>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</si>
  <si>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</si>
  <si>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</si>
  <si>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</si>
  <si>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</si>
  <si>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</si>
  <si>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</si>
  <si>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</si>
  <si>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</si>
  <si>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</si>
  <si>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</si>
  <si>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</si>
  <si>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</si>
  <si>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</si>
  <si>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</si>
  <si>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</si>
  <si>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</si>
  <si>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</si>
  <si>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</si>
  <si>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</si>
  <si>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</si>
  <si>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</si>
  <si>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</si>
  <si>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</si>
  <si>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</si>
  <si>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</si>
  <si>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</si>
  <si>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</si>
  <si>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</si>
  <si>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</si>
  <si>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</si>
  <si>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</si>
  <si>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</si>
  <si>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</si>
  <si>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</si>
  <si>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</si>
  <si>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</si>
  <si>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</si>
  <si>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</si>
  <si>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</si>
  <si>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</si>
  <si>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</si>
  <si>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</si>
  <si>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</si>
  <si>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</si>
  <si>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</si>
  <si>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</si>
  <si>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</si>
  <si>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</si>
  <si>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</si>
  <si>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</si>
  <si>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</si>
  <si>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</si>
  <si>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</si>
  <si>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</si>
  <si>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</si>
  <si>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</si>
  <si>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</si>
  <si>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</si>
  <si>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</si>
  <si>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</si>
  <si>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</si>
  <si>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</si>
  <si>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</si>
  <si>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</si>
  <si>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</si>
  <si>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</si>
  <si>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</si>
  <si>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</si>
  <si>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</si>
  <si>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</si>
  <si>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</si>
  <si>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</si>
  <si>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</si>
  <si>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</si>
  <si>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</si>
  <si>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</si>
  <si>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</si>
  <si>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</si>
  <si>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</si>
  <si>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</si>
  <si>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</si>
  <si>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</si>
  <si>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</si>
  <si>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</si>
  <si>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</si>
  <si>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</si>
  <si>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</si>
  <si>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</si>
  <si>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</si>
  <si>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</si>
  <si>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</si>
  <si>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</si>
  <si>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</si>
  <si>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</si>
  <si>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</si>
  <si>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</si>
  <si>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</si>
  <si>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</si>
  <si>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</si>
  <si>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</si>
  <si>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</si>
  <si>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</si>
  <si>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</si>
  <si>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</si>
  <si>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</si>
  <si>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</si>
  <si>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</si>
  <si>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</si>
  <si>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</si>
  <si>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</si>
  <si>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</si>
  <si>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</si>
  <si>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</si>
  <si>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</si>
  <si>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</si>
  <si>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</si>
  <si>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</si>
  <si>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</si>
  <si>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</si>
  <si>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</si>
  <si>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</si>
  <si>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</si>
  <si>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</si>
  <si>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</si>
  <si>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</si>
  <si>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</si>
  <si>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</si>
  <si>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</si>
  <si>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</si>
  <si>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</si>
  <si>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</si>
  <si>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</si>
  <si>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</si>
  <si>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</si>
  <si>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</si>
  <si>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</si>
  <si>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</si>
  <si>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</si>
  <si>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</si>
  <si>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</si>
  <si>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</si>
  <si>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</si>
  <si>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</si>
  <si>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</si>
  <si>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</si>
  <si>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</si>
  <si>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</si>
  <si>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</si>
  <si>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</si>
  <si>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</si>
  <si>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</si>
  <si>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</si>
  <si>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</si>
  <si>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</si>
  <si>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</si>
  <si>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</si>
  <si>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</si>
  <si>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</si>
  <si>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</si>
  <si>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</si>
  <si>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</si>
  <si>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</si>
  <si>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</si>
  <si>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</si>
  <si>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</si>
  <si>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</si>
  <si>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</si>
  <si>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</si>
  <si>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</si>
  <si>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</si>
  <si>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</si>
  <si>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</si>
  <si>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</si>
  <si>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</si>
  <si>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</si>
  <si>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</si>
  <si>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</si>
  <si>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</si>
  <si>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</si>
  <si>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</si>
  <si>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</si>
  <si>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</si>
  <si>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</si>
  <si>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</si>
  <si>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</si>
  <si>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</si>
  <si>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</si>
  <si>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</si>
  <si>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</si>
  <si>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</si>
  <si>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</si>
  <si>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</si>
  <si>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</si>
  <si>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</si>
  <si>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</si>
  <si>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</si>
  <si>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</si>
  <si>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</si>
  <si>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</si>
  <si>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</si>
  <si>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</si>
  <si>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</si>
  <si>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</si>
  <si>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</si>
  <si>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</si>
  <si>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</si>
  <si>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</si>
  <si>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</si>
  <si>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</si>
  <si>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</si>
  <si>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</si>
  <si>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</si>
  <si>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</si>
  <si>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</si>
  <si>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</si>
  <si>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</si>
  <si>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</si>
  <si>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</si>
  <si>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</si>
  <si>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</si>
  <si>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</si>
  <si>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</si>
  <si>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</si>
  <si>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</si>
  <si>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</si>
  <si>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</si>
  <si>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</si>
  <si>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</si>
  <si>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</si>
  <si>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</si>
  <si>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</si>
  <si>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</si>
  <si>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</si>
  <si>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</si>
  <si>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</si>
  <si>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</si>
  <si>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</si>
  <si>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</si>
  <si>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</si>
  <si>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</si>
  <si>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</si>
  <si>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</si>
  <si>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</si>
  <si>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</si>
  <si>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</si>
  <si>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</si>
  <si>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</si>
  <si>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</si>
  <si>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</si>
  <si>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</si>
  <si>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</si>
  <si>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</si>
  <si>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</si>
  <si>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</si>
  <si>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</si>
  <si>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</si>
  <si>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</si>
  <si>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</si>
  <si>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</si>
  <si>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</si>
  <si>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</si>
  <si>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</si>
  <si>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</si>
  <si>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</si>
  <si>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</si>
  <si>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</si>
  <si>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</si>
  <si>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</si>
  <si>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</si>
  <si>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</si>
  <si>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</si>
  <si>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</si>
  <si>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</si>
  <si>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</si>
  <si>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</si>
  <si>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</si>
  <si>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</si>
  <si>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</si>
  <si>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</si>
  <si>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</si>
  <si>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</si>
  <si>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</si>
  <si>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</si>
  <si>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</si>
  <si>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</si>
  <si>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</si>
  <si>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</si>
  <si>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</si>
  <si>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</si>
  <si>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</si>
  <si>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</si>
  <si>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</si>
  <si>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</si>
  <si>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</si>
  <si>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</si>
  <si>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</si>
  <si>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</si>
  <si>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</si>
  <si>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</si>
  <si>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</si>
  <si>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</si>
  <si>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</si>
  <si>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</si>
  <si>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</si>
  <si>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</si>
  <si>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</si>
  <si>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</si>
  <si>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</si>
  <si>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</si>
  <si>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</si>
  <si>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</si>
  <si>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</si>
  <si>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</si>
  <si>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</si>
  <si>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</si>
  <si>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</si>
  <si>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</si>
  <si>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</si>
  <si>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</si>
  <si>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</si>
  <si>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</si>
  <si>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</si>
  <si>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</si>
  <si>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</si>
  <si>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</si>
  <si>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</si>
  <si>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</si>
  <si>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</si>
  <si>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</si>
  <si>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</si>
  <si>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</si>
  <si>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</si>
  <si>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</si>
  <si>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</si>
  <si>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</si>
  <si>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</si>
  <si>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</si>
  <si>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</si>
  <si>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</si>
  <si>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</si>
  <si>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</si>
  <si>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</si>
  <si>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</si>
  <si>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</si>
  <si>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</si>
  <si>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</si>
  <si>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</si>
  <si>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</si>
  <si>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</si>
  <si>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</si>
  <si>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</si>
  <si>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</si>
  <si>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</si>
  <si>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</si>
  <si>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</si>
  <si>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</si>
  <si>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</si>
  <si>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</si>
  <si>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</si>
  <si>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</si>
  <si>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</si>
  <si>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</si>
  <si>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</si>
  <si>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</si>
  <si>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</si>
  <si>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</si>
  <si>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</si>
  <si>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</si>
  <si>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</si>
  <si>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</si>
  <si>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</si>
  <si>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</si>
  <si>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</si>
  <si>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</si>
  <si>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</si>
  <si>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</si>
  <si>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</si>
  <si>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</si>
  <si>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</si>
  <si>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</si>
  <si>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</si>
  <si>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</si>
  <si>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</si>
  <si>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</si>
  <si>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</si>
  <si>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</si>
  <si>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</si>
  <si>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</si>
  <si>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</si>
  <si>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</si>
  <si>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</si>
  <si>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</si>
  <si>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</si>
  <si>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</si>
  <si>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</si>
  <si>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</si>
  <si>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</si>
  <si>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</si>
  <si>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</si>
  <si>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</si>
  <si>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</si>
  <si>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</si>
  <si>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</si>
  <si>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</si>
  <si>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</si>
  <si>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</si>
  <si>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</si>
  <si>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</si>
  <si>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</si>
  <si>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</si>
  <si>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</si>
  <si>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</si>
  <si>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</si>
  <si>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</si>
  <si>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</si>
  <si>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</si>
  <si>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</si>
  <si>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</si>
  <si>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</si>
  <si>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</si>
  <si>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</si>
  <si>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</si>
  <si>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</si>
  <si>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</si>
  <si>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</si>
  <si>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</si>
  <si>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</si>
  <si>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</si>
  <si>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</si>
  <si>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</si>
  <si>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</si>
  <si>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</si>
  <si>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</si>
  <si>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</si>
  <si>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</si>
  <si>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</si>
  <si>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</si>
  <si>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</si>
  <si>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</si>
  <si>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</si>
  <si>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</si>
  <si>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</si>
  <si>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</si>
  <si>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</si>
  <si>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</si>
  <si>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</si>
  <si>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</si>
  <si>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</si>
  <si>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</si>
  <si>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</si>
  <si>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</si>
  <si>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</si>
  <si>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</si>
  <si>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</si>
  <si>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</si>
  <si>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</si>
  <si>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</si>
  <si>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</si>
  <si>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</si>
  <si>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</si>
  <si>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</si>
  <si>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</si>
  <si>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</si>
  <si>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</si>
  <si>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</si>
  <si>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</si>
  <si>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</si>
  <si>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</si>
  <si>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</si>
  <si>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</si>
  <si>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</si>
  <si>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</si>
  <si>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</si>
  <si>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</si>
  <si>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</si>
  <si>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</si>
  <si>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</si>
  <si>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</si>
  <si>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</si>
  <si>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</si>
  <si>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</si>
  <si>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</si>
  <si>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</si>
  <si>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</si>
  <si>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</si>
  <si>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</si>
  <si>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</si>
  <si>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</si>
  <si>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</si>
  <si>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</si>
  <si>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</si>
  <si>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</si>
  <si>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</si>
  <si>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</si>
  <si>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</si>
  <si>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</si>
  <si>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</si>
  <si>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</si>
  <si>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</si>
  <si>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</si>
  <si>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</si>
  <si>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</si>
  <si>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</si>
  <si>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</si>
  <si>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</si>
  <si>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</si>
  <si>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</si>
  <si>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</si>
  <si>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</si>
  <si>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</si>
  <si>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</si>
  <si>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</si>
  <si>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</si>
  <si>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</si>
  <si>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</si>
  <si>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</si>
  <si>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</si>
  <si>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</si>
  <si>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</si>
  <si>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</si>
  <si>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</si>
  <si>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</si>
  <si>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</si>
  <si>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</si>
  <si>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</si>
  <si>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</si>
  <si>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</si>
  <si>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</si>
  <si>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</si>
  <si>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</si>
  <si>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</si>
  <si>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</si>
  <si>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</si>
  <si>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</si>
  <si>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</si>
  <si>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</si>
  <si>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</si>
  <si>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</si>
  <si>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</si>
  <si>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</si>
  <si>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</si>
  <si>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</si>
  <si>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</si>
  <si>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</si>
  <si>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</si>
  <si>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</si>
  <si>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</si>
  <si>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</si>
  <si>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</si>
  <si>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</si>
  <si>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</si>
  <si>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</si>
  <si>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</si>
  <si>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</si>
  <si>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</si>
  <si>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</si>
  <si>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</si>
  <si>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</si>
  <si>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</si>
  <si>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</si>
  <si>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</si>
  <si>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</si>
  <si>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</si>
  <si>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</si>
  <si>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</si>
  <si>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</si>
  <si>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</si>
  <si>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</si>
  <si>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</si>
  <si>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</si>
  <si>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</si>
  <si>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</si>
  <si>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</si>
  <si>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</si>
  <si>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</si>
  <si>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</si>
  <si>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</si>
  <si>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</si>
  <si>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</si>
  <si>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</si>
  <si>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</si>
  <si>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</si>
  <si>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</si>
  <si>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</si>
  <si>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</si>
  <si>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</si>
  <si>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</si>
  <si>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</si>
  <si>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</si>
  <si>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</si>
  <si>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</si>
  <si>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</si>
  <si>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</si>
  <si>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</si>
  <si>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</si>
  <si>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</si>
  <si>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</si>
  <si>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</si>
  <si>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</si>
  <si>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</si>
  <si>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</si>
  <si>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</si>
  <si>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</si>
  <si>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</si>
  <si>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</si>
  <si>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</si>
  <si>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</si>
  <si>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</si>
  <si>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</si>
  <si>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</si>
  <si>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</si>
  <si>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</si>
  <si>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</si>
  <si>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</si>
  <si>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</si>
  <si>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</si>
  <si>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</si>
  <si>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</si>
  <si>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</si>
  <si>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</si>
  <si>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</si>
  <si>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</si>
  <si>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</si>
  <si>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</si>
  <si>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</si>
  <si>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</si>
  <si>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</si>
  <si>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</si>
  <si>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</si>
  <si>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</si>
  <si>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</si>
  <si>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</si>
  <si>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</si>
  <si>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</si>
  <si>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</si>
  <si>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</si>
  <si>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</si>
  <si>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</si>
  <si>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</si>
  <si>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</si>
  <si>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</si>
  <si>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</si>
  <si>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</si>
  <si>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</si>
  <si>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</si>
  <si>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</si>
  <si>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</si>
  <si>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</si>
  <si>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</si>
  <si>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</si>
  <si>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</si>
  <si>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</si>
  <si>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</si>
  <si>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</si>
  <si>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</si>
  <si>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</si>
  <si>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</si>
  <si>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</si>
  <si>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</si>
  <si>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</si>
  <si>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</si>
  <si>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</si>
  <si>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</si>
  <si>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</si>
  <si>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</si>
  <si>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</si>
  <si>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</si>
  <si>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</si>
  <si>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</si>
  <si>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</si>
  <si>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</si>
  <si>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</si>
  <si>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</si>
  <si>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</si>
  <si>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</si>
  <si>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</si>
  <si>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</si>
  <si>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</si>
  <si>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</si>
  <si>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</si>
  <si>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</si>
  <si>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</si>
  <si>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</si>
  <si>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</si>
  <si>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</si>
  <si>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</si>
  <si>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</si>
  <si>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</si>
  <si>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</si>
  <si>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</si>
  <si>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</si>
  <si>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</si>
  <si>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</si>
  <si>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</si>
  <si>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</si>
  <si>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</si>
  <si>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</si>
  <si>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</si>
  <si>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</si>
  <si>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</si>
  <si>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</si>
  <si>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</si>
  <si>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</si>
  <si>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</si>
  <si>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</si>
  <si>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</si>
  <si>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</si>
  <si>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</si>
  <si>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</si>
  <si>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</si>
  <si>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</si>
  <si>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</si>
  <si>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</si>
  <si>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</si>
  <si>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</si>
  <si>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</si>
  <si>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</si>
  <si>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</si>
  <si>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</si>
  <si>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</si>
  <si>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</si>
  <si>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</si>
  <si>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</si>
  <si>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</si>
  <si>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</si>
  <si>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</si>
  <si>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</si>
  <si>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</si>
  <si>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</si>
  <si>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</si>
  <si>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</si>
  <si>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</si>
  <si>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</si>
  <si>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</si>
  <si>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</si>
  <si>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</si>
  <si>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</si>
  <si>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</si>
  <si>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</si>
  <si>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</si>
  <si>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</si>
  <si>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</si>
  <si>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</si>
  <si>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</si>
  <si>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</si>
  <si>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</si>
  <si>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</si>
  <si>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</si>
  <si>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</si>
  <si>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</si>
  <si>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</si>
  <si>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</si>
  <si>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</si>
  <si>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</si>
  <si>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</si>
  <si>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</si>
  <si>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</si>
  <si>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</si>
  <si>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</si>
  <si>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</si>
  <si>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</si>
  <si>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</si>
  <si>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</si>
  <si>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</si>
  <si>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</si>
  <si>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</si>
  <si>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</si>
  <si>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</si>
  <si>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</si>
  <si>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</si>
  <si>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</si>
  <si>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</si>
  <si>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</si>
  <si>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</si>
  <si>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</si>
  <si>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</si>
  <si>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</si>
  <si>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</si>
  <si>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</si>
  <si>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</si>
  <si>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</si>
  <si>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</si>
  <si>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</si>
  <si>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</si>
  <si>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</si>
  <si>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</si>
  <si>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</si>
  <si>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</si>
  <si>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</si>
  <si>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</si>
  <si>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</si>
  <si>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</si>
  <si>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</si>
  <si>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</si>
  <si>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</si>
  <si>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</si>
  <si>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</si>
  <si>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</si>
  <si>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</si>
  <si>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</si>
  <si>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</si>
  <si>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</si>
  <si>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</si>
  <si>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</si>
  <si>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</si>
  <si>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</si>
  <si>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</si>
  <si>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</si>
  <si>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</si>
  <si>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</si>
  <si>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</si>
  <si>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</si>
  <si>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</si>
  <si>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</si>
  <si>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</si>
  <si>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</si>
  <si>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</si>
  <si>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</si>
  <si>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</si>
  <si>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</si>
  <si>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</si>
  <si>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</si>
  <si>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</si>
  <si>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</si>
  <si>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</si>
  <si>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</si>
  <si>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</si>
  <si>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</si>
  <si>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</si>
  <si>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</si>
  <si>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</si>
  <si>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</si>
  <si>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</si>
  <si>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</si>
  <si>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</si>
  <si>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</si>
  <si>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</si>
  <si>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</si>
  <si>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</si>
  <si>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</si>
  <si>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</si>
  <si>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</si>
  <si>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</si>
  <si>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</si>
  <si>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</si>
  <si>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</si>
  <si>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</si>
  <si>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</si>
  <si>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</si>
  <si>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</si>
  <si>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</si>
  <si>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</si>
  <si>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</si>
  <si>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</si>
  <si>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</si>
  <si>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</si>
  <si>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</si>
  <si>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</si>
  <si>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</si>
  <si>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</si>
  <si>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</si>
  <si>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Adenilson</t>
  </si>
  <si>
    <t>Alívio de tensão - Condicionado à temperatura</t>
  </si>
  <si>
    <t>Serviços de socaria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</si>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</sst>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88" tableBorderDxfId="6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86"/>
    <tableColumn id="8" xr3:uid="{69D5AC3B-4F64-4F8F-AD2A-0AD158918DDD}" name="CORRELATO" dataDxfId="6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1" activePane="bottomRight" state="frozen"/>
      <selection pane="bottomRight" activeCell="F66" sqref="F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1249</v>
      </c>
      <c r="W59" s="173" t="s">
        <v>1350</v>
      </c>
      <c r="X59" s="218" t="s">
        <v>955</v>
      </c>
      <c r="Y59" s="158"/>
      <c r="Z59" s="158" t="s">
        <v>951</v>
      </c>
      <c r="AA59" s="83" t="s">
        <v>1351</v>
      </c>
      <c r="AB59" s="70" t="s">
        <v>946</v>
      </c>
      <c r="AC59" s="70" t="s">
        <v>941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0.375</v>
      </c>
      <c r="P60" s="173">
        <v>0.125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1352</v>
      </c>
      <c r="W60" s="173" t="s">
        <v>1353</v>
      </c>
      <c r="X60" s="218" t="s">
        <v>955</v>
      </c>
      <c r="Y60" s="158"/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0.375</v>
      </c>
      <c r="P61" s="173">
        <v>0.125</v>
      </c>
      <c r="Q61" s="83">
        <v>2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1218</v>
      </c>
      <c r="W61" s="173" t="s">
        <v>1354</v>
      </c>
      <c r="X61" s="218" t="s">
        <v>955</v>
      </c>
      <c r="Y61" s="158"/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W4845996</v>
      </c>
      <c r="B62" s="171">
        <v>45996</v>
      </c>
      <c r="C62" s="8">
        <f>IF(BS_CONTROLE[[#This Row],[DATA]]="","",WEEKNUM(BS_CONTROLE[[#This Row],[DATA]]))</f>
        <v>49</v>
      </c>
      <c r="D62" s="51" t="s">
        <v>825</v>
      </c>
      <c r="E62" s="314"/>
      <c r="F62" s="172" t="s">
        <v>697</v>
      </c>
      <c r="G62" s="9" t="str">
        <f>IF(D62="","*",VLOOKUP(F62,BS_ATIVIDADE[#All],3,FALSE))</f>
        <v>MECANIZAÇÃO - DOL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e">
        <f t="shared" si="2"/>
        <v>#DIV/0!</v>
      </c>
      <c r="BR62" s="18" t="e">
        <f t="shared" si="3"/>
        <v>#DIV/0!</v>
      </c>
      <c r="BS62" s="18" t="e">
        <f t="shared" si="4"/>
        <v>#DIV/0!</v>
      </c>
      <c r="BT62" s="225" t="str">
        <f t="shared" si="5"/>
        <v/>
      </c>
    </row>
    <row r="63" spans="1:72" hidden="1">
      <c r="A63" s="50" t="str">
        <f t="shared" si="1"/>
        <v>ELSON (TF-526)45996</v>
      </c>
      <c r="B63" s="171">
        <v>45996</v>
      </c>
      <c r="C63" s="8">
        <f>IF(BS_CONTROLE[[#This Row],[DATA]]="","",WEEKNUM(BS_CONTROLE[[#This Row],[DATA]]))</f>
        <v>49</v>
      </c>
      <c r="D63" s="51" t="s">
        <v>884</v>
      </c>
      <c r="E63" s="314">
        <v>396</v>
      </c>
      <c r="F63" s="172" t="s">
        <v>790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3" s="173" t="s">
        <v>607</v>
      </c>
      <c r="J63" s="217">
        <v>74</v>
      </c>
      <c r="K63" s="217">
        <v>406.1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3" s="173">
        <v>0.375</v>
      </c>
      <c r="P63" s="173">
        <v>8.3333333333333329E-2</v>
      </c>
      <c r="Q63" s="83">
        <v>1</v>
      </c>
      <c r="R63" s="10" t="str">
        <f>IFERROR(_xlfn.XLOOKUP(F63, BS_ATIVIDADE[ATIVIDADE],BS_ATIVIDADE[UNIDADE] ), "*")</f>
        <v>Nº DE SOLDA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1233</v>
      </c>
      <c r="W63" s="173" t="s">
        <v>1354</v>
      </c>
      <c r="X63" s="218" t="s">
        <v>955</v>
      </c>
      <c r="Y63" s="158"/>
      <c r="Z63" s="158" t="s">
        <v>960</v>
      </c>
      <c r="AA63" s="83" t="s">
        <v>607</v>
      </c>
      <c r="AB63" s="70" t="s">
        <v>607</v>
      </c>
      <c r="AC63" s="70" t="s">
        <v>607</v>
      </c>
      <c r="AD63" s="173" t="s">
        <v>607</v>
      </c>
      <c r="AE63" s="83" t="s">
        <v>607</v>
      </c>
      <c r="AF63" s="83" t="s">
        <v>607</v>
      </c>
      <c r="AG63" s="83" t="s">
        <v>607</v>
      </c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8" t="str">
        <f>IF(BS_CONTROLE[[#This Row],[Local - Partida]]=0, "-", BS_CONTROLE[[#This Row],[Local - Partida]])</f>
        <v>TOM1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TOM</v>
      </c>
      <c r="AN63" s="278" t="str">
        <f>IF(BS_CONTROLE[[#This Row],[SB]]=0, "-", BS_CONTROLE[[#This Row],[SB]])</f>
        <v>TOM1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406.1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Elson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1355</v>
      </c>
      <c r="W64" s="173" t="s">
        <v>1356</v>
      </c>
      <c r="X64" s="218" t="s">
        <v>955</v>
      </c>
      <c r="Y64" s="158"/>
      <c r="Z64" s="158" t="s">
        <v>962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1311</v>
      </c>
      <c r="W65" s="173" t="s">
        <v>1312</v>
      </c>
      <c r="X65" s="218" t="s">
        <v>955</v>
      </c>
      <c r="Y65" s="158"/>
      <c r="Z65" s="158" t="s">
        <v>951</v>
      </c>
      <c r="AA65" s="83" t="s">
        <v>1313</v>
      </c>
      <c r="AB65" s="70" t="s">
        <v>946</v>
      </c>
      <c r="AC65" s="70" t="s">
        <v>941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1230</v>
      </c>
      <c r="W66" s="173" t="s">
        <v>1357</v>
      </c>
      <c r="X66" s="218" t="s">
        <v>961</v>
      </c>
      <c r="Y66" s="158"/>
      <c r="Z66" s="158" t="s">
        <v>956</v>
      </c>
      <c r="AA66" s="83">
        <v>1</v>
      </c>
      <c r="AB66" s="70" t="s">
        <v>946</v>
      </c>
      <c r="AC66" s="70" t="s">
        <v>941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e">
        <f t="shared" si="2"/>
        <v>#DIV/0!</v>
      </c>
      <c r="BR67" s="18" t="e">
        <f t="shared" si="3"/>
        <v>#DIV/0!</v>
      </c>
      <c r="BS67" s="18" t="e">
        <f t="shared" si="4"/>
        <v>#DIV/0!</v>
      </c>
      <c r="BT67" s="225" t="str">
        <f t="shared" si="5"/>
        <v/>
      </c>
    </row>
    <row r="68" spans="1:72" hidden="1">
      <c r="A68" s="50" t="str">
        <f t="shared" si="1"/>
        <v>45996</v>
      </c>
      <c r="B68" s="171">
        <v>45996</v>
      </c>
      <c r="C68" s="8">
        <f>IF(BS_CONTROLE[[#This Row],[DATA]]="","",WEEKNUM(BS_CONTROLE[[#This Row],[DATA]]))</f>
        <v>49</v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57:K64 J67:K400" name="Range1_8_1"/>
    <protectedRange sqref="O408:Q450 O15:Q18 O21:Q21 O23:Q23 O28:Q28 O40:Q40 O36:Q37 O30:Q34 O54:Q54 O50:Q51 O44:Q48 O57:Q65 O67:Q400" name="Range1_9_1"/>
    <protectedRange sqref="V408:Y450 Y6:Y12 X13:Y14 V21:Y21 V15:Y18 Y19:Y20 X28 Y23:Y31 Y37:Y38 Y40:Y43 V36 Y35 V32:Y34 X36:Y36 V44:Y45 V48 X48 V47:X47 Y46:Y56 V57:Y64 V67:Y400 Y65:Y66" name="Range1_11_1"/>
    <protectedRange sqref="Z408:AD450 Z6:Z15 Z21:AD21 Z16:AD18 Z23:Z28 Z37 Z36:AD36 Z32:AD34 Z45:AD45 Z41:Z44 Z52:Z53 Z50 Z55 Z47:AD48 Z57:AD64 Z67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84" priority="19131" operator="equal">
      <formula>"ERRO"</formula>
    </cfRule>
  </conditionalFormatting>
  <conditionalFormatting sqref="X4 Y475:Y550 Y408:Z474 Y1:Z18 Y21:Z21 Y23:Z26 Z27:Z28 Z31 Y27:Y31 Y36:Z37 Y32:Z34 Y40:Z45 Y54:Z54 Z47:Z53 Z55 Y57:Z64 Y67:Z400 Z65:Z66">
    <cfRule type="cellIs" dxfId="683" priority="19120" operator="equal">
      <formula>"OPORTUNIDADE"</formula>
    </cfRule>
  </conditionalFormatting>
  <conditionalFormatting sqref="AZ6:AZ522">
    <cfRule type="expression" dxfId="682" priority="19115">
      <formula>$BU6=1</formula>
    </cfRule>
  </conditionalFormatting>
  <conditionalFormatting sqref="BQ6:BQ599">
    <cfRule type="cellIs" dxfId="681" priority="19126" operator="equal">
      <formula>"Produção e Intervalo"</formula>
    </cfRule>
    <cfRule type="cellIs" dxfId="680" priority="19127" operator="equal">
      <formula>"Aderente"</formula>
    </cfRule>
    <cfRule type="cellIs" dxfId="679" priority="19128" operator="equal">
      <formula>"Intervalo"</formula>
    </cfRule>
    <cfRule type="cellIs" dxfId="678" priority="19129" operator="equal">
      <formula>"Produção"</formula>
    </cfRule>
    <cfRule type="cellIs" dxfId="677" priority="19130" operator="equal">
      <formula>"ERRO"</formula>
    </cfRule>
  </conditionalFormatting>
  <conditionalFormatting sqref="BR6:BS552">
    <cfRule type="cellIs" dxfId="676" priority="19108" operator="equal">
      <formula>"*"</formula>
    </cfRule>
    <cfRule type="cellIs" dxfId="675" priority="19109" operator="greaterThanOrEqual">
      <formula>1</formula>
    </cfRule>
    <cfRule type="cellIs" dxfId="674" priority="19110" operator="lessThan">
      <formula>1</formula>
    </cfRule>
  </conditionalFormatting>
  <conditionalFormatting sqref="X475:X522 Y475:Y550 Y408:Z474 Y6:Z18 Y21:Z21 Y23:Z26 Z27:Z28 Z31 Y27:Y31 Y36:Z37 Y32:Z34 Y40:Z45 Y54:Z54 Z47:Z53 Z55 Y57:Z64 Y67:Z400 Z65:Z66">
    <cfRule type="cellIs" dxfId="673" priority="19056" operator="equal">
      <formula>"NÃO"</formula>
    </cfRule>
    <cfRule type="cellIs" dxfId="672" priority="19057" operator="equal">
      <formula>"SIM"</formula>
    </cfRule>
  </conditionalFormatting>
  <conditionalFormatting sqref="X475:X522">
    <cfRule type="cellIs" dxfId="671" priority="19055" operator="equal">
      <formula>"OPORTUNIDADE"</formula>
    </cfRule>
  </conditionalFormatting>
  <conditionalFormatting sqref="Z475:Z522">
    <cfRule type="cellIs" dxfId="670" priority="19053" operator="equal">
      <formula>"NÃO"</formula>
    </cfRule>
    <cfRule type="cellIs" dxfId="669" priority="19054" operator="equal">
      <formula>"SIM"</formula>
    </cfRule>
  </conditionalFormatting>
  <conditionalFormatting sqref="Z475:Z522">
    <cfRule type="cellIs" dxfId="668" priority="19052" operator="equal">
      <formula>"OPORTUNIDADE"</formula>
    </cfRule>
  </conditionalFormatting>
  <conditionalFormatting sqref="Y1048575:Y1048576">
    <cfRule type="cellIs" dxfId="667" priority="18937" operator="equal">
      <formula>"OPORTUNIDADE"</formula>
    </cfRule>
  </conditionalFormatting>
  <conditionalFormatting sqref="Y1048575:Y1048576">
    <cfRule type="cellIs" dxfId="666" priority="18935" operator="equal">
      <formula>"NÃO"</formula>
    </cfRule>
    <cfRule type="cellIs" dxfId="665" priority="18936" operator="equal">
      <formula>"SIM"</formula>
    </cfRule>
  </conditionalFormatting>
  <conditionalFormatting sqref="Z523:Z548">
    <cfRule type="cellIs" dxfId="664" priority="18672" operator="equal">
      <formula>"OPORTUNIDADE"</formula>
    </cfRule>
  </conditionalFormatting>
  <conditionalFormatting sqref="Z523:Z548">
    <cfRule type="cellIs" dxfId="663" priority="18670" operator="equal">
      <formula>"NÃO"</formula>
    </cfRule>
    <cfRule type="cellIs" dxfId="662" priority="18671" operator="equal">
      <formula>"SIM"</formula>
    </cfRule>
  </conditionalFormatting>
  <conditionalFormatting sqref="X549">
    <cfRule type="cellIs" dxfId="661" priority="18658" operator="equal">
      <formula>"NÃO"</formula>
    </cfRule>
    <cfRule type="cellIs" dxfId="660" priority="18659" operator="equal">
      <formula>"SIM"</formula>
    </cfRule>
  </conditionalFormatting>
  <conditionalFormatting sqref="X549">
    <cfRule type="cellIs" dxfId="659" priority="18657" operator="equal">
      <formula>"OPORTUNIDADE"</formula>
    </cfRule>
  </conditionalFormatting>
  <conditionalFormatting sqref="Z549">
    <cfRule type="cellIs" dxfId="658" priority="18655" operator="equal">
      <formula>"NÃO"</formula>
    </cfRule>
    <cfRule type="cellIs" dxfId="657" priority="18656" operator="equal">
      <formula>"SIM"</formula>
    </cfRule>
  </conditionalFormatting>
  <conditionalFormatting sqref="Z549">
    <cfRule type="cellIs" dxfId="656" priority="18654" operator="equal">
      <formula>"OPORTUNIDADE"</formula>
    </cfRule>
  </conditionalFormatting>
  <conditionalFormatting sqref="BI549"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64">
      <iconSet showValue="0">
        <cfvo type="percent" val="0"/>
        <cfvo type="num" val="1"/>
        <cfvo type="num" val="1" gte="0"/>
      </iconSet>
    </cfRule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55" priority="19274">
      <formula>$BU492=1</formula>
    </cfRule>
  </conditionalFormatting>
  <conditionalFormatting sqref="AZ525:AZ549">
    <cfRule type="expression" dxfId="654" priority="19434">
      <formula>$BU497=1</formula>
    </cfRule>
  </conditionalFormatting>
  <conditionalFormatting sqref="BI523:BI548">
    <cfRule type="iconSet" priority="194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37">
      <iconSet showValue="0">
        <cfvo type="percent" val="0"/>
        <cfvo type="num" val="1"/>
        <cfvo type="num" val="1" gte="0"/>
      </iconSet>
    </cfRule>
    <cfRule type="iconSet" priority="194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53" priority="14069" operator="equal">
      <formula>"*"</formula>
    </cfRule>
    <cfRule type="cellIs" dxfId="652" priority="14070" operator="greaterThanOrEqual">
      <formula>1</formula>
    </cfRule>
    <cfRule type="cellIs" dxfId="651" priority="14071" operator="lessThan">
      <formula>1</formula>
    </cfRule>
  </conditionalFormatting>
  <conditionalFormatting sqref="BI6:BI522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50" priority="777" operator="equal">
      <formula>"OPORTUNIDADE"</formula>
    </cfRule>
  </conditionalFormatting>
  <conditionalFormatting sqref="Y401:Z407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7">
    <cfRule type="cellIs" dxfId="476" priority="603" operator="equal">
      <formula>"OPORTUNIDADE"</formula>
    </cfRule>
  </conditionalFormatting>
  <conditionalFormatting sqref="Y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Z407">
    <cfRule type="cellIs" dxfId="473" priority="600" operator="equal">
      <formula>"OPORTUNIDADE"</formula>
    </cfRule>
  </conditionalFormatting>
  <conditionalFormatting sqref="Z407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Z407">
    <cfRule type="cellIs" dxfId="470" priority="597" operator="equal">
      <formula>"OPORTUNIDADE"</formula>
    </cfRule>
  </conditionalFormatting>
  <conditionalFormatting sqref="Z407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Z407">
    <cfRule type="cellIs" dxfId="467" priority="594" operator="equal">
      <formula>"OPORTUNIDADE"</formula>
    </cfRule>
  </conditionalFormatting>
  <conditionalFormatting sqref="Z407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Z407">
    <cfRule type="cellIs" dxfId="464" priority="591" operator="equal">
      <formula>"OPORTUNIDADE"</formula>
    </cfRule>
  </conditionalFormatting>
  <conditionalFormatting sqref="Z407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Z407">
    <cfRule type="cellIs" dxfId="461" priority="588" operator="equal">
      <formula>"OPORTUNIDADE"</formula>
    </cfRule>
  </conditionalFormatting>
  <conditionalFormatting sqref="Z407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BK1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58" priority="581" operator="equal">
      <formula>"OPORTUNIDADE"</formula>
    </cfRule>
  </conditionalFormatting>
  <conditionalFormatting sqref="Z20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Y20">
    <cfRule type="cellIs" dxfId="455" priority="578" operator="equal">
      <formula>"OPORTUNIDADE"</formula>
    </cfRule>
  </conditionalFormatting>
  <conditionalFormatting sqref="Y20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Z19">
    <cfRule type="cellIs" dxfId="452" priority="575" operator="equal">
      <formula>"OPORTUNIDADE"</formula>
    </cfRule>
  </conditionalFormatting>
  <conditionalFormatting sqref="Z19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5" operator="equal">
      <formula>"OPORTUNIDADE"</formula>
    </cfRule>
  </conditionalFormatting>
  <conditionalFormatting sqref="Z19">
    <cfRule type="cellIs" dxfId="436" priority="543" operator="equal">
      <formula>"NÃO"</formula>
    </cfRule>
    <cfRule type="cellIs" dxfId="435" priority="544" operator="equal">
      <formula>"SIM"</formula>
    </cfRule>
  </conditionalFormatting>
  <conditionalFormatting sqref="Z19">
    <cfRule type="cellIs" dxfId="434" priority="542" operator="equal">
      <formula>"OPORTUNIDADE"</formula>
    </cfRule>
  </conditionalFormatting>
  <conditionalFormatting sqref="Z19">
    <cfRule type="cellIs" dxfId="433" priority="540" operator="equal">
      <formula>"NÃO"</formula>
    </cfRule>
    <cfRule type="cellIs" dxfId="432" priority="541" operator="equal">
      <formula>"SIM"</formula>
    </cfRule>
  </conditionalFormatting>
  <conditionalFormatting sqref="Z19">
    <cfRule type="cellIs" dxfId="431" priority="539" operator="equal">
      <formula>"OPORTUNIDADE"</formula>
    </cfRule>
  </conditionalFormatting>
  <conditionalFormatting sqref="Z19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19">
    <cfRule type="cellIs" dxfId="428" priority="536" operator="equal">
      <formula>"OPORTUNIDADE"</formula>
    </cfRule>
  </conditionalFormatting>
  <conditionalFormatting sqref="Z19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19">
    <cfRule type="cellIs" dxfId="425" priority="533" operator="equal">
      <formula>"OPORTUNIDADE"</formula>
    </cfRule>
  </conditionalFormatting>
  <conditionalFormatting sqref="Z19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19">
    <cfRule type="cellIs" dxfId="422" priority="527" operator="equal">
      <formula>"OPORTUNIDADE"</formula>
    </cfRule>
  </conditionalFormatting>
  <conditionalFormatting sqref="Z19">
    <cfRule type="cellIs" dxfId="421" priority="525" operator="equal">
      <formula>"NÃO"</formula>
    </cfRule>
    <cfRule type="cellIs" dxfId="420" priority="526" operator="equal">
      <formula>"SIM"</formula>
    </cfRule>
  </conditionalFormatting>
  <conditionalFormatting sqref="Z19">
    <cfRule type="cellIs" dxfId="419" priority="524" operator="equal">
      <formula>"OPORTUNIDADE"</formula>
    </cfRule>
  </conditionalFormatting>
  <conditionalFormatting sqref="Z19">
    <cfRule type="cellIs" dxfId="418" priority="522" operator="equal">
      <formula>"NÃO"</formula>
    </cfRule>
    <cfRule type="cellIs" dxfId="417" priority="523" operator="equal">
      <formula>"SIM"</formula>
    </cfRule>
  </conditionalFormatting>
  <conditionalFormatting sqref="Y19">
    <cfRule type="cellIs" dxfId="416" priority="491" operator="equal">
      <formula>"OPORTUNIDADE"</formula>
    </cfRule>
  </conditionalFormatting>
  <conditionalFormatting sqref="Y19">
    <cfRule type="cellIs" dxfId="415" priority="489" operator="equal">
      <formula>"NÃO"</formula>
    </cfRule>
    <cfRule type="cellIs" dxfId="414" priority="490" operator="equal">
      <formula>"SIM"</formula>
    </cfRule>
  </conditionalFormatting>
  <conditionalFormatting sqref="Y22:Z22">
    <cfRule type="cellIs" dxfId="413" priority="488" operator="equal">
      <formula>"OPORTUNIDADE"</formula>
    </cfRule>
  </conditionalFormatting>
  <conditionalFormatting sqref="Y22:Z22">
    <cfRule type="cellIs" dxfId="412" priority="486" operator="equal">
      <formula>"NÃO"</formula>
    </cfRule>
    <cfRule type="cellIs" dxfId="411" priority="487" operator="equal">
      <formula>"SIM"</formula>
    </cfRule>
  </conditionalFormatting>
  <conditionalFormatting sqref="BP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10" priority="478" operator="equal">
      <formula>"OPORTUNIDADE"</formula>
    </cfRule>
  </conditionalFormatting>
  <conditionalFormatting sqref="Z30">
    <cfRule type="cellIs" dxfId="409" priority="476" operator="equal">
      <formula>"NÃO"</formula>
    </cfRule>
    <cfRule type="cellIs" dxfId="408" priority="477" operator="equal">
      <formula>"SIM"</formula>
    </cfRule>
  </conditionalFormatting>
  <conditionalFormatting sqref="BK1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07" priority="471" operator="equal">
      <formula>"OPORTUNIDADE"</formula>
    </cfRule>
  </conditionalFormatting>
  <conditionalFormatting sqref="Z27">
    <cfRule type="cellIs" dxfId="406" priority="469" operator="equal">
      <formula>"NÃO"</formula>
    </cfRule>
    <cfRule type="cellIs" dxfId="405" priority="470" operator="equal">
      <formula>"SIM"</formula>
    </cfRule>
  </conditionalFormatting>
  <conditionalFormatting sqref="Z28">
    <cfRule type="cellIs" dxfId="404" priority="465" operator="equal">
      <formula>"OPORTUNIDADE"</formula>
    </cfRule>
  </conditionalFormatting>
  <conditionalFormatting sqref="Z28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Z29">
    <cfRule type="cellIs" dxfId="401" priority="462" operator="equal">
      <formula>"OPORTUNIDADE"</formula>
    </cfRule>
  </conditionalFormatting>
  <conditionalFormatting sqref="Z29">
    <cfRule type="cellIs" dxfId="400" priority="460" operator="equal">
      <formula>"NÃO"</formula>
    </cfRule>
    <cfRule type="cellIs" dxfId="399" priority="461" operator="equal">
      <formula>"SIM"</formula>
    </cfRule>
  </conditionalFormatting>
  <conditionalFormatting sqref="BK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98" priority="454" operator="equal">
      <formula>"OPORTUNIDADE"</formula>
    </cfRule>
  </conditionalFormatting>
  <conditionalFormatting sqref="Z29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30">
    <cfRule type="cellIs" dxfId="395" priority="451" operator="equal">
      <formula>"OPORTUNIDADE"</formula>
    </cfRule>
  </conditionalFormatting>
  <conditionalFormatting sqref="Z30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31">
    <cfRule type="cellIs" dxfId="392" priority="448" operator="equal">
      <formula>"OPORTUNIDADE"</formula>
    </cfRule>
  </conditionalFormatting>
  <conditionalFormatting sqref="Z31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BK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89" priority="431" operator="equal">
      <formula>"OPORTUNIDADE"</formula>
    </cfRule>
  </conditionalFormatting>
  <conditionalFormatting sqref="Z40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Z38">
    <cfRule type="cellIs" dxfId="386" priority="428" operator="equal">
      <formula>"OPORTUNIDADE"</formula>
    </cfRule>
  </conditionalFormatting>
  <conditionalFormatting sqref="Z38">
    <cfRule type="cellIs" dxfId="385" priority="426" operator="equal">
      <formula>"NÃO"</formula>
    </cfRule>
    <cfRule type="cellIs" dxfId="384" priority="427" operator="equal">
      <formula>"SIM"</formula>
    </cfRule>
  </conditionalFormatting>
  <conditionalFormatting sqref="Y38 Y40">
    <cfRule type="cellIs" dxfId="383" priority="425" operator="equal">
      <formula>"OPORTUNIDADE"</formula>
    </cfRule>
  </conditionalFormatting>
  <conditionalFormatting sqref="Y38 Y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Z41:Z43">
    <cfRule type="cellIs" dxfId="380" priority="422" operator="equal">
      <formula>"OPORTUNIDADE"</formula>
    </cfRule>
  </conditionalFormatting>
  <conditionalFormatting sqref="Z41:Z43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Z41:Z43">
    <cfRule type="cellIs" dxfId="377" priority="419" operator="equal">
      <formula>"OPORTUNIDADE"</formula>
    </cfRule>
  </conditionalFormatting>
  <conditionalFormatting sqref="Z41:Z43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42:Z43">
    <cfRule type="cellIs" dxfId="374" priority="416" operator="equal">
      <formula>"OPORTUNIDADE"</formula>
    </cfRule>
  </conditionalFormatting>
  <conditionalFormatting sqref="Z42:Z43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BJ24:BJ2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" priority="403" operator="equal">
      <formula>"OPORTUNIDADE"</formula>
    </cfRule>
  </conditionalFormatting>
  <conditionalFormatting sqref="Z40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:Z39">
    <cfRule type="cellIs" dxfId="368" priority="400" operator="equal">
      <formula>"OPORTUNIDADE"</formula>
    </cfRule>
  </conditionalFormatting>
  <conditionalFormatting sqref="Y39:Z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Y39">
    <cfRule type="cellIs" dxfId="365" priority="397" operator="equal">
      <formula>"OPORTUNIDADE"</formula>
    </cfRule>
  </conditionalFormatting>
  <conditionalFormatting sqref="Y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Y39">
    <cfRule type="cellIs" dxfId="362" priority="394" operator="equal">
      <formula>"OPORTUNIDADE"</formula>
    </cfRule>
  </conditionalFormatting>
  <conditionalFormatting sqref="Y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Y39">
    <cfRule type="cellIs" dxfId="359" priority="391" operator="equal">
      <formula>"OPORTUNIDADE"</formula>
    </cfRule>
  </conditionalFormatting>
  <conditionalFormatting sqref="Y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Z39">
    <cfRule type="cellIs" dxfId="350" priority="382" operator="equal">
      <formula>"OPORTUNIDADE"</formula>
    </cfRule>
  </conditionalFormatting>
  <conditionalFormatting sqref="Z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Z39">
    <cfRule type="cellIs" dxfId="347" priority="379" operator="equal">
      <formula>"OPORTUNIDADE"</formula>
    </cfRule>
  </conditionalFormatting>
  <conditionalFormatting sqref="Z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Z39">
    <cfRule type="cellIs" dxfId="344" priority="376" operator="equal">
      <formula>"OPORTUNIDADE"</formula>
    </cfRule>
  </conditionalFormatting>
  <conditionalFormatting sqref="Z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Y39">
    <cfRule type="cellIs" dxfId="338" priority="370" operator="equal">
      <formula>"OPORTUNIDADE"</formula>
    </cfRule>
  </conditionalFormatting>
  <conditionalFormatting sqref="Y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Y39">
    <cfRule type="cellIs" dxfId="335" priority="367" operator="equal">
      <formula>"OPORTUNIDADE"</formula>
    </cfRule>
  </conditionalFormatting>
  <conditionalFormatting sqref="Y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39">
    <cfRule type="cellIs" dxfId="323" priority="355" operator="equal">
      <formula>"OPORTUNIDADE"</formula>
    </cfRule>
  </conditionalFormatting>
  <conditionalFormatting sqref="Z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Y39">
    <cfRule type="cellIs" dxfId="314" priority="346" operator="equal">
      <formula>"OPORTUNIDADE"</formula>
    </cfRule>
  </conditionalFormatting>
  <conditionalFormatting sqref="Y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Z39">
    <cfRule type="cellIs" dxfId="305" priority="337" operator="equal">
      <formula>"OPORTUNIDADE"</formula>
    </cfRule>
  </conditionalFormatting>
  <conditionalFormatting sqref="Z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Z39">
    <cfRule type="cellIs" dxfId="302" priority="334" operator="equal">
      <formula>"OPORTUNIDADE"</formula>
    </cfRule>
  </conditionalFormatting>
  <conditionalFormatting sqref="Z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Z39">
    <cfRule type="cellIs" dxfId="299" priority="331" operator="equal">
      <formula>"OPORTUNIDADE"</formula>
    </cfRule>
  </conditionalFormatting>
  <conditionalFormatting sqref="Z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">
    <cfRule type="cellIs" dxfId="284" priority="316" operator="equal">
      <formula>"OPORTUNIDADE"</formula>
    </cfRule>
  </conditionalFormatting>
  <conditionalFormatting sqref="Y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:Z39">
    <cfRule type="cellIs" dxfId="257" priority="289" operator="equal">
      <formula>"OPORTUNIDADE"</formula>
    </cfRule>
  </conditionalFormatting>
  <conditionalFormatting sqref="Y39:Z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:Z39">
    <cfRule type="cellIs" dxfId="254" priority="286" operator="equal">
      <formula>"OPORTUNIDADE"</formula>
    </cfRule>
  </conditionalFormatting>
  <conditionalFormatting sqref="Y39:Z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:Z39">
    <cfRule type="cellIs" dxfId="251" priority="283" operator="equal">
      <formula>"OPORTUNIDADE"</formula>
    </cfRule>
  </conditionalFormatting>
  <conditionalFormatting sqref="Y39:Z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:Z39">
    <cfRule type="cellIs" dxfId="248" priority="280" operator="equal">
      <formula>"OPORTUNIDADE"</formula>
    </cfRule>
  </conditionalFormatting>
  <conditionalFormatting sqref="Y39:Z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:Z39">
    <cfRule type="cellIs" dxfId="245" priority="277" operator="equal">
      <formula>"OPORTUNIDADE"</formula>
    </cfRule>
  </conditionalFormatting>
  <conditionalFormatting sqref="Y39:Z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Z35">
    <cfRule type="cellIs" dxfId="242" priority="274" operator="equal">
      <formula>"OPORTUNIDADE"</formula>
    </cfRule>
  </conditionalFormatting>
  <conditionalFormatting sqref="Z35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5">
    <cfRule type="cellIs" dxfId="239" priority="271" operator="equal">
      <formula>"OPORTUNIDADE"</formula>
    </cfRule>
  </conditionalFormatting>
  <conditionalFormatting sqref="Y35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BK1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36" priority="245" operator="equal">
      <formula>"OPORTUNIDADE"</formula>
    </cfRule>
  </conditionalFormatting>
  <conditionalFormatting sqref="Z52:Z54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52:Z54">
    <cfRule type="cellIs" dxfId="233" priority="227" operator="equal">
      <formula>"OPORTUNIDADE"</formula>
    </cfRule>
  </conditionalFormatting>
  <conditionalFormatting sqref="Z52:Z5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Z52:Z54">
    <cfRule type="cellIs" dxfId="230" priority="224" operator="equal">
      <formula>"OPORTUNIDADE"</formula>
    </cfRule>
  </conditionalFormatting>
  <conditionalFormatting sqref="Z52:Z5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Z52:Z54">
    <cfRule type="cellIs" dxfId="227" priority="221" operator="equal">
      <formula>"OPORTUNIDADE"</formula>
    </cfRule>
  </conditionalFormatting>
  <conditionalFormatting sqref="Z52:Z5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Z52:Z54">
    <cfRule type="cellIs" dxfId="224" priority="200" operator="equal">
      <formula>"OPORTUNIDADE"</formula>
    </cfRule>
  </conditionalFormatting>
  <conditionalFormatting sqref="Z52:Z5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Z52:Z54">
    <cfRule type="cellIs" dxfId="221" priority="197" operator="equal">
      <formula>"OPORTUNIDADE"</formula>
    </cfRule>
  </conditionalFormatting>
  <conditionalFormatting sqref="Z52:Z5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Z52:Z54">
    <cfRule type="cellIs" dxfId="218" priority="182" operator="equal">
      <formula>"OPORTUNIDADE"</formula>
    </cfRule>
  </conditionalFormatting>
  <conditionalFormatting sqref="Z52:Z54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Z52:Z54">
    <cfRule type="cellIs" dxfId="215" priority="179" operator="equal">
      <formula>"OPORTUNIDADE"</formula>
    </cfRule>
  </conditionalFormatting>
  <conditionalFormatting sqref="Z52:Z54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Z52:Z54">
    <cfRule type="cellIs" dxfId="212" priority="176" operator="equal">
      <formula>"OPORTUNIDADE"</formula>
    </cfRule>
  </conditionalFormatting>
  <conditionalFormatting sqref="Z52:Z54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Z52:Z54">
    <cfRule type="cellIs" dxfId="197" priority="134" operator="equal">
      <formula>"OPORTUNIDADE"</formula>
    </cfRule>
  </conditionalFormatting>
  <conditionalFormatting sqref="Z52:Z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2:Z54">
    <cfRule type="cellIs" dxfId="194" priority="131" operator="equal">
      <formula>"OPORTUNIDADE"</formula>
    </cfRule>
  </conditionalFormatting>
  <conditionalFormatting sqref="Z52:Z54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Z52:Z54">
    <cfRule type="cellIs" dxfId="191" priority="128" operator="equal">
      <formula>"OPORTUNIDADE"</formula>
    </cfRule>
  </conditionalFormatting>
  <conditionalFormatting sqref="Z52:Z54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Z52:Z54">
    <cfRule type="cellIs" dxfId="188" priority="125" operator="equal">
      <formula>"OPORTUNIDADE"</formula>
    </cfRule>
  </conditionalFormatting>
  <conditionalFormatting sqref="Z52:Z5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Z52:Z54">
    <cfRule type="cellIs" dxfId="185" priority="122" operator="equal">
      <formula>"OPORTUNIDADE"</formula>
    </cfRule>
  </conditionalFormatting>
  <conditionalFormatting sqref="Z52:Z5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54">
    <cfRule type="cellIs" dxfId="182" priority="119" operator="equal">
      <formula>"OPORTUNIDADE"</formula>
    </cfRule>
  </conditionalFormatting>
  <conditionalFormatting sqref="Y5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Z50:Z53">
    <cfRule type="cellIs" dxfId="179" priority="115" operator="equal">
      <formula>"OPORTUNIDADE"</formula>
    </cfRule>
  </conditionalFormatting>
  <conditionalFormatting sqref="Z50:Z53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Z50:Z53">
    <cfRule type="cellIs" dxfId="176" priority="109" operator="equal">
      <formula>"OPORTUNIDADE"</formula>
    </cfRule>
  </conditionalFormatting>
  <conditionalFormatting sqref="Z50:Z53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Z50:Z53">
    <cfRule type="cellIs" dxfId="173" priority="106" operator="equal">
      <formula>"OPORTUNIDADE"</formula>
    </cfRule>
  </conditionalFormatting>
  <conditionalFormatting sqref="Z50:Z53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51:Z53">
    <cfRule type="cellIs" dxfId="170" priority="103" operator="equal">
      <formula>"OPORTUNIDADE"</formula>
    </cfRule>
  </conditionalFormatting>
  <conditionalFormatting sqref="Z51:Z53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0:Z51">
    <cfRule type="cellIs" dxfId="167" priority="100" operator="equal">
      <formula>"OPORTUNIDADE"</formula>
    </cfRule>
  </conditionalFormatting>
  <conditionalFormatting sqref="Z50:Z51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48:Z49">
    <cfRule type="cellIs" dxfId="164" priority="97" operator="equal">
      <formula>"OPORTUNIDADE"</formula>
    </cfRule>
  </conditionalFormatting>
  <conditionalFormatting sqref="Z48:Z49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46">
    <cfRule type="cellIs" dxfId="161" priority="88" operator="equal">
      <formula>"OPORTUNIDADE"</formula>
    </cfRule>
  </conditionalFormatting>
  <conditionalFormatting sqref="Z46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Y46:Y53 Y55:Y56">
    <cfRule type="cellIs" dxfId="158" priority="82" operator="equal">
      <formula>"OPORTUNIDADE"</formula>
    </cfRule>
  </conditionalFormatting>
  <conditionalFormatting sqref="Y46:Y53 Y55:Y5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54:Z55">
    <cfRule type="cellIs" dxfId="155" priority="79" operator="equal">
      <formula>"OPORTUNIDADE"</formula>
    </cfRule>
  </conditionalFormatting>
  <conditionalFormatting sqref="Z54:Z55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54:Z55">
    <cfRule type="cellIs" dxfId="152" priority="76" operator="equal">
      <formula>"OPORTUNIDADE"</formula>
    </cfRule>
  </conditionalFormatting>
  <conditionalFormatting sqref="Z54:Z55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54:Z55">
    <cfRule type="cellIs" dxfId="149" priority="73" operator="equal">
      <formula>"OPORTUNIDADE"</formula>
    </cfRule>
  </conditionalFormatting>
  <conditionalFormatting sqref="Z54:Z55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54:Z55">
    <cfRule type="cellIs" dxfId="146" priority="70" operator="equal">
      <formula>"OPORTUNIDADE"</formula>
    </cfRule>
  </conditionalFormatting>
  <conditionalFormatting sqref="Z54:Z55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BJ35:BK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43" priority="55" operator="equal">
      <formula>"OPORTUNIDADE"</formula>
    </cfRule>
  </conditionalFormatting>
  <conditionalFormatting sqref="Z5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40" priority="36" operator="equal">
      <formula>"OPORTUNIDADE"</formula>
    </cfRule>
  </conditionalFormatting>
  <conditionalFormatting sqref="Z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6">
    <cfRule type="cellIs" dxfId="137" priority="33" operator="equal">
      <formula>"OPORTUNIDADE"</formula>
    </cfRule>
  </conditionalFormatting>
  <conditionalFormatting sqref="Z6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6">
    <cfRule type="cellIs" dxfId="134" priority="30" operator="equal">
      <formula>"OPORTUNIDADE"</formula>
    </cfRule>
  </conditionalFormatting>
  <conditionalFormatting sqref="Z6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6">
    <cfRule type="cellIs" dxfId="131" priority="27" operator="equal">
      <formula>"OPORTUNIDADE"</formula>
    </cfRule>
  </conditionalFormatting>
  <conditionalFormatting sqref="Z6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6">
    <cfRule type="cellIs" dxfId="128" priority="24" operator="equal">
      <formula>"OPORTUNIDADE"</formula>
    </cfRule>
  </conditionalFormatting>
  <conditionalFormatting sqref="Z6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66">
    <cfRule type="cellIs" dxfId="125" priority="21" operator="equal">
      <formula>"OPORTUNIDADE"</formula>
    </cfRule>
  </conditionalFormatting>
  <conditionalFormatting sqref="Y6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65">
    <cfRule type="cellIs" dxfId="122" priority="18" operator="equal">
      <formula>"OPORTUNIDADE"</formula>
    </cfRule>
  </conditionalFormatting>
  <conditionalFormatting sqref="Z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65">
    <cfRule type="cellIs" dxfId="119" priority="15" operator="equal">
      <formula>"OPORTUNIDADE"</formula>
    </cfRule>
  </conditionalFormatting>
  <conditionalFormatting sqref="Z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5">
    <cfRule type="cellIs" dxfId="116" priority="12" operator="equal">
      <formula>"OPORTUNIDADE"</formula>
    </cfRule>
  </conditionalFormatting>
  <conditionalFormatting sqref="Z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5">
    <cfRule type="cellIs" dxfId="113" priority="9" operator="equal">
      <formula>"OPORTUNIDADE"</formula>
    </cfRule>
  </conditionalFormatting>
  <conditionalFormatting sqref="Z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5">
    <cfRule type="cellIs" dxfId="110" priority="6" operator="equal">
      <formula>"OPORTUNIDADE"</formula>
    </cfRule>
  </conditionalFormatting>
  <conditionalFormatting sqref="Z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65">
    <cfRule type="cellIs" dxfId="107" priority="3" operator="equal">
      <formula>"OPORTUNIDADE"</formula>
    </cfRule>
  </conditionalFormatting>
  <conditionalFormatting sqref="Y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1358</v>
      </c>
      <c r="D5" s="354"/>
      <c r="E5" s="354"/>
      <c r="F5" s="354"/>
      <c r="G5" s="354"/>
      <c r="H5" s="354"/>
      <c r="I5" s="354"/>
      <c r="J5" s="355"/>
      <c r="K5" s="356" t="s">
        <v>1359</v>
      </c>
      <c r="L5" s="357"/>
      <c r="M5" s="357"/>
      <c r="N5" s="357"/>
      <c r="O5" s="358" t="s">
        <v>1360</v>
      </c>
      <c r="P5" s="359"/>
      <c r="Q5" s="360"/>
    </row>
    <row r="6" spans="1:17" s="93" customFormat="1" ht="15.75" customHeight="1">
      <c r="A6" s="87" t="s">
        <v>1361</v>
      </c>
      <c r="B6" s="94" t="s">
        <v>1362</v>
      </c>
      <c r="C6" s="95" t="s">
        <v>1163</v>
      </c>
      <c r="D6" s="96" t="s">
        <v>1164</v>
      </c>
      <c r="E6" s="95" t="s">
        <v>1363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1364</v>
      </c>
      <c r="M6" s="139" t="s">
        <v>626</v>
      </c>
      <c r="N6" s="140" t="s">
        <v>1158</v>
      </c>
      <c r="O6" s="246" t="s">
        <v>1201</v>
      </c>
      <c r="P6" s="157"/>
      <c r="Q6" s="193" t="s">
        <v>1365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0.375</v>
      </c>
      <c r="J62" s="132">
        <f>IF(FN_MC!P60="","*",FN_MC!P60)</f>
        <v>0.125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0.375</v>
      </c>
      <c r="J63" s="132">
        <f>IF(FN_MC!P61="","*",FN_MC!P61)</f>
        <v>0.125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W48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ELSON (TF-526)</v>
      </c>
      <c r="F65" s="99" t="str">
        <f>IF(FN_MC!H63="","*",FN_MC!H63)</f>
        <v>TOM1</v>
      </c>
      <c r="G65" s="99" t="str">
        <f>IF(FN_MC!M63="","*",FN_MC!M63)</f>
        <v>TOM</v>
      </c>
      <c r="H65" s="154">
        <f>IF(FN_MC!K63="","*",FN_MC!K63)</f>
        <v>406.1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TOM1</v>
      </c>
      <c r="L65" s="141" t="str">
        <f>IF(FN_MC!AM63="","*",FN_MC!AM63)</f>
        <v>TOM</v>
      </c>
      <c r="M65" s="141">
        <f>IF(FN_MC!AP63="","*",FN_MC!AP63)</f>
        <v>406.1</v>
      </c>
      <c r="N65" s="141" t="str">
        <f>IF(FN_MC!AM63="","*",FN_MC!AM63)</f>
        <v>TOM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FRANCISCO (TF-670)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1211</v>
      </c>
      <c r="R1" s="365"/>
      <c r="U1" s="102"/>
      <c r="V1" s="366" t="s">
        <v>1366</v>
      </c>
      <c r="W1" s="366"/>
      <c r="X1" s="366"/>
      <c r="Y1" s="104"/>
    </row>
    <row r="2" spans="1:25" s="100" customFormat="1" ht="11.25" customHeight="1">
      <c r="A2" s="105" t="s">
        <v>1367</v>
      </c>
      <c r="B2" s="105" t="s">
        <v>1362</v>
      </c>
      <c r="C2" s="105" t="s">
        <v>603</v>
      </c>
      <c r="D2" s="106" t="s">
        <v>1163</v>
      </c>
      <c r="E2" s="106" t="s">
        <v>1164</v>
      </c>
      <c r="F2" s="106" t="s">
        <v>1361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1368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0.375</v>
      </c>
      <c r="R58" s="128">
        <f>IF(FN_MC!P60="","*",FN_MC!P60)</f>
        <v>0.125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0.375</v>
      </c>
      <c r="R59" s="128">
        <f>IF(FN_MC!P61="","*",FN_MC!P61)</f>
        <v>0.125</v>
      </c>
      <c r="S59" s="110" t="str">
        <f>IF(FN_MC!Q61="","*",CONCATENATE(FN_MC!Q61," ",FN_MC!R61))</f>
        <v>2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>
        <f>IF(FN_MC!B62="","*",FN_MC!B62)</f>
        <v>45996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P2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ELSON (TF-526)</v>
      </c>
      <c r="H61" s="110" t="str">
        <f>IF(FN_MC!F63="","*",FN_MC!F63)</f>
        <v>PDM - SOLDA</v>
      </c>
      <c r="I61" s="110" t="str">
        <f>IF(FN_MC!H63="","*",FN_MC!H63)</f>
        <v>TOM1</v>
      </c>
      <c r="J61" s="110" t="str">
        <f>IF(FN_MC!I63="","*",FN_MC!I63)</f>
        <v>-</v>
      </c>
      <c r="K61" s="110" t="str">
        <f>IF(FN_MC!M63="","*",FN_MC!M63)</f>
        <v>TOM</v>
      </c>
      <c r="L61" s="110" t="str">
        <f>IF(FN_MC!N63="","*",FN_MC!N63)</f>
        <v>TOM1</v>
      </c>
      <c r="M61" s="111">
        <f>IF(FN_MC!J63="","*",FN_MC!J63)</f>
        <v>74</v>
      </c>
      <c r="N61" s="290">
        <f>IF(FN_MC!K63="","*",FN_MC!K63)</f>
        <v>406.1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1 Nº DE SOLDA</v>
      </c>
      <c r="T61" s="110" t="str">
        <f>IF(FN_MC!V63="","*",FN_MC!V63)</f>
        <v>Elson</v>
      </c>
      <c r="U61" s="110" t="str">
        <f>IF(FN_MC!W63="","*",FN_MC!W63)</f>
        <v>Execução de solda - Condicinado à temperatura</v>
      </c>
      <c r="V61" s="112">
        <f ca="1">_xlfn.XLOOKUP(G61&amp;$V$2,BS_CONTROLE[CHAVE],BS_CONTROLE[Quantidade_11],"-")</f>
        <v>2</v>
      </c>
      <c r="W61" s="112">
        <f ca="1">_xlfn.XLOOKUP(G61&amp;$W$2,BS_CONTROLE[CHAVE],BS_CONTROLE[Quantidade_11],"-")</f>
        <v>2</v>
      </c>
      <c r="X61" s="112">
        <f ca="1">_xlfn.XLOOKUP(G61&amp;$X$2,BS_CONTROLE[CHAVE],BS_CONTROLE[Quantidade_11],"-")</f>
        <v>2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>
        <f>IF(FN_MC!B68="","*",FN_MC!B68)</f>
        <v>45996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1369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1370</v>
      </c>
      <c r="C2" s="95" t="s">
        <v>1148</v>
      </c>
      <c r="D2" s="95" t="s">
        <v>1150</v>
      </c>
      <c r="E2" s="95" t="s">
        <v>1371</v>
      </c>
      <c r="F2" s="95" t="s">
        <v>1372</v>
      </c>
      <c r="G2" s="95" t="s">
        <v>1373</v>
      </c>
      <c r="H2" s="95" t="s">
        <v>1374</v>
      </c>
      <c r="I2" s="95" t="s">
        <v>1375</v>
      </c>
      <c r="J2" s="95" t="s">
        <v>1376</v>
      </c>
      <c r="K2" s="131" t="s">
        <v>1377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W48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ELSON (TF-526)</v>
      </c>
      <c r="E61" s="121" t="str">
        <f>IF(FN_MC!H63="","*",FN_MC!H63)</f>
        <v>TOM1</v>
      </c>
      <c r="F61" s="137" t="str">
        <f>IF(FN_MC!M63="","*",FN_MC!M63)</f>
        <v>TOM</v>
      </c>
      <c r="G61" s="121" t="str">
        <f>IF(FN_MC!I63="","*",FN_MC!I63)</f>
        <v>-</v>
      </c>
      <c r="H61" s="121" t="str">
        <f>IF(FN_MC!AB63="","*",FN_MC!AB63)</f>
        <v>-</v>
      </c>
      <c r="I61" s="121" t="str">
        <f>IF(FN_MC!AC63="","*",FN_MC!AC63)</f>
        <v>-</v>
      </c>
      <c r="J61" s="122" t="str">
        <f>IF(FN_MC!AA63="","*",FN_MC!AA63)</f>
        <v>-</v>
      </c>
      <c r="K61" s="134" t="str">
        <f>IF(FN_MC!AD63="","*",FN_MC!AD63)</f>
        <v>-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1378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1379</v>
      </c>
      <c r="C4" s="322" t="s">
        <v>1380</v>
      </c>
      <c r="D4" s="322" t="s">
        <v>1381</v>
      </c>
      <c r="E4" s="322" t="s">
        <v>1382</v>
      </c>
      <c r="F4" s="322" t="s">
        <v>6</v>
      </c>
      <c r="G4" s="322" t="s">
        <v>1383</v>
      </c>
      <c r="H4" s="192"/>
    </row>
    <row r="5" spans="1:8">
      <c r="A5" s="192"/>
      <c r="B5" s="323" t="s">
        <v>1384</v>
      </c>
      <c r="C5" s="323">
        <v>309525</v>
      </c>
      <c r="D5" s="323" t="s">
        <v>1385</v>
      </c>
      <c r="E5" s="323" t="s">
        <v>835</v>
      </c>
      <c r="F5" s="323" t="s">
        <v>1386</v>
      </c>
      <c r="G5" s="324">
        <v>46296</v>
      </c>
      <c r="H5" s="192"/>
    </row>
    <row r="6" spans="1:8">
      <c r="A6" s="192"/>
      <c r="B6" s="323" t="s">
        <v>1387</v>
      </c>
      <c r="C6" s="323">
        <v>256875</v>
      </c>
      <c r="D6" s="323" t="s">
        <v>1388</v>
      </c>
      <c r="E6" s="323" t="s">
        <v>835</v>
      </c>
      <c r="F6" s="323" t="s">
        <v>1386</v>
      </c>
      <c r="G6" s="324">
        <v>46296</v>
      </c>
      <c r="H6" s="192"/>
    </row>
    <row r="7" spans="1:8">
      <c r="A7" s="192"/>
      <c r="B7" s="323" t="s">
        <v>1389</v>
      </c>
      <c r="C7" s="323">
        <v>257278</v>
      </c>
      <c r="D7" s="323" t="s">
        <v>1390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1391</v>
      </c>
      <c r="C8" s="323">
        <v>261794</v>
      </c>
      <c r="D8" s="323" t="s">
        <v>1392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1393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1394</v>
      </c>
      <c r="E3" s="319" t="s">
        <v>1395</v>
      </c>
      <c r="F3" s="319" t="s">
        <v>1396</v>
      </c>
      <c r="G3" s="319" t="s">
        <v>1397</v>
      </c>
      <c r="H3" s="319" t="s">
        <v>1398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2025-12-04T16:47:27Z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