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62" documentId="120_S{118792C3-22EF-5104-A093-F22BFE3913F3}" xr6:coauthVersionLast="47" xr6:coauthVersionMax="47" xr10:uidLastSave="{94A6D611-7284-462D-80FB-962B06FFFE9C}"/>
  <bookViews>
    <workbookView xWindow="-60" yWindow="-60" windowWidth="15480" windowHeight="11640" firstSheet="2" activeTab="4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<sst xmlns="http://schemas.openxmlformats.org/spreadsheetml/2006/main" count="4162" uniqueCount="1285">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</sst>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zoomScaleNormal="100" workbookViewId="0">
      <pane xSplit="6" topLeftCell="BJ1" activePane="topRight" state="frozen"/>
      <selection pane="topRight" activeCell="B105" sqref="B105:B1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-0.58333333333333337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-14.000000000000002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 t="str">
        <f>IF(D86="","*",IFERROR(IF(ISODD(COUNT(AS86:AX1088)),"ERRO",SUM((AT86-AS86),(AV86-AU86),(AX86-AW86))),"ERRO"))</f>
        <v>ERRO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e">
        <f t="shared" si="3"/>
        <v>#VALUE!</v>
      </c>
      <c r="BR86" s="19" t="e">
        <f>IF(OR(B86="",F86=""),"*",AY86/P86)</f>
        <v>#VALUE!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204" t="str">
        <f>IF(D87="","*",IFERROR(IF(ISODD(COUNT(AS87:AX1109)),"ERRO",SUM((AT87-AS87),(AV87-AU87),(AX87-AW87))),"ERRO"))</f>
        <v>ERRO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e">
        <f>IF(AND(BR87&lt;1,BS87&lt;1),"Produção e Intervalo",IF(BR87&lt;1,"Intervalo",IF(BS87&lt;1,"Produção","Aderente")))</f>
        <v>#VALUE!</v>
      </c>
      <c r="BR87" s="19" t="e">
        <f>IF(OR(B87="",F87=""),"*",AY87/P87)</f>
        <v>#VALUE!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 t="str">
        <f>IF(D88="","*",IFERROR(IF(ISODD(COUNT(AS88:AX1109)),"ERRO",SUM((AT88-AS88),(AV88-AU88),(AX88-AW88))),"ERRO"))</f>
        <v>ERRO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e">
        <f>IF(AND(BR88&lt;1,BS88&lt;1),"Produção e Intervalo",IF(BR88&lt;1,"Intervalo",IF(BS88&lt;1,"Produção","Aderente")))</f>
        <v>#VALUE!</v>
      </c>
      <c r="BR88" s="19" t="e">
        <f>IF(OR(B88="",F88=""),"*",AY88/P88)</f>
        <v>#VALUE!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 t="str">
        <f>IF(D89="","*",IFERROR(IF(ISODD(COUNT(AS89:AX1109)),"ERRO",SUM((AT89-AS89),(AV89-AU89),(AX89-AW89))),"ERRO"))</f>
        <v>ERRO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e">
        <f>IF(AND(BR89&lt;1,BS89&lt;1),"Produção e Intervalo",IF(BR89&lt;1,"Intervalo",IF(BS89&lt;1,"Produção","Aderente")))</f>
        <v>#VALUE!</v>
      </c>
      <c r="BR89" s="19" t="e">
        <f>IF(OR(B89="",F89=""),"*",AY89/P89)</f>
        <v>#VALUE!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204" t="str">
        <f>IF(D90="","*",IFERROR(IF(ISODD(COUNT(AS90:AX1112)),"ERRO",SUM((AT90-AS90),(AV90-AU90),(AX90-AW90))),"ERRO"))</f>
        <v>ERRO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e">
        <f>IF(AND(BR90&lt;1,BS90&lt;1),"Produção e Intervalo",IF(BR90&lt;1,"Intervalo",IF(BS90&lt;1,"Produção","Aderente")))</f>
        <v>#VALUE!</v>
      </c>
      <c r="BR90" s="19" t="e">
        <f>IF(OR(B90="",F90=""),"*",AY90/P90)</f>
        <v>#VALUE!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204" t="str">
        <f>IF(D91="","*",IFERROR(IF(ISODD(COUNT(AS91:AX1113)),"ERRO",SUM((AT91-AS91),(AV91-AU91),(AX91-AW91))),"ERRO"))</f>
        <v>ERRO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 t="str">
        <f>IF(D92="","*",IFERROR(IF(ISODD(COUNT(AS92:AX1110)),"ERRO",SUM((AT92-AS92),(AV92-AU92),(AX92-AW92))),"ERRO"))</f>
        <v>ERRO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 t="str">
        <f>IF(D93="","*",IFERROR(IF(ISODD(COUNT(AS93:AX1115)),"ERRO",SUM((AT93-AS93),(AV93-AU93),(AX93-AW93))),"ERRO"))</f>
        <v>ERRO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 t="str">
        <f>IF(D94="","*",IFERROR(IF(ISODD(COUNT(AS94:AX1089)),"ERRO",SUM((AT94-AS94),(AV94-AU94),(AX94-AW94))),"ERRO"))</f>
        <v>ERRO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e">
        <f t="shared" si="3"/>
        <v>#VALUE!</v>
      </c>
      <c r="BR94" s="19" t="e">
        <f>IF(OR(B94="",F94=""),"*",AY94/P94)</f>
        <v>#VALUE!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 t="str">
        <f>IF(D95="","*",IFERROR(IF(ISODD(COUNT(AS95:AX1110)),"ERRO",SUM((AT95-AS95),(AV95-AU95),(AX95-AW95))),"ERRO"))</f>
        <v>ERRO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e">
        <f>IF(AND(BR95&lt;1,BS95&lt;1),"Produção e Intervalo",IF(BR95&lt;1,"Intervalo",IF(BS95&lt;1,"Produção","Aderente")))</f>
        <v>#VALUE!</v>
      </c>
      <c r="BR95" s="19" t="e">
        <f>IF(OR(B95="",F95=""),"*",AY95/P95)</f>
        <v>#VALUE!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ERRO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e">
        <f t="shared" si="3"/>
        <v>#VALUE!</v>
      </c>
      <c r="BR96" s="19" t="e">
        <f>IF(OR(B96="",F96=""),"*",AY96/P96)</f>
        <v>#VALUE!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ERRO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e">
        <f t="shared" si="3"/>
        <v>#VALUE!</v>
      </c>
      <c r="BR97" s="19" t="e">
        <f>IF(OR(B97="",F97=""),"*",AY97/P97)</f>
        <v>#VALUE!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ERRO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e">
        <f t="shared" si="3"/>
        <v>#VALUE!</v>
      </c>
      <c r="BR98" s="19" t="e">
        <f>IF(OR(B98="",F98=""),"*",AY98/P98)</f>
        <v>#VALUE!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 t="str">
        <f>IF(D99="","*",IFERROR(IF(ISODD(COUNT(AS99:AX1094)),"ERRO",SUM((AT99-AS99),(AV99-AU99),(AX99-AW99))),"ERRO"))</f>
        <v>ERRO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e">
        <f t="shared" ref="BQ99:BQ163" si="9">IF(AND(BR99&lt;1,BS99&lt;1),"Produção e Intervalo",IF(BR99&lt;1,"Intervalo",IF(BS99&lt;1,"Produção","Aderente")))</f>
        <v>#VALUE!</v>
      </c>
      <c r="BR99" s="19" t="e">
        <f>IF(OR(B99="",F99=""),"*",AY99/P99)</f>
        <v>#VALUE!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/>
      <c r="AU100" s="139"/>
      <c r="AV100" s="139"/>
      <c r="AW100" s="14"/>
      <c r="AX100" s="14"/>
      <c r="AY100" s="204" t="str">
        <f>IF(D100="","*",IFERROR(IF(ISODD(COUNT(AS100:AX1121)),"ERRO",SUM((AT100-AS100),(AV100-AU100),(AX100-AW100))),"ERRO"))</f>
        <v>ERRO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/>
      <c r="BN100" s="133"/>
      <c r="BO100" s="133"/>
      <c r="BP100" s="205"/>
      <c r="BQ100" s="12" t="e">
        <f>IF(AND(BR100&lt;1,BS100&lt;1),"Produção e Intervalo",IF(BR100&lt;1,"Intervalo",IF(BS100&lt;1,"Produção","Aderente")))</f>
        <v>#VALUE!</v>
      </c>
      <c r="BR100" s="19" t="e">
        <f>IF(OR(B100="",F100=""),"*",AY100/P100)</f>
        <v>#VALUE!</v>
      </c>
      <c r="BS100" s="19">
        <f>IF(OR(B100="",F100=""),"*",BA100/Q100)</f>
        <v>1</v>
      </c>
      <c r="BT100" s="209" t="str">
        <f>IF(BN100="","",SUBSTITUTE(BM100," ","")&amp;SUBSTITUTE(BN100," ",""))</f>
        <v/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>W5546087</v>
      </c>
      <c r="B104" s="105">
        <v>46087</v>
      </c>
      <c r="C104" s="138">
        <f>IF(BS_CONTROLE[[#This Row],[DATA]]="","",WEEKNUM(BS_CONTROLE[[#This Row],[DATA]]))</f>
        <v>10</v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/>
      <c r="AT104" s="111"/>
      <c r="AU104" s="139"/>
      <c r="AV104" s="139"/>
      <c r="AW104" s="14"/>
      <c r="AX104" s="14"/>
      <c r="AY104" s="184">
        <f>IF(D104="","*",IFERROR(IF(ISODD(COUNT(AS104:AX1098)),"ERRO",SUM((AT104-AS104),(AV104-AU104),(AX104-AW104))),"ERRO"))</f>
        <v>0</v>
      </c>
      <c r="AZ104" s="157"/>
      <c r="BA104" s="112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1</v>
      </c>
      <c r="BI104" s="17"/>
      <c r="BJ104" s="17"/>
      <c r="BK104" s="18" t="s">
        <v>1078</v>
      </c>
      <c r="BL104" s="16"/>
      <c r="BM104" s="133"/>
      <c r="BN104" s="133"/>
      <c r="BO104" s="133"/>
      <c r="BP104" s="18"/>
      <c r="BQ104" s="12" t="str">
        <f t="shared" si="9"/>
        <v>Produção e Intervalo</v>
      </c>
      <c r="BR104" s="19">
        <f>IF(OR(B104="",F104=""),"*",AY104/P104)</f>
        <v>0</v>
      </c>
      <c r="BS104" s="19">
        <f>IF(OR(B104="",F104=""),"*",BA104/Q104)</f>
        <v>0</v>
      </c>
      <c r="BT104" s="209" t="str">
        <f t="shared" si="7"/>
        <v/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1079</v>
      </c>
      <c r="N105" s="130" t="s">
        <v>1080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1081</v>
      </c>
      <c r="X105" s="107" t="s">
        <v>825</v>
      </c>
      <c r="Y105" s="132" t="s">
        <v>886</v>
      </c>
      <c r="Z105" s="107"/>
      <c r="AA105" s="108" t="s">
        <v>1082</v>
      </c>
      <c r="AB105" s="106" t="s">
        <v>830</v>
      </c>
      <c r="AC105" s="156"/>
      <c r="AD105" s="110">
        <v>0.375</v>
      </c>
      <c r="AE105" s="108">
        <v>9374</v>
      </c>
      <c r="AF105" s="108" t="s">
        <v>1083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1084</v>
      </c>
      <c r="N108" s="130" t="s">
        <v>1085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1086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1087</v>
      </c>
      <c r="N109" s="130" t="s">
        <v>1088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1089</v>
      </c>
      <c r="W109" s="155" t="s">
        <v>1090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1091</v>
      </c>
      <c r="I111" s="109" t="s">
        <v>1091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1092</v>
      </c>
      <c r="N112" s="130" t="s">
        <v>1093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1094</v>
      </c>
      <c r="W112" s="155" t="s">
        <v>1095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1092</v>
      </c>
      <c r="N113" s="130" t="s">
        <v>1093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1096</v>
      </c>
      <c r="W113" s="155" t="s">
        <v>1097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1098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1099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1100</v>
      </c>
      <c r="N118" s="130" t="s">
        <v>1100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1101</v>
      </c>
      <c r="W118" s="155" t="s">
        <v>1102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0"/>
        <v/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1091</v>
      </c>
      <c r="I122" s="109" t="s">
        <v>1091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1103</v>
      </c>
      <c r="N124" s="130" t="s">
        <v>1104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1089</v>
      </c>
      <c r="W124" s="155" t="s">
        <v>1105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1084</v>
      </c>
      <c r="N126" s="130" t="s">
        <v>1085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38" operator="equal">
      <formula>"NÃO"</formula>
    </cfRule>
    <cfRule type="cellIs" dxfId="241" priority="11739" operator="equal">
      <formula>"SIM"</formula>
    </cfRule>
  </conditionalFormatting>
  <conditionalFormatting sqref="AZ6:AZ1030">
    <cfRule type="expression" dxfId="240" priority="54194">
      <formula>#REF!=1</formula>
    </cfRule>
  </conditionalFormatting>
  <conditionalFormatting sqref="U6:U1030 AY6:AY1030 BE6:BE1030">
    <cfRule type="cellIs" dxfId="239" priority="54178" operator="equal">
      <formula>"ERRO"</formula>
    </cfRule>
  </conditionalFormatting>
  <conditionalFormatting sqref="BQ6:BQ1030">
    <cfRule type="cellIs" dxfId="238" priority="54173" operator="equal">
      <formula>"Produção e Intervalo"</formula>
    </cfRule>
    <cfRule type="cellIs" dxfId="237" priority="54174" operator="equal">
      <formula>"Aderente"</formula>
    </cfRule>
    <cfRule type="cellIs" dxfId="236" priority="54175" operator="equal">
      <formula>"Intervalo"</formula>
    </cfRule>
    <cfRule type="cellIs" dxfId="235" priority="54176" operator="equal">
      <formula>"Produção"</formula>
    </cfRule>
    <cfRule type="cellIs" dxfId="234" priority="54177" operator="equal">
      <formula>"ERRO"</formula>
    </cfRule>
  </conditionalFormatting>
  <conditionalFormatting sqref="BR6:BS1030">
    <cfRule type="cellIs" dxfId="233" priority="54155" operator="equal">
      <formula>"*"</formula>
    </cfRule>
    <cfRule type="cellIs" dxfId="232" priority="54156" operator="greaterThanOrEqual">
      <formula>1</formula>
    </cfRule>
    <cfRule type="cellIs" dxfId="231" priority="54157" operator="lessThan">
      <formula>1</formula>
    </cfRule>
  </conditionalFormatting>
  <conditionalFormatting sqref="Y8:Z13">
    <cfRule type="cellIs" dxfId="230" priority="281" operator="equal">
      <formula>"OPORTUNIDADE"</formula>
    </cfRule>
  </conditionalFormatting>
  <conditionalFormatting sqref="Y8:Z13">
    <cfRule type="cellIs" dxfId="229" priority="279" operator="equal">
      <formula>"NÃO"</formula>
    </cfRule>
    <cfRule type="cellIs" dxfId="228" priority="280" operator="equal">
      <formula>"SIM"</formula>
    </cfRule>
  </conditionalFormatting>
  <conditionalFormatting sqref="Y17:Z18">
    <cfRule type="cellIs" dxfId="227" priority="278" operator="equal">
      <formula>"OPORTUNIDADE"</formula>
    </cfRule>
  </conditionalFormatting>
  <conditionalFormatting sqref="Y17:Z18">
    <cfRule type="cellIs" dxfId="226" priority="276" operator="equal">
      <formula>"NÃO"</formula>
    </cfRule>
    <cfRule type="cellIs" dxfId="225" priority="277" operator="equal">
      <formula>"SIM"</formula>
    </cfRule>
  </conditionalFormatting>
  <conditionalFormatting sqref="BJ8:BJ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4" operator="equal">
      <formula>"OPORTUNIDADE"</formula>
    </cfRule>
  </conditionalFormatting>
  <conditionalFormatting sqref="Y19:Z19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Z29">
    <cfRule type="cellIs" dxfId="221" priority="261" operator="equal">
      <formula>"OPORTUNIDADE"</formula>
    </cfRule>
  </conditionalFormatting>
  <conditionalFormatting sqref="Z29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P1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2" operator="equal">
      <formula>"OPORTUNIDADE"</formula>
    </cfRule>
  </conditionalFormatting>
  <conditionalFormatting sqref="Y16">
    <cfRule type="cellIs" dxfId="217" priority="250" operator="equal">
      <formula>"NÃO"</formula>
    </cfRule>
    <cfRule type="cellIs" dxfId="216" priority="251" operator="equal">
      <formula>"SIM"</formula>
    </cfRule>
  </conditionalFormatting>
  <conditionalFormatting sqref="BK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5" operator="equal">
      <formula>"OPORTUNIDADE"</formula>
    </cfRule>
  </conditionalFormatting>
  <conditionalFormatting sqref="Z32:Z33">
    <cfRule type="cellIs" dxfId="214" priority="233" operator="equal">
      <formula>"NÃO"</formula>
    </cfRule>
    <cfRule type="cellIs" dxfId="213" priority="234" operator="equal">
      <formula>"SIM"</formula>
    </cfRule>
  </conditionalFormatting>
  <conditionalFormatting sqref="Y32:Y33">
    <cfRule type="cellIs" dxfId="212" priority="232" operator="equal">
      <formula>"OPORTUNIDADE"</formula>
    </cfRule>
  </conditionalFormatting>
  <conditionalFormatting sqref="Y32:Y33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3" operator="equal">
      <formula>"OPORTUNIDADE"</formula>
    </cfRule>
  </conditionalFormatting>
  <conditionalFormatting sqref="Y40:Y46 Y34:Y38">
    <cfRule type="cellIs" dxfId="208" priority="221" operator="equal">
      <formula>"NÃO"</formula>
    </cfRule>
    <cfRule type="cellIs" dxfId="207" priority="222" operator="equal">
      <formula>"SIM"</formula>
    </cfRule>
  </conditionalFormatting>
  <conditionalFormatting sqref="BK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2" operator="equal">
      <formula>"OPORTUNIDADE"</formula>
    </cfRule>
  </conditionalFormatting>
  <conditionalFormatting sqref="Z36:Z37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Z38:Z39">
    <cfRule type="cellIs" dxfId="203" priority="209" operator="equal">
      <formula>"OPORTUNIDADE"</formula>
    </cfRule>
  </conditionalFormatting>
  <conditionalFormatting sqref="Z38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Z46">
    <cfRule type="cellIs" dxfId="200" priority="206" operator="equal">
      <formula>"OPORTUNIDADE"</formula>
    </cfRule>
  </conditionalFormatting>
  <conditionalFormatting sqref="Z46">
    <cfRule type="cellIs" dxfId="199" priority="204" operator="equal">
      <formula>"NÃO"</formula>
    </cfRule>
    <cfRule type="cellIs" dxfId="198" priority="205" operator="equal">
      <formula>"SIM"</formula>
    </cfRule>
  </conditionalFormatting>
  <conditionalFormatting sqref="BP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4" operator="equal">
      <formula>"OPORTUNIDADE"</formula>
    </cfRule>
  </conditionalFormatting>
  <conditionalFormatting sqref="Y29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Y39">
    <cfRule type="cellIs" dxfId="194" priority="191" operator="equal">
      <formula>"OPORTUNIDADE"</formula>
    </cfRule>
  </conditionalFormatting>
  <conditionalFormatting sqref="Y39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BK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1" operator="equal">
      <formula>"OPORTUNIDADE"</formula>
    </cfRule>
  </conditionalFormatting>
  <conditionalFormatting sqref="Z49:Z50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BK3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2" operator="equal">
      <formula>"OPORTUNIDADE"</formula>
    </cfRule>
  </conditionalFormatting>
  <conditionalFormatting sqref="Z53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BK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0" operator="equal">
      <formula>"OPORTUNIDADE"</formula>
    </cfRule>
  </conditionalFormatting>
  <conditionalFormatting sqref="Z54:Z55">
    <cfRule type="cellIs" dxfId="184" priority="138" operator="equal">
      <formula>"NÃO"</formula>
    </cfRule>
    <cfRule type="cellIs" dxfId="183" priority="139" operator="equal">
      <formula>"SIM"</formula>
    </cfRule>
  </conditionalFormatting>
  <conditionalFormatting sqref="Z56">
    <cfRule type="cellIs" dxfId="182" priority="134" operator="equal">
      <formula>"OPORTUNIDADE"</formula>
    </cfRule>
  </conditionalFormatting>
  <conditionalFormatting sqref="Z56">
    <cfRule type="cellIs" dxfId="181" priority="132" operator="equal">
      <formula>"NÃO"</formula>
    </cfRule>
    <cfRule type="cellIs" dxfId="180" priority="133" operator="equal">
      <formula>"SIM"</formula>
    </cfRule>
  </conditionalFormatting>
  <conditionalFormatting sqref="Z63:Z65">
    <cfRule type="cellIs" dxfId="179" priority="125" operator="equal">
      <formula>"OPORTUNIDADE"</formula>
    </cfRule>
  </conditionalFormatting>
  <conditionalFormatting sqref="Z63:Z65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K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7" operator="equal">
      <formula>"OPORTUNIDADE"</formula>
    </cfRule>
  </conditionalFormatting>
  <conditionalFormatting sqref="Z70:Z71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72">
    <cfRule type="cellIs" dxfId="173" priority="78" operator="equal">
      <formula>"OPORTUNIDADE"</formula>
    </cfRule>
  </conditionalFormatting>
  <conditionalFormatting sqref="Z72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7" operator="equal">
      <formula>"OPORTUNIDADE"</formula>
    </cfRule>
  </conditionalFormatting>
  <conditionalFormatting sqref="Z7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8" operator="equal">
      <formula>"OPORTUNIDADE"</formula>
    </cfRule>
  </conditionalFormatting>
  <conditionalFormatting sqref="Z99:Z100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0" operator="equal">
      <formula>"OPORTUNIDADE"</formula>
    </cfRule>
  </conditionalFormatting>
  <conditionalFormatting sqref="Z87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5">
      <iconSet showValue="0">
        <cfvo type="percent" val="0"/>
        <cfvo type="num" val="1"/>
        <cfvo type="num" val="1" gte="0"/>
      </iconSet>
    </cfRule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5" operator="equal">
      <formula>"OPORTUNIDADE"</formula>
    </cfRule>
  </conditionalFormatting>
  <conditionalFormatting sqref="Z90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7" operator="equal">
      <formula>"OPORTUNIDADE"</formula>
    </cfRule>
  </conditionalFormatting>
  <conditionalFormatting sqref="Z110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Z121">
    <cfRule type="cellIs" dxfId="155" priority="4" operator="equal">
      <formula>"OPORTUNIDADE"</formula>
    </cfRule>
  </conditionalFormatting>
  <conditionalFormatting sqref="Z121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1107</v>
      </c>
      <c r="C2" s="124" t="s">
        <v>755</v>
      </c>
      <c r="D2" s="79" t="s">
        <v>757</v>
      </c>
      <c r="E2" s="79" t="s">
        <v>1108</v>
      </c>
      <c r="F2" s="102" t="s">
        <v>1109</v>
      </c>
      <c r="G2" s="79" t="s">
        <v>1110</v>
      </c>
      <c r="H2" s="79" t="s">
        <v>1111</v>
      </c>
      <c r="I2" s="79" t="s">
        <v>1112</v>
      </c>
      <c r="J2" s="79" t="s">
        <v>1113</v>
      </c>
      <c r="K2" s="81" t="s">
        <v>1114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>
        <f>IF(SP_NORTE!B104="","*",SP_NORTE!B104)</f>
        <v>46087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abSelected="1" topLeftCell="A2" workbookViewId="0">
      <selection activeCell="G87" sqref="G8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1115</v>
      </c>
      <c r="V1" s="282"/>
      <c r="W1" s="282"/>
    </row>
    <row r="2" spans="1:23" ht="15" customHeight="1">
      <c r="A2" s="90" t="s">
        <v>1116</v>
      </c>
      <c r="B2" s="90" t="s">
        <v>1117</v>
      </c>
      <c r="C2" s="90" t="s">
        <v>380</v>
      </c>
      <c r="D2" s="91" t="s">
        <v>770</v>
      </c>
      <c r="E2" s="91" t="s">
        <v>4</v>
      </c>
      <c r="F2" s="91" t="s">
        <v>1118</v>
      </c>
      <c r="G2" s="91" t="s">
        <v>1119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1120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30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1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414</v>
      </c>
      <c r="V33" s="140">
        <f ca="1">_xlfn.XLOOKUP(G33&amp;$V$2,BS_CONTROLE[CHAVE],BS_CONTROLE[Quantidade_11],"-")</f>
        <v>530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1460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250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1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670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1872</v>
      </c>
      <c r="W46" s="140">
        <f ca="1">_xlfn.XLOOKUP(G46&amp;$W$2,BS_CONTROLE[CHAVE],BS_CONTROLE[Quantidade_11],"-")</f>
        <v>1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30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1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414</v>
      </c>
      <c r="V50" s="140">
        <f ca="1">_xlfn.XLOOKUP(G50&amp;$V$2,BS_CONTROLE[CHAVE],BS_CONTROLE[Quantidade_11],"-")</f>
        <v>530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1</v>
      </c>
      <c r="W51" s="140">
        <f ca="1">_xlfn.XLOOKUP(G51&amp;$W$2,BS_CONTROLE[CHAVE],BS_CONTROLE[Quantidade_11],"-")</f>
        <v>1460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250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1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1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670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>
        <f ca="1">_xlfn.XLOOKUP(G63&amp;$U$2,BS_CONTROLE[CHAVE],BS_CONTROLE[Quantidade_11],"-")</f>
        <v>1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1872</v>
      </c>
      <c r="W64" s="140">
        <f ca="1">_xlfn.XLOOKUP(G64&amp;$W$2,BS_CONTROLE[CHAVE],BS_CONTROLE[Quantidade_11],"-")</f>
        <v>1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30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414</v>
      </c>
      <c r="V67" s="140">
        <f ca="1">_xlfn.XLOOKUP(G67&amp;$V$2,BS_CONTROLE[CHAVE],BS_CONTROLE[Quantidade_11],"-")</f>
        <v>530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1460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250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1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1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>
        <f ca="1">_xlfn.XLOOKUP(G77&amp;$U$2,BS_CONTROLE[CHAVE],BS_CONTROLE[Quantidade_11],"-")</f>
        <v>0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670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>
        <f ca="1">_xlfn.XLOOKUP(G82&amp;$V$2,BS_CONTROLE[CHAVE],BS_CONTROLE[Quantidade_11],"-")</f>
        <v>1872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414</v>
      </c>
      <c r="V84" s="140">
        <f ca="1">_xlfn.XLOOKUP(G84&amp;$V$2,BS_CONTROLE[CHAVE],BS_CONTROLE[Quantidade_11],"-")</f>
        <v>530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30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1460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250</v>
      </c>
      <c r="V88" s="140">
        <f ca="1">_xlfn.XLOOKUP(G88&amp;$V$2,BS_CONTROLE[CHAVE],BS_CONTROLE[Quantidade_11],"-")</f>
        <v>1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1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1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1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670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>
        <f>IF(SP_NORTE!B104="","*",SP_NORTE!B104)</f>
        <v>46087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414</v>
      </c>
      <c r="V105" s="140">
        <f ca="1">_xlfn.XLOOKUP(G105&amp;$V$2,BS_CONTROLE[CHAVE],BS_CONTROLE[Quantidade_11],"-")</f>
        <v>530</v>
      </c>
      <c r="W105" s="140">
        <f ca="1">_xlfn.XLOOKUP(G105&amp;$W$2,BS_CONTROLE[CHAVE],BS_CONTROLE[Quantidade_11],"-")</f>
        <v>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30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1</v>
      </c>
      <c r="W107" s="140">
        <f ca="1">_xlfn.XLOOKUP(G107&amp;$W$2,BS_CONTROLE[CHAVE],BS_CONTROLE[Quantidade_11],"-")</f>
        <v>1460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250</v>
      </c>
      <c r="V108" s="140">
        <f ca="1">_xlfn.XLOOKUP(G108&amp;$V$2,BS_CONTROLE[CHAVE],BS_CONTROLE[Quantidade_11],"-")</f>
        <v>1</v>
      </c>
      <c r="W108" s="140">
        <f ca="1">_xlfn.XLOOKUP(G108&amp;$W$2,BS_CONTROLE[CHAVE],BS_CONTROLE[Quantidade_11],"-")</f>
        <v>0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1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0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1</v>
      </c>
      <c r="W118" s="140">
        <f ca="1">_xlfn.XLOOKUP(G118&amp;$W$2,BS_CONTROLE[CHAVE],BS_CONTROLE[Quantidade_11],"-")</f>
        <v>1460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250</v>
      </c>
      <c r="V119" s="140">
        <f ca="1">_xlfn.XLOOKUP(G119&amp;$V$2,BS_CONTROLE[CHAVE],BS_CONTROLE[Quantidade_11],"-")</f>
        <v>1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30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414</v>
      </c>
      <c r="V123" s="140">
        <f ca="1">_xlfn.XLOOKUP(G123&amp;$V$2,BS_CONTROLE[CHAVE],BS_CONTROLE[Quantidade_11],"-")</f>
        <v>530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1122</v>
      </c>
      <c r="D5" s="284"/>
      <c r="E5" s="284"/>
      <c r="F5" s="284"/>
      <c r="G5" s="284"/>
      <c r="H5" s="284"/>
      <c r="I5" s="284"/>
      <c r="J5" s="285"/>
      <c r="K5" s="286" t="s">
        <v>1123</v>
      </c>
      <c r="L5" s="287"/>
      <c r="M5" s="287"/>
      <c r="N5" s="287"/>
      <c r="O5" s="288" t="s">
        <v>1124</v>
      </c>
      <c r="P5" s="289"/>
    </row>
    <row r="6" spans="1:16" s="77" customFormat="1" ht="15" customHeight="1">
      <c r="A6" s="69" t="s">
        <v>1118</v>
      </c>
      <c r="B6" s="78" t="s">
        <v>1117</v>
      </c>
      <c r="C6" s="79" t="s">
        <v>770</v>
      </c>
      <c r="D6" s="80" t="s">
        <v>771</v>
      </c>
      <c r="E6" s="79" t="s">
        <v>1125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1126</v>
      </c>
      <c r="M6" s="83" t="s">
        <v>402</v>
      </c>
      <c r="N6" s="84" t="s">
        <v>765</v>
      </c>
      <c r="O6" s="160" t="s">
        <v>808</v>
      </c>
      <c r="P6" s="136" t="s">
        <v>1127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>
        <f>IF(SP_NORTE!B104="","*",SP_NORTE!B104)</f>
        <v>46087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1</v>
      </c>
      <c r="P76" s="151" t="str">
        <f>IF($A$2=1,IF(SP_NORTE!BJ104="","*",SP_NORTE!BJ104),IF(SP_NORTE!BK104="","*",SP_NORTE!BK104))</f>
        <v>MC1 13:29, faixa após Y58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1128</v>
      </c>
      <c r="C3" s="206" t="s">
        <v>1129</v>
      </c>
      <c r="D3" s="206" t="s">
        <v>1130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1131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1132</v>
      </c>
      <c r="E3" s="167" t="s">
        <v>1133</v>
      </c>
      <c r="F3" s="167" t="s">
        <v>1134</v>
      </c>
      <c r="G3" s="167" t="s">
        <v>1135</v>
      </c>
      <c r="H3" s="167" t="s">
        <v>1136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1138</v>
      </c>
      <c r="C4" s="164" t="s">
        <v>1139</v>
      </c>
      <c r="D4" s="164" t="s">
        <v>1140</v>
      </c>
      <c r="E4" s="164" t="s">
        <v>1141</v>
      </c>
      <c r="F4" s="164" t="s">
        <v>4</v>
      </c>
      <c r="G4" s="164" t="s">
        <v>1142</v>
      </c>
    </row>
    <row r="5" spans="2:7">
      <c r="B5" s="165" t="s">
        <v>1143</v>
      </c>
      <c r="C5" s="165">
        <v>257068</v>
      </c>
      <c r="D5" s="165" t="s">
        <v>1144</v>
      </c>
      <c r="E5" s="165" t="s">
        <v>1145</v>
      </c>
      <c r="F5" s="165" t="s">
        <v>1145</v>
      </c>
      <c r="G5" s="166">
        <v>46296</v>
      </c>
    </row>
    <row r="6" spans="2:7">
      <c r="B6" s="165" t="s">
        <v>1146</v>
      </c>
      <c r="C6" s="165" t="s">
        <v>384</v>
      </c>
      <c r="D6" s="165" t="s">
        <v>384</v>
      </c>
      <c r="E6" s="165" t="s">
        <v>384</v>
      </c>
      <c r="F6" s="165" t="s">
        <v>1147</v>
      </c>
      <c r="G6" s="166" t="s">
        <v>384</v>
      </c>
    </row>
    <row r="7" spans="2:7">
      <c r="B7" s="165" t="s">
        <v>1148</v>
      </c>
      <c r="C7" s="165">
        <v>257472</v>
      </c>
      <c r="D7" s="165" t="s">
        <v>1149</v>
      </c>
      <c r="E7" s="165" t="s">
        <v>1150</v>
      </c>
      <c r="F7" s="165" t="s">
        <v>1150</v>
      </c>
      <c r="G7" s="166">
        <v>45992</v>
      </c>
    </row>
    <row r="8" spans="2:7">
      <c r="B8" s="165" t="s">
        <v>1151</v>
      </c>
      <c r="C8" s="165">
        <v>260307</v>
      </c>
      <c r="D8" s="165" t="s">
        <v>1152</v>
      </c>
      <c r="E8" s="165" t="s">
        <v>1153</v>
      </c>
      <c r="F8" s="165" t="s">
        <v>1150</v>
      </c>
      <c r="G8" s="166">
        <v>46082</v>
      </c>
    </row>
    <row r="9" spans="2:7">
      <c r="B9" s="165" t="s">
        <v>1154</v>
      </c>
      <c r="C9" s="165">
        <v>333033</v>
      </c>
      <c r="D9" s="165" t="s">
        <v>1155</v>
      </c>
      <c r="E9" s="165" t="s">
        <v>1147</v>
      </c>
      <c r="F9" s="165" t="s">
        <v>1156</v>
      </c>
      <c r="G9" s="165" t="s">
        <v>384</v>
      </c>
    </row>
    <row r="10" spans="2:7">
      <c r="B10" s="165" t="s">
        <v>1157</v>
      </c>
      <c r="C10" s="165"/>
      <c r="D10" s="165"/>
      <c r="E10" s="165" t="s">
        <v>1147</v>
      </c>
      <c r="F10" s="165" t="s">
        <v>1156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1158</v>
      </c>
      <c r="C1" s="25" t="s">
        <v>831</v>
      </c>
      <c r="E1" s="25" t="s">
        <v>1121</v>
      </c>
      <c r="G1" s="25" t="s">
        <v>1159</v>
      </c>
      <c r="H1" s="27"/>
      <c r="I1" s="25" t="s">
        <v>1160</v>
      </c>
      <c r="J1" s="27"/>
      <c r="K1" s="25" t="s">
        <v>1161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1169</v>
      </c>
      <c r="B13" s="4" t="s">
        <v>1024</v>
      </c>
      <c r="C13" s="4" t="s">
        <v>1170</v>
      </c>
      <c r="D13" s="4" t="s">
        <v>964</v>
      </c>
      <c r="E13" s="4" t="s">
        <v>1171</v>
      </c>
      <c r="F13" s="4" t="s">
        <v>1172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1173</v>
      </c>
      <c r="N13" s="4" t="s">
        <v>1174</v>
      </c>
      <c r="O13" s="4" t="s">
        <v>1175</v>
      </c>
      <c r="P13" s="4" t="s">
        <v>827</v>
      </c>
      <c r="Q13" s="4" t="s">
        <v>1176</v>
      </c>
      <c r="R13" s="4" t="s">
        <v>991</v>
      </c>
      <c r="S13" s="4" t="s">
        <v>1177</v>
      </c>
      <c r="T13" s="4" t="s">
        <v>1178</v>
      </c>
      <c r="U13" s="4" t="s">
        <v>1179</v>
      </c>
      <c r="V13" s="32" t="s">
        <v>1180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1181</v>
      </c>
      <c r="B14" s="34" t="s">
        <v>1182</v>
      </c>
      <c r="C14" s="34" t="s">
        <v>1183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1184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1185</v>
      </c>
      <c r="R14" s="34" t="s">
        <v>992</v>
      </c>
      <c r="S14" s="34" t="s">
        <v>965</v>
      </c>
      <c r="T14" s="34" t="s">
        <v>965</v>
      </c>
      <c r="U14" s="34" t="s">
        <v>1179</v>
      </c>
      <c r="V14" s="35" t="s">
        <v>1180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1186</v>
      </c>
      <c r="B15" s="34" t="s">
        <v>1025</v>
      </c>
      <c r="C15" s="34" t="str">
        <f>""</f>
        <v/>
      </c>
      <c r="D15" s="34"/>
      <c r="E15" s="34"/>
      <c r="F15" s="34"/>
      <c r="G15" s="34" t="s">
        <v>1187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1119</v>
      </c>
      <c r="T15" s="34" t="s">
        <v>1119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1188</v>
      </c>
      <c r="L16" s="34"/>
      <c r="M16" s="34"/>
      <c r="N16" s="34"/>
      <c r="O16" s="34"/>
      <c r="P16" s="34"/>
      <c r="Q16" s="34"/>
      <c r="R16" s="34" t="s">
        <v>1189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1190</v>
      </c>
      <c r="B28" s="30" t="s">
        <v>1191</v>
      </c>
      <c r="C28" s="30" t="s">
        <v>1192</v>
      </c>
      <c r="D28" s="30" t="s">
        <v>1193</v>
      </c>
      <c r="E28" s="30" t="s">
        <v>1194</v>
      </c>
      <c r="F28" s="30" t="s">
        <v>1195</v>
      </c>
      <c r="G28" s="30" t="s">
        <v>1196</v>
      </c>
      <c r="H28" s="30" t="s">
        <v>1197</v>
      </c>
      <c r="I28" s="30" t="s">
        <v>1198</v>
      </c>
      <c r="J28" s="30" t="s">
        <v>1199</v>
      </c>
      <c r="K28" s="30" t="s">
        <v>1200</v>
      </c>
      <c r="L28" s="30" t="s">
        <v>1201</v>
      </c>
      <c r="M28" s="30" t="s">
        <v>1202</v>
      </c>
      <c r="N28" s="30" t="s">
        <v>1203</v>
      </c>
      <c r="O28" s="30" t="s">
        <v>1204</v>
      </c>
      <c r="P28" s="30" t="s">
        <v>1205</v>
      </c>
      <c r="Q28" s="30" t="s">
        <v>1206</v>
      </c>
      <c r="R28" s="30" t="s">
        <v>1207</v>
      </c>
      <c r="S28" s="30" t="s">
        <v>1208</v>
      </c>
      <c r="T28" s="30" t="s">
        <v>1209</v>
      </c>
      <c r="U28" s="30" t="s">
        <v>1210</v>
      </c>
      <c r="V28" s="30" t="s">
        <v>1211</v>
      </c>
      <c r="W28" s="30" t="s">
        <v>1212</v>
      </c>
      <c r="X28" s="30" t="s">
        <v>1213</v>
      </c>
      <c r="Y28" s="30" t="s">
        <v>1214</v>
      </c>
      <c r="Z28" s="30" t="s">
        <v>1215</v>
      </c>
      <c r="AA28" s="30" t="s">
        <v>1216</v>
      </c>
      <c r="AB28" s="30" t="s">
        <v>1217</v>
      </c>
      <c r="AC28" s="30" t="s">
        <v>1218</v>
      </c>
      <c r="AD28" s="30" t="s">
        <v>1219</v>
      </c>
      <c r="AE28" s="30" t="s">
        <v>1220</v>
      </c>
      <c r="AF28" s="30" t="s">
        <v>1221</v>
      </c>
      <c r="AG28" s="30" t="s">
        <v>1222</v>
      </c>
      <c r="AH28" s="30" t="s">
        <v>1223</v>
      </c>
      <c r="AI28" s="30" t="s">
        <v>1224</v>
      </c>
      <c r="AJ28" s="30" t="s">
        <v>1225</v>
      </c>
      <c r="AK28" s="30" t="s">
        <v>1226</v>
      </c>
      <c r="AL28" s="30" t="s">
        <v>1227</v>
      </c>
      <c r="AM28" s="30" t="s">
        <v>1228</v>
      </c>
      <c r="AN28" s="36" t="s">
        <v>1229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1230</v>
      </c>
      <c r="B29" s="34" t="s">
        <v>1231</v>
      </c>
      <c r="C29" s="34" t="s">
        <v>1232</v>
      </c>
      <c r="D29" s="34" t="s">
        <v>1004</v>
      </c>
      <c r="E29" s="34" t="s">
        <v>1025</v>
      </c>
      <c r="F29" s="34" t="s">
        <v>1233</v>
      </c>
      <c r="G29" s="34" t="s">
        <v>966</v>
      </c>
      <c r="H29" s="34" t="s">
        <v>1234</v>
      </c>
      <c r="I29" s="34" t="s">
        <v>880</v>
      </c>
      <c r="J29" s="34" t="s">
        <v>1005</v>
      </c>
      <c r="K29" s="34" t="s">
        <v>1005</v>
      </c>
      <c r="L29" s="34" t="s">
        <v>1235</v>
      </c>
      <c r="M29" s="34" t="s">
        <v>931</v>
      </c>
      <c r="N29" s="34" t="s">
        <v>1236</v>
      </c>
      <c r="O29" s="34" t="s">
        <v>1237</v>
      </c>
      <c r="P29" s="34" t="s">
        <v>1238</v>
      </c>
      <c r="Q29" s="34" t="s">
        <v>1239</v>
      </c>
      <c r="R29" s="34" t="s">
        <v>1240</v>
      </c>
      <c r="S29" s="34" t="s">
        <v>1241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1243</v>
      </c>
      <c r="AD29" s="34" t="s">
        <v>1244</v>
      </c>
      <c r="AE29" s="34" t="s">
        <v>993</v>
      </c>
      <c r="AF29" s="34" t="s">
        <v>1065</v>
      </c>
      <c r="AG29" s="34" t="s">
        <v>1189</v>
      </c>
      <c r="AH29" s="34" t="s">
        <v>1245</v>
      </c>
      <c r="AI29" s="34" t="s">
        <v>1246</v>
      </c>
      <c r="AJ29" s="34" t="s">
        <v>1005</v>
      </c>
      <c r="AK29" s="34" t="s">
        <v>1246</v>
      </c>
      <c r="AL29" s="34" t="s">
        <v>1005</v>
      </c>
      <c r="AM29" s="34" t="s">
        <v>1179</v>
      </c>
      <c r="AN29" s="35" t="s">
        <v>1180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1230</v>
      </c>
      <c r="B30" s="34"/>
      <c r="C30" s="34"/>
      <c r="D30" s="34" t="s">
        <v>1187</v>
      </c>
      <c r="E30" s="34"/>
      <c r="F30" s="34" t="s">
        <v>1247</v>
      </c>
      <c r="G30" s="34" t="s">
        <v>1248</v>
      </c>
      <c r="H30" s="34" t="s">
        <v>1249</v>
      </c>
      <c r="I30" s="34" t="s">
        <v>1250</v>
      </c>
      <c r="J30" s="34"/>
      <c r="K30" s="34"/>
      <c r="L30" s="34" t="s">
        <v>1251</v>
      </c>
      <c r="M30" s="34" t="s">
        <v>874</v>
      </c>
      <c r="N30" s="34" t="s">
        <v>880</v>
      </c>
      <c r="O30" s="34" t="s">
        <v>946</v>
      </c>
      <c r="P30" s="34" t="s">
        <v>1252</v>
      </c>
      <c r="Q30" s="34" t="s">
        <v>856</v>
      </c>
      <c r="R30" s="34"/>
      <c r="S30" s="34" t="s">
        <v>1239</v>
      </c>
      <c r="T30" s="34" t="s">
        <v>1253</v>
      </c>
      <c r="U30" s="34" t="s">
        <v>880</v>
      </c>
      <c r="V30" s="34" t="s">
        <v>1253</v>
      </c>
      <c r="W30" s="34" t="s">
        <v>880</v>
      </c>
      <c r="X30" s="34" t="s">
        <v>1253</v>
      </c>
      <c r="Y30" s="34" t="s">
        <v>880</v>
      </c>
      <c r="Z30" s="34" t="s">
        <v>1253</v>
      </c>
      <c r="AA30" s="34" t="s">
        <v>880</v>
      </c>
      <c r="AB30" s="34"/>
      <c r="AC30" s="34"/>
      <c r="AD30" s="34"/>
      <c r="AE30" s="34" t="s">
        <v>1254</v>
      </c>
      <c r="AF30" s="34"/>
      <c r="AG30" s="34"/>
      <c r="AH30" s="34"/>
      <c r="AI30" s="34" t="s">
        <v>1255</v>
      </c>
      <c r="AJ30" s="34" t="s">
        <v>1256</v>
      </c>
      <c r="AK30" s="34" t="s">
        <v>1255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1257</v>
      </c>
      <c r="E31" s="34"/>
      <c r="F31" s="34"/>
      <c r="G31" s="34"/>
      <c r="H31" s="34"/>
      <c r="I31" s="34"/>
      <c r="J31" s="34"/>
      <c r="K31" s="34"/>
      <c r="L31" s="34" t="s">
        <v>1258</v>
      </c>
      <c r="M31" s="34" t="s">
        <v>1259</v>
      </c>
      <c r="N31" s="34" t="s">
        <v>923</v>
      </c>
      <c r="O31" s="34" t="s">
        <v>1260</v>
      </c>
      <c r="P31" s="34" t="s">
        <v>912</v>
      </c>
      <c r="Q31" s="34" t="s">
        <v>1261</v>
      </c>
      <c r="R31" s="34"/>
      <c r="S31" s="34" t="s">
        <v>856</v>
      </c>
      <c r="T31" s="34"/>
      <c r="U31" s="34" t="s">
        <v>1262</v>
      </c>
      <c r="V31" s="34"/>
      <c r="W31" s="34" t="s">
        <v>1262</v>
      </c>
      <c r="X31" s="34"/>
      <c r="Y31" s="34" t="s">
        <v>1262</v>
      </c>
      <c r="Z31" s="34"/>
      <c r="AA31" s="34" t="s">
        <v>1262</v>
      </c>
      <c r="AB31" s="34"/>
      <c r="AC31" s="34"/>
      <c r="AD31" s="34"/>
      <c r="AE31" s="34" t="s">
        <v>1263</v>
      </c>
      <c r="AF31" s="34"/>
      <c r="AG31" s="34"/>
      <c r="AH31" s="34"/>
      <c r="AI31" s="34" t="s">
        <v>1264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1266</v>
      </c>
      <c r="Q32" s="34" t="s">
        <v>1267</v>
      </c>
      <c r="R32" s="34"/>
      <c r="S32" s="34" t="s">
        <v>1261</v>
      </c>
      <c r="T32" s="34"/>
      <c r="U32" s="34" t="s">
        <v>1268</v>
      </c>
      <c r="V32" s="34"/>
      <c r="W32" s="34" t="s">
        <v>1268</v>
      </c>
      <c r="X32" s="34"/>
      <c r="Y32" s="34" t="s">
        <v>1268</v>
      </c>
      <c r="Z32" s="34"/>
      <c r="AA32" s="34" t="s">
        <v>1268</v>
      </c>
      <c r="AB32" s="34"/>
      <c r="AC32" s="34"/>
      <c r="AD32" s="34"/>
      <c r="AE32" s="34"/>
      <c r="AF32" s="34"/>
      <c r="AG32" s="34"/>
      <c r="AH32" s="34"/>
      <c r="AI32" s="34" t="s">
        <v>1258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1269</v>
      </c>
      <c r="E33" s="34"/>
      <c r="F33" s="34"/>
      <c r="G33" s="34"/>
      <c r="H33" s="34"/>
      <c r="I33" s="34"/>
      <c r="J33" s="34"/>
      <c r="K33" s="34"/>
      <c r="L33" s="34" t="s">
        <v>1270</v>
      </c>
      <c r="M33" s="34"/>
      <c r="N33" s="34"/>
      <c r="O33" s="34"/>
      <c r="P33" s="34"/>
      <c r="Q33" s="34" t="s">
        <v>925</v>
      </c>
      <c r="R33" s="34"/>
      <c r="S33" s="34" t="s">
        <v>1267</v>
      </c>
      <c r="T33" s="34"/>
      <c r="U33" s="34" t="s">
        <v>1271</v>
      </c>
      <c r="V33" s="34"/>
      <c r="W33" s="34" t="s">
        <v>1271</v>
      </c>
      <c r="X33" s="34"/>
      <c r="Y33" s="34" t="s">
        <v>1271</v>
      </c>
      <c r="Z33" s="34"/>
      <c r="AA33" s="34" t="s">
        <v>1271</v>
      </c>
      <c r="AB33" s="34"/>
      <c r="AC33" s="34"/>
      <c r="AD33" s="34"/>
      <c r="AE33" s="34"/>
      <c r="AF33" s="34"/>
      <c r="AG33" s="34"/>
      <c r="AH33" s="34"/>
      <c r="AI33" s="34" t="s">
        <v>1270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1272</v>
      </c>
      <c r="M34" s="34"/>
      <c r="N34" s="34"/>
      <c r="O34" s="34"/>
      <c r="P34" s="34"/>
      <c r="Q34" s="34" t="s">
        <v>1273</v>
      </c>
      <c r="R34" s="34"/>
      <c r="S34" s="34" t="s">
        <v>925</v>
      </c>
      <c r="T34" s="34"/>
      <c r="U34" s="34" t="s">
        <v>1274</v>
      </c>
      <c r="V34" s="34"/>
      <c r="W34" s="34" t="s">
        <v>1274</v>
      </c>
      <c r="X34" s="34"/>
      <c r="Y34" s="34" t="s">
        <v>1274</v>
      </c>
      <c r="Z34" s="34"/>
      <c r="AA34" s="34" t="s">
        <v>1274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1275</v>
      </c>
      <c r="M35" s="34"/>
      <c r="N35" s="34"/>
      <c r="O35" s="34"/>
      <c r="P35" s="34"/>
      <c r="Q35" s="34" t="s">
        <v>1276</v>
      </c>
      <c r="R35" s="34"/>
      <c r="S35" s="34" t="s">
        <v>1273</v>
      </c>
      <c r="T35" s="34"/>
      <c r="U35" s="34" t="s">
        <v>1277</v>
      </c>
      <c r="V35" s="34"/>
      <c r="W35" s="34" t="s">
        <v>1277</v>
      </c>
      <c r="X35" s="34"/>
      <c r="Y35" s="34" t="s">
        <v>1277</v>
      </c>
      <c r="Z35" s="34"/>
      <c r="AA35" s="34" t="s">
        <v>1277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1278</v>
      </c>
      <c r="R36" s="34"/>
      <c r="S36" s="34" t="s">
        <v>1276</v>
      </c>
      <c r="T36" s="34"/>
      <c r="U36" s="34" t="s">
        <v>1279</v>
      </c>
      <c r="V36" s="34"/>
      <c r="W36" s="34" t="s">
        <v>1279</v>
      </c>
      <c r="X36" s="34"/>
      <c r="Y36" s="34" t="s">
        <v>1279</v>
      </c>
      <c r="Z36" s="34"/>
      <c r="AA36" s="34" t="s">
        <v>1279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1280</v>
      </c>
      <c r="R37" s="34"/>
      <c r="S37" s="34" t="s">
        <v>1278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1281</v>
      </c>
      <c r="R38" s="34"/>
      <c r="S38" s="34" t="s">
        <v>1280</v>
      </c>
      <c r="T38" s="34"/>
      <c r="U38" s="34" t="s">
        <v>1282</v>
      </c>
      <c r="V38" s="34"/>
      <c r="W38" s="34" t="s">
        <v>1282</v>
      </c>
      <c r="X38" s="34"/>
      <c r="Y38" s="34" t="s">
        <v>1282</v>
      </c>
      <c r="Z38" s="34"/>
      <c r="AA38" s="34" t="s">
        <v>1282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1283</v>
      </c>
      <c r="R39" s="37"/>
      <c r="S39" s="37" t="s">
        <v>1281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2026-03-07T02:28:34Z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