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01" documentId="120_S{118792C3-22EF-5104-A093-F22BFE3913F3}" xr6:coauthVersionLast="47" xr6:coauthVersionMax="47" xr10:uidLastSave="{B9047AE3-2E6B-472F-9380-B4F131BBAB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 s="1"/>
  <c r="T348" i="1" a="1"/>
  <c r="T348" i="1" s="1"/>
  <c r="S348" i="1" a="1"/>
  <c r="S348" i="1" s="1"/>
  <c r="R348" i="1"/>
  <c r="N348" i="1" a="1"/>
  <c r="N348" i="1" s="1"/>
  <c r="M348" i="1" a="1"/>
  <c r="M348" i="1" s="1"/>
  <c r="G348" i="1"/>
  <c r="U347" i="1" a="1"/>
  <c r="U347" i="1" s="1"/>
  <c r="T347" i="1" a="1"/>
  <c r="T347" i="1" s="1"/>
  <c r="S347" i="1" a="1"/>
  <c r="S347" i="1" s="1"/>
  <c r="R347" i="1"/>
  <c r="N347" i="1" a="1"/>
  <c r="N347" i="1" s="1"/>
  <c r="M347" i="1" a="1"/>
  <c r="M347" i="1" s="1"/>
  <c r="G347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C352" i="1"/>
  <c r="G352" i="1"/>
  <c r="R352" i="1"/>
  <c r="S352" i="1" a="1"/>
  <c r="S352" i="1" s="1"/>
  <c r="T352" i="1" a="1"/>
  <c r="T352" i="1" s="1"/>
  <c r="U352" i="1" a="1"/>
  <c r="U352" i="1" s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N346" i="1" a="1"/>
  <c r="N346" i="1" s="1"/>
  <c r="M346" i="1" a="1"/>
  <c r="M346" i="1" s="1"/>
  <c r="C348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BD1001" i="1" s="1" a="1"/>
  <c r="BD1001" i="1" s="1"/>
  <c r="AQ1001" i="1"/>
  <c r="BB1001" i="1"/>
  <c r="BC1001" i="1" a="1"/>
  <c r="BC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K344" i="15"/>
  <c r="L344" i="15"/>
  <c r="R344" i="15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K345" i="15"/>
  <c r="L345" i="15"/>
  <c r="R345" i="15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K346" i="15"/>
  <c r="L346" i="15"/>
  <c r="R346" i="15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K347" i="15"/>
  <c r="L347" i="15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K348" i="15"/>
  <c r="L348" i="15"/>
  <c r="R348" i="15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K349" i="15"/>
  <c r="L349" i="15"/>
  <c r="R349" i="15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K350" i="15"/>
  <c r="L350" i="15"/>
  <c r="R350" i="15"/>
  <c r="D350" i="15"/>
  <c r="E350" i="15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K351" i="15"/>
  <c r="L351" i="15"/>
  <c r="R351" i="15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K352" i="15"/>
  <c r="L352" i="15"/>
  <c r="R352" i="15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K353" i="15"/>
  <c r="L353" i="15"/>
  <c r="R353" i="15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K354" i="15"/>
  <c r="L354" i="15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2" i="1" l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<sst xmlns="http://schemas.openxmlformats.org/spreadsheetml/2006/main" count="7511" uniqueCount="1553">
  <si>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</si>
  <si>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</si>
  <si>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</si>
  <si>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</si>
  <si>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</si>
  <si>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</si>
  <si>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</si>
  <si>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</si>
  <si>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</si>
  <si>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</si>
  <si>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</si>
  <si>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</si>
  <si>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</si>
  <si>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</si>
  <si>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</si>
  <si>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</si>
  <si>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</si>
  <si>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</si>
  <si>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</si>
  <si>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</si>
  <si>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</si>
  <si>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</si>
  <si>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</si>
  <si>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</si>
  <si>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</si>
  <si>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</si>
  <si>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</si>
  <si>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</si>
  <si>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</si>
  <si>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</si>
  <si>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</si>
  <si>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</si>
  <si>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</si>
  <si>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</si>
  <si>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</si>
  <si>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</si>
  <si>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</si>
  <si>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</si>
  <si>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</si>
  <si>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</si>
  <si>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</si>
  <si>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</si>
  <si>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</si>
  <si>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</si>
  <si>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</si>
  <si>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</si>
  <si>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</si>
  <si>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</si>
  <si>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</si>
  <si>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</si>
  <si>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</si>
  <si>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</si>
  <si>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</si>
  <si>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</si>
  <si>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</si>
  <si>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</si>
  <si>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</si>
  <si>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</si>
  <si>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</si>
  <si>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</si>
  <si>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</si>
  <si>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</si>
  <si>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</si>
  <si>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</si>
  <si>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</si>
  <si>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</si>
  <si>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</si>
  <si>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</si>
  <si>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</si>
  <si>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</si>
  <si>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</si>
  <si>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</si>
  <si>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</si>
  <si>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</si>
  <si>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</si>
  <si>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</si>
  <si>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</si>
  <si>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</si>
  <si>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</si>
  <si>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</si>
  <si>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</si>
  <si>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</si>
  <si>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</si>
  <si>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</si>
  <si>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</si>
  <si>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</si>
  <si>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</si>
  <si>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</si>
  <si>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</si>
  <si>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</si>
  <si>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</si>
  <si>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</si>
  <si>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</si>
  <si>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</si>
  <si>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</si>
  <si>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</si>
  <si>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</si>
  <si>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</si>
  <si>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</si>
  <si>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</si>
  <si>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</si>
  <si>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</si>
  <si>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</si>
  <si>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</si>
  <si>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</si>
  <si>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</si>
  <si>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</si>
  <si>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</si>
  <si>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</si>
  <si>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</si>
  <si>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</si>
  <si>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</si>
  <si>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</si>
  <si>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</si>
  <si>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</si>
  <si>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</si>
  <si>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</si>
  <si>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</si>
  <si>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</si>
  <si>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</si>
  <si>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</si>
  <si>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</si>
  <si>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</si>
  <si>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</si>
  <si>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</si>
  <si>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</si>
  <si>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</si>
  <si>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</si>
  <si>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</si>
  <si>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</si>
  <si>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</si>
  <si>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</si>
  <si>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</si>
  <si>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</si>
  <si>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</si>
  <si>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</si>
  <si>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</si>
  <si>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</si>
  <si>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</si>
  <si>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</si>
  <si>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</si>
  <si>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</si>
  <si>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</si>
  <si>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</si>
  <si>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</si>
  <si>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</si>
  <si>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</si>
  <si>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</si>
  <si>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</si>
  <si>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</si>
  <si>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</si>
  <si>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</si>
  <si>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</si>
  <si>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</si>
  <si>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</si>
  <si>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</si>
  <si>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</si>
  <si>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</si>
  <si>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</si>
  <si>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</si>
  <si>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</si>
  <si>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</si>
  <si>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</si>
  <si>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</si>
  <si>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</si>
  <si>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</si>
  <si>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</si>
  <si>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</si>
  <si>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</si>
  <si>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</si>
  <si>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</si>
  <si>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</si>
  <si>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</si>
  <si>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</si>
  <si>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</si>
  <si>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</si>
  <si>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</si>
  <si>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</si>
  <si>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</si>
  <si>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</si>
  <si>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</si>
  <si>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</si>
  <si>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</si>
  <si>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</si>
  <si>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</si>
  <si>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</si>
  <si>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</si>
  <si>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</si>
  <si>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</si>
  <si>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</si>
  <si>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</si>
  <si>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</si>
  <si>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</si>
  <si>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</si>
  <si>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</si>
  <si>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</si>
  <si>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</si>
  <si>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</si>
  <si>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</si>
  <si>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</si>
  <si>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</si>
  <si>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</si>
  <si>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</si>
  <si>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</si>
  <si>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</si>
  <si>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</si>
  <si>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</si>
  <si>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</si>
  <si>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</si>
  <si>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</si>
  <si>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</si>
  <si>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</si>
  <si>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</si>
  <si>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</si>
  <si>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</si>
  <si>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</si>
  <si>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</si>
  <si>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</si>
  <si>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</si>
  <si>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</si>
  <si>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</si>
  <si>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</si>
  <si>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</si>
  <si>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</si>
  <si>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</si>
  <si>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</si>
  <si>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</si>
  <si>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</si>
  <si>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</si>
  <si>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</si>
  <si>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</si>
  <si>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</si>
  <si>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</si>
  <si>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</si>
  <si>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</si>
  <si>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</si>
  <si>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</si>
  <si>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</si>
  <si>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</si>
  <si>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</si>
  <si>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</si>
  <si>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</si>
  <si>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</si>
  <si>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</si>
  <si>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</si>
  <si>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</si>
  <si>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</si>
  <si>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</si>
  <si>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</si>
  <si>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</si>
  <si>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</si>
  <si>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</si>
  <si>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</si>
  <si>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</si>
  <si>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</si>
  <si>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</si>
  <si>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</si>
  <si>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</si>
  <si>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</si>
  <si>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</si>
  <si>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</si>
  <si>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</si>
  <si>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</si>
  <si>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</si>
  <si>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</si>
  <si>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</si>
  <si>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</si>
  <si>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</si>
  <si>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</si>
  <si>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</si>
  <si>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</si>
  <si>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</si>
  <si>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</si>
  <si>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</si>
  <si>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</si>
  <si>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</si>
  <si>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</si>
  <si>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</si>
  <si>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</si>
  <si>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</si>
  <si>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</si>
  <si>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</si>
  <si>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</si>
  <si>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</si>
  <si>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</si>
  <si>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</si>
  <si>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</si>
  <si>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</si>
  <si>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</si>
  <si>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</si>
  <si>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</si>
  <si>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</si>
  <si>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</si>
  <si>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</si>
  <si>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</si>
  <si>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</si>
  <si>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</si>
  <si>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</si>
  <si>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</si>
  <si>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</si>
  <si>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</si>
  <si>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</si>
  <si>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</si>
  <si>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</si>
  <si>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</si>
  <si>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</si>
  <si>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</si>
  <si>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</si>
  <si>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</si>
  <si>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</si>
  <si>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</si>
  <si>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</si>
  <si>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</si>
  <si>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</si>
  <si>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</si>
  <si>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</si>
  <si>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</si>
  <si>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</si>
  <si>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</si>
  <si>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</si>
  <si>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</si>
  <si>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</si>
  <si>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</si>
  <si>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</si>
  <si>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</si>
  <si>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</si>
  <si>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</si>
  <si>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</si>
  <si>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</si>
  <si>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</si>
  <si>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</si>
  <si>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</si>
  <si>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</si>
  <si>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</si>
  <si>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</si>
  <si>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</si>
  <si>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</si>
  <si>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</si>
  <si>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</si>
  <si>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</si>
  <si>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</si>
  <si>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</si>
  <si>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</si>
  <si>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</si>
  <si>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</si>
  <si>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</si>
  <si>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</si>
  <si>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</si>
  <si>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</si>
  <si>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</si>
  <si>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</si>
  <si>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</si>
  <si>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</si>
  <si>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</si>
  <si>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</si>
  <si>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</si>
  <si>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</si>
  <si>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</si>
  <si>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</si>
  <si>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</si>
  <si>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</si>
  <si>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</si>
  <si>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</si>
  <si>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</si>
  <si>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</si>
  <si>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</si>
  <si>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</si>
  <si>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</si>
  <si>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</si>
  <si>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</si>
  <si>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</si>
  <si>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</si>
  <si>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</si>
  <si>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</si>
  <si>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</si>
  <si>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</si>
  <si>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</si>
  <si>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</si>
  <si>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</si>
  <si>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</si>
  <si>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</si>
  <si>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</si>
  <si>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</si>
  <si>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</si>
  <si>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</si>
  <si>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</si>
  <si>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</si>
  <si>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</si>
  <si>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</si>
  <si>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</si>
  <si>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</si>
  <si>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</si>
  <si>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</si>
  <si>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</si>
  <si>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</si>
  <si>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</si>
  <si>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</si>
  <si>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</si>
  <si>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</si>
  <si>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</si>
  <si>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</si>
  <si>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</si>
  <si>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</si>
  <si>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</si>
  <si>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</si>
  <si>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</si>
  <si>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</si>
  <si>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</si>
  <si>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</si>
  <si>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</si>
  <si>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</si>
  <si>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</si>
  <si>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</si>
  <si>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</si>
  <si>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</si>
  <si>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</si>
  <si>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</si>
  <si>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</si>
  <si>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</si>
  <si>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</si>
  <si>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</si>
  <si>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</si>
  <si>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</si>
  <si>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</si>
  <si>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</si>
  <si>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</si>
  <si>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</si>
  <si>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</si>
  <si>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</si>
  <si>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</si>
  <si>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</si>
  <si>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</si>
  <si>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</si>
  <si>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</si>
  <si>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</si>
  <si>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</si>
  <si>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</si>
  <si>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</si>
  <si>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</si>
  <si>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</si>
  <si>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</si>
  <si>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</si>
  <si>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</si>
  <si>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</si>
  <si>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</si>
  <si>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</si>
  <si>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</si>
  <si>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</si>
  <si>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</si>
  <si>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</si>
  <si>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</si>
  <si>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</si>
  <si>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</si>
  <si>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</si>
  <si>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</si>
  <si>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</si>
  <si>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</si>
  <si>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</si>
  <si>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</si>
  <si>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</si>
  <si>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</si>
  <si>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</si>
  <si>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</si>
  <si>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</si>
  <si>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</si>
  <si>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</si>
  <si>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</si>
  <si>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</si>
  <si>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</si>
  <si>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</si>
  <si>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</si>
  <si>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</si>
  <si>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</si>
  <si>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</si>
  <si>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</si>
  <si>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</si>
  <si>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</si>
  <si>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</si>
  <si>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</si>
  <si>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</si>
  <si>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</si>
  <si>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</si>
  <si>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</si>
  <si>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</si>
  <si>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</si>
  <si>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</si>
  <si>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</si>
  <si>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</si>
  <si>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</si>
  <si>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</si>
  <si>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</si>
  <si>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</si>
  <si>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</si>
  <si>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</si>
  <si>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</si>
  <si>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</si>
  <si>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</si>
  <si>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</si>
  <si>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</si>
  <si>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</si>
  <si>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</si>
  <si>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</si>
  <si>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</si>
  <si>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</si>
  <si>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</si>
  <si>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</si>
  <si>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</si>
  <si>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</si>
  <si>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</si>
  <si>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</si>
  <si>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</si>
  <si>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</si>
  <si>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</si>
  <si>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</si>
  <si>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</si>
  <si>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</si>
  <si>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</si>
  <si>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</si>
  <si>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</si>
  <si>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</si>
  <si>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</si>
  <si>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</si>
  <si>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</si>
  <si>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</si>
  <si>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</si>
  <si>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</si>
  <si>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</si>
  <si>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</si>
  <si>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</si>
  <si>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</si>
  <si>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</si>
  <si>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</si>
  <si>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</si>
  <si>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</si>
  <si>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</si>
  <si>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</si>
  <si>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</si>
  <si>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</si>
  <si>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</si>
  <si>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</si>
  <si>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</si>
  <si>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</si>
  <si>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</si>
  <si>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</si>
  <si>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</si>
  <si>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</si>
  <si>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</si>
  <si>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</si>
  <si>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</si>
  <si>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</si>
  <si>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</si>
  <si>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</si>
  <si>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</si>
  <si>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</si>
  <si>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</si>
  <si>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</si>
  <si>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</si>
  <si>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</si>
  <si>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</si>
  <si>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</si>
  <si>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</si>
  <si>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</si>
  <si>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</si>
  <si>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</si>
  <si>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</si>
  <si>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</si>
  <si>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</si>
  <si>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</si>
  <si>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</si>
  <si>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</si>
  <si>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</si>
  <si>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</si>
  <si>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</si>
  <si>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</si>
  <si>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</si>
  <si>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</si>
  <si>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</si>
  <si>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</si>
  <si>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</si>
  <si>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</si>
  <si>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</si>
  <si>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</si>
  <si>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</si>
  <si>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</si>
  <si>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</si>
  <si>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</si>
  <si>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</si>
  <si>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</si>
  <si>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</si>
  <si>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</si>
  <si>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</si>
  <si>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</si>
  <si>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</si>
  <si>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</si>
  <si>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</si>
  <si>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</si>
  <si>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</si>
  <si>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</si>
  <si>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</si>
  <si>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</si>
  <si>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</si>
  <si>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</si>
  <si>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</si>
  <si>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</si>
  <si>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</si>
  <si>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</si>
  <si>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</si>
  <si>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</si>
  <si>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</si>
  <si>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</si>
  <si>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</si>
  <si>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</si>
  <si>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</si>
  <si>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</si>
  <si>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</si>
  <si>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</si>
  <si>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</si>
  <si>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</si>
  <si>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</si>
  <si>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</si>
  <si>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</si>
  <si>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</si>
  <si>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</si>
  <si>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</si>
  <si>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</si>
  <si>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</si>
  <si>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</si>
  <si>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</si>
  <si>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</si>
  <si>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</si>
  <si>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</si>
  <si>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</si>
  <si>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</si>
  <si>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</si>
  <si>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</si>
  <si>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</si>
  <si>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</si>
  <si>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</si>
  <si>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</si>
  <si>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</si>
  <si>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</si>
  <si>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</si>
  <si>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</si>
  <si>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</si>
  <si>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</si>
  <si>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</si>
  <si>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</si>
  <si>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</si>
  <si>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</si>
  <si>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</si>
  <si>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</si>
  <si>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</si>
  <si>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</si>
  <si>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</si>
  <si>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</si>
  <si>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</si>
  <si>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</si>
  <si>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</si>
  <si>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</si>
  <si>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</si>
  <si>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</si>
  <si>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</si>
  <si>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</si>
  <si>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</si>
  <si>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</si>
  <si>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</si>
  <si>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</si>
  <si>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</si>
  <si>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</si>
  <si>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</si>
  <si>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</si>
  <si>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</si>
  <si>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</si>
  <si>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</si>
  <si>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</si>
  <si>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</si>
  <si>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</si>
  <si>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</si>
  <si>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</si>
  <si>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</si>
  <si>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</si>
  <si>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</si>
  <si>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</si>
  <si>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</si>
  <si>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</si>
  <si>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</si>
  <si>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</si>
  <si>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</si>
  <si>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</si>
  <si>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</si>
  <si>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</si>
  <si>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</si>
  <si>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</si>
  <si>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</si>
  <si>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</si>
  <si>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</si>
  <si>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</si>
  <si>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</si>
  <si>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</si>
  <si>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</si>
  <si>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</si>
  <si>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</si>
  <si>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</si>
  <si>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</si>
  <si>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</si>
  <si>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</si>
  <si>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</si>
  <si>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</si>
  <si>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</si>
  <si>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</si>
  <si>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</si>
  <si>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</si>
  <si>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</si>
  <si>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</si>
  <si>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</si>
  <si>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</si>
  <si>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</si>
  <si>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</si>
  <si>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</si>
  <si>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</si>
  <si>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</si>
  <si>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</si>
  <si>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</si>
  <si>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</si>
  <si>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</si>
  <si>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</si>
  <si>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</si>
  <si>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</si>
  <si>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</si>
  <si>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</si>
  <si>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</si>
  <si>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</si>
  <si>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</si>
  <si>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</si>
  <si>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</si>
  <si>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</si>
  <si>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</si>
  <si>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</si>
  <si>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</si>
  <si>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</si>
  <si>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</si>
  <si>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</si>
  <si>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</si>
  <si>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</si>
  <si>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</si>
  <si>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</si>
  <si>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</si>
  <si>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</si>
  <si>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</si>
  <si>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</si>
  <si>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</si>
  <si>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</si>
  <si>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</si>
  <si>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</si>
  <si>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</si>
  <si>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</si>
  <si>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</si>
  <si>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</si>
  <si>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</si>
  <si>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</si>
  <si>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</si>
  <si>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</si>
  <si>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</si>
  <si>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</si>
  <si>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</si>
  <si>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</si>
  <si>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</si>
  <si>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</si>
  <si>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</si>
  <si>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</si>
  <si>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</si>
  <si>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</si>
  <si>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</si>
  <si>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</si>
  <si>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</si>
  <si>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</si>
  <si>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</si>
  <si>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</si>
  <si>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</si>
  <si>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</si>
  <si>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</si>
  <si>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</si>
  <si>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</si>
  <si>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</si>
  <si>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</si>
  <si>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</si>
  <si>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</si>
  <si>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</si>
  <si>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</si>
  <si>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</si>
  <si>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</si>
  <si>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</si>
  <si>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</si>
  <si>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</si>
  <si>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</si>
  <si>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</si>
  <si>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</si>
  <si>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</si>
  <si>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</si>
  <si>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</si>
  <si>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</si>
  <si>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</si>
  <si>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</si>
  <si>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</si>
  <si>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</si>
  <si>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</si>
  <si>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</si>
  <si>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</si>
  <si>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</si>
  <si>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</si>
  <si>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</si>
  <si>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</si>
  <si>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</si>
  <si>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</si>
  <si>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</si>
  <si>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</si>
  <si>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</si>
  <si>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</si>
  <si>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</si>
  <si>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</si>
  <si>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</si>
  <si>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</si>
  <si>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</si>
  <si>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</si>
  <si>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</si>
  <si>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</si>
  <si>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</si>
  <si>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</si>
  <si>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</si>
  <si>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</si>
  <si>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</si>
  <si>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</si>
  <si>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</si>
  <si>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</si>
  <si>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</si>
  <si>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</si>
  <si>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</si>
  <si>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</si>
  <si>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</si>
  <si>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</si>
  <si>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</si>
  <si>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</si>
  <si>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</si>
  <si>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</si>
  <si>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</si>
  <si>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</si>
  <si>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</si>
  <si>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</si>
  <si>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</si>
  <si>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</si>
  <si>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</si>
  <si>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</si>
  <si>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</si>
  <si>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</si>
  <si>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</si>
  <si>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</si>
  <si>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</si>
  <si>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</si>
  <si>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</si>
  <si>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</si>
  <si>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</si>
  <si>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</si>
  <si>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</si>
  <si>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</si>
  <si>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</si>
  <si>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</si>
  <si>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</si>
  <si>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</si>
  <si>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</si>
  <si>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</si>
  <si>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</si>
  <si>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</si>
  <si>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</si>
  <si>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</si>
  <si>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</si>
  <si>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</si>
  <si>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</si>
  <si>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</si>
  <si>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</si>
  <si>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</si>
  <si>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</si>
  <si>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</si>
  <si>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</si>
  <si>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</si>
  <si>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</si>
  <si>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</si>
  <si>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</si>
  <si>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</si>
  <si>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</si>
  <si>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</si>
  <si>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</si>
  <si>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</si>
  <si>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</si>
  <si>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</si>
  <si>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</si>
  <si>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</si>
  <si>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</si>
  <si>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</si>
  <si>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</si>
  <si>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</si>
  <si>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</si>
  <si>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</si>
  <si>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</si>
  <si>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</si>
  <si>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</si>
  <si>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</si>
  <si>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</si>
  <si>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</si>
  <si>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</si>
  <si>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</si>
  <si>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</si>
  <si>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</si>
  <si>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</si>
  <si>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</si>
  <si>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</si>
  <si>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</si>
  <si>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</si>
  <si>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</si>
  <si>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</si>
  <si>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</si>
  <si>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</si>
  <si>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</si>
  <si>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</si>
  <si>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</si>
  <si>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</si>
  <si>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</si>
  <si>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</si>
  <si>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</si>
  <si>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</si>
  <si>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</si>
  <si>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</si>
  <si>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</si>
  <si>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</si>
  <si>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</si>
  <si>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</si>
  <si>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</si>
  <si>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</si>
  <si>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</si>
  <si>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</si>
  <si>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</si>
  <si>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</si>
  <si>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</si>
  <si>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</si>
  <si>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</si>
  <si>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</si>
  <si>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</si>
  <si>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</si>
  <si>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</si>
  <si>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</si>
  <si>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</si>
  <si>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</si>
  <si>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</si>
  <si>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</si>
  <si>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</si>
  <si>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</si>
  <si>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</si>
  <si>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</si>
  <si>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</si>
  <si>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</si>
  <si>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</si>
  <si>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</si>
  <si>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</si>
  <si>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</si>
  <si>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</si>
  <si>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</si>
  <si>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</si>
  <si>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</si>
  <si>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</si>
  <si>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</si>
  <si>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</si>
  <si>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</si>
  <si>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</si>
  <si>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</si>
  <si>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</si>
  <si>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</si>
  <si>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</si>
  <si>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</si>
  <si>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</si>
  <si>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</si>
  <si>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</si>
  <si>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</si>
  <si>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</si>
  <si>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</si>
  <si>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</si>
  <si>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</si>
  <si>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</si>
  <si>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</si>
  <si>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</si>
  <si>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</si>
  <si>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</si>
  <si>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</si>
  <si>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</si>
  <si>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</si>
  <si>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</si>
  <si>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</si>
  <si>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</si>
  <si>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</si>
  <si>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</si>
  <si>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</si>
  <si>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</si>
  <si>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</si>
  <si>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</si>
  <si>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</si>
  <si>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</si>
  <si>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</si>
  <si>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</si>
  <si>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</si>
  <si>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</si>
  <si>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</si>
  <si>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</si>
  <si>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</si>
  <si>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</si>
  <si>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</si>
  <si>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</si>
  <si>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</si>
  <si>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</si>
  <si>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</si>
  <si>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</si>
  <si>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</si>
  <si>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</si>
  <si>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</si>
  <si>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</si>
  <si>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</si>
  <si>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</si>
  <si>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</si>
  <si>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</si>
  <si>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</si>
  <si>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</si>
  <si>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</si>
  <si>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</si>
  <si>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</si>
  <si>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</si>
  <si>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</si>
  <si>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</si>
  <si>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</si>
  <si>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</si>
  <si>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</si>
  <si>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</si>
  <si>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</si>
  <si>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</si>
  <si>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</si>
  <si>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</si>
  <si>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</si>
  <si>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</si>
  <si>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</si>
  <si>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</si>
  <si>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</si>
  <si>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</si>
  <si>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</si>
  <si>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</si>
  <si>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</si>
  <si>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</si>
  <si>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</si>
  <si>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</si>
  <si>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</si>
  <si>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</si>
  <si>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</si>
  <si>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</si>
  <si>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</si>
  <si>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</si>
  <si>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</si>
  <si>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</si>
  <si>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</si>
  <si>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</si>
  <si>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</si>
  <si>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</si>
  <si>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</si>
  <si>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</si>
  <si>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</si>
  <si>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</si>
  <si>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</si>
  <si>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</si>
  <si>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</si>
  <si>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</si>
  <si>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</si>
  <si>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</si>
  <si>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</si>
  <si>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</si>
  <si>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</si>
  <si>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</si>
  <si>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</si>
  <si>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</si>
  <si>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</si>
  <si>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</si>
  <si>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</si>
  <si>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</si>
  <si>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</si>
  <si>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</si>
  <si>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</si>
  <si>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</si>
  <si>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</si>
  <si>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</si>
  <si>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</si>
  <si>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</si>
  <si>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</si>
  <si>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</si>
  <si>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</si>
  <si>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</si>
  <si>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</si>
  <si>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</si>
  <si>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</si>
  <si>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</si>
  <si>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</si>
  <si>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</si>
  <si>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</si>
  <si>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</si>
  <si>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</si>
  <si>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</si>
  <si>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</si>
  <si>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</si>
  <si>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</si>
  <si>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</si>
  <si>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</si>
  <si>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</si>
  <si>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</si>
  <si>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</si>
  <si>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</si>
  <si>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</si>
  <si>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</si>
  <si>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</si>
  <si>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</si>
  <si>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</si>
  <si>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</si>
  <si>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</si>
  <si>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</si>
  <si>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</si>
  <si>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</si>
  <si>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</si>
  <si>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</si>
  <si>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</si>
  <si>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</si>
  <si>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</si>
  <si>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</si>
  <si>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</si>
  <si>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</si>
  <si>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</si>
  <si>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</si>
  <si>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</si>
  <si>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</si>
  <si>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</si>
  <si>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</si>
  <si>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</si>
  <si>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</si>
  <si>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</si>
  <si>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</si>
  <si>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</si>
  <si>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</si>
  <si>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</si>
  <si>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</si>
  <si>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</si>
  <si>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</si>
  <si>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</si>
  <si>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</si>
  <si>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</si>
  <si>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</si>
  <si>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</si>
  <si>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</si>
  <si>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</si>
  <si>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</si>
  <si>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</si>
  <si>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</si>
  <si>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</si>
  <si>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</si>
  <si>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</si>
  <si>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</si>
  <si>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</si>
  <si>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</si>
  <si>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</si>
  <si>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</si>
  <si>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</si>
  <si>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</si>
  <si>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</si>
  <si>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</si>
  <si>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</si>
  <si>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</si>
  <si>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</si>
  <si>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</si>
  <si>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</si>
  <si>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</si>
  <si>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</si>
  <si>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</si>
  <si>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</si>
  <si>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</si>
  <si>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</si>
  <si>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</si>
  <si>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</si>
  <si>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</si>
  <si>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</si>
  <si>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</si>
  <si>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</si>
  <si>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</si>
  <si>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</si>
  <si>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</si>
  <si>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</si>
  <si>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</si>
  <si>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</si>
  <si>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</si>
  <si>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</si>
  <si>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</si>
  <si>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</si>
  <si>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</si>
  <si>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</si>
  <si>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</si>
  <si>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</si>
  <si>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</si>
  <si>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</si>
  <si>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</si>
  <si>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</si>
  <si>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</si>
  <si>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</si>
  <si>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</si>
  <si>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</si>
  <si>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</si>
  <si>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</si>
  <si>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</si>
  <si>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</si>
  <si>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</si>
  <si>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</si>
  <si>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</si>
  <si>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</si>
  <si>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</si>
  <si>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</si>
  <si>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</si>
  <si>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</si>
  <si>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</si>
  <si>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</si>
  <si>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</si>
  <si>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</si>
  <si>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</si>
  <si>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</si>
  <si>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</si>
  <si>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</si>
  <si>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</si>
  <si>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</si>
  <si>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</si>
  <si>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</si>
  <si>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</si>
  <si>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</si>
  <si>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</si>
  <si>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</si>
  <si>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</si>
  <si>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</si>
  <si>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</si>
  <si>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</si>
  <si>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</si>
  <si>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</si>
  <si>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</si>
  <si>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</si>
  <si>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</si>
  <si>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</si>
  <si>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</si>
  <si>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</si>
  <si>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</si>
  <si>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</si>
  <si>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</si>
  <si>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</si>
  <si>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</si>
  <si>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</si>
  <si>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</si>
  <si>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</si>
  <si>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</si>
  <si>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</si>
  <si>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</si>
  <si>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</si>
  <si>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</si>
  <si>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</si>
  <si>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</si>
  <si>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</si>
  <si>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</si>
  <si>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</si>
  <si>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</si>
  <si>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</si>
  <si>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</si>
  <si>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</si>
  <si>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</si>
  <si>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</si>
  <si>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</si>
  <si>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</si>
  <si>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</si>
  <si>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</si>
  <si>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</si>
  <si>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</si>
  <si>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</si>
  <si>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</si>
  <si>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</si>
  <si>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</si>
  <si>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</si>
  <si>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</si>
  <si>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</si>
  <si>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</si>
  <si>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</si>
  <si>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</si>
  <si>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</si>
  <si>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</si>
  <si>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</si>
  <si>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</si>
  <si>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</si>
  <si>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</si>
  <si>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</si>
  <si>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</si>
  <si>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</si>
  <si>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</si>
  <si>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</si>
  <si>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</si>
  <si>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</si>
  <si>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</si>
  <si>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</si>
  <si>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</si>
  <si>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</si>
  <si>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</si>
  <si>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</si>
  <si>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</si>
  <si>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</si>
  <si>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</si>
  <si>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</si>
  <si>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</si>
  <si>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</si>
  <si>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</si>
  <si>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</si>
  <si>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</si>
  <si>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</si>
  <si>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</si>
  <si>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</si>
  <si>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</si>
  <si>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</si>
  <si>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</si>
  <si>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</si>
  <si>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</si>
  <si>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</si>
  <si>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</si>
  <si>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</si>
  <si>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</si>
  <si>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</si>
  <si>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</si>
  <si>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</si>
  <si>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</si>
  <si>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</si>
  <si>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</si>
  <si>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</si>
  <si>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</si>
  <si>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</si>
  <si>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</si>
  <si>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</si>
  <si>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</si>
  <si>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</si>
  <si>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</si>
  <si>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</si>
  <si>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</si>
  <si>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</si>
  <si>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</si>
  <si>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</si>
  <si>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</si>
  <si>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</si>
  <si>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</si>
  <si>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</si>
  <si>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</si>
  <si>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</si>
  <si>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</si>
  <si>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</si>
  <si>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</si>
  <si>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</si>
  <si>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</si>
  <si>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</si>
  <si>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</si>
  <si>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</si>
  <si>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</si>
  <si>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</si>
  <si>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</si>
  <si>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</si>
  <si>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</si>
  <si>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</si>
  <si>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</si>
  <si>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</si>
  <si>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</si>
  <si>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</si>
  <si>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</si>
  <si>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</si>
  <si>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</si>
  <si>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</si>
  <si>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</si>
  <si>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</si>
  <si>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</si>
  <si>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</si>
  <si>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</si>
  <si>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</si>
  <si>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</si>
  <si>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</si>
  <si>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</si>
  <si>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</si>
  <si>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</si>
  <si>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</si>
  <si>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</si>
  <si>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</si>
  <si>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</si>
  <si>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</si>
  <si>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</si>
  <si>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</si>
  <si>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</si>
  <si>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</si>
  <si>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</si>
  <si>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</si>
  <si>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</si>
  <si>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</si>
  <si>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</si>
  <si>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</si>
  <si>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</si>
  <si>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</si>
  <si>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</si>
  <si>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</si>
  <si>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</si>
  <si>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</si>
  <si>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</si>
  <si>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</si>
  <si>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</si>
  <si>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</si>
  <si>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</si>
  <si>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</si>
  <si>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</si>
  <si>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</si>
  <si>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</si>
  <si>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</si>
  <si>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</si>
  <si>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</si>
  <si>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</si>
  <si>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</si>
  <si>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</si>
  <si>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</si>
  <si>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</si>
  <si>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</si>
  <si>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</si>
  <si>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</si>
  <si>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</si>
  <si>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</si>
  <si>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</si>
  <si>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</si>
  <si>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</si>
  <si>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</si>
  <si>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</si>
  <si>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</si>
  <si>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</si>
  <si>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</si>
  <si>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</si>
  <si>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</si>
  <si>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</si>
  <si>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</si>
  <si>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</si>
  <si>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</si>
  <si>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</si>
  <si>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</si>
  <si>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</si>
  <si>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</si>
  <si>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</si>
  <si>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</si>
  <si>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</si>
  <si>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</si>
  <si>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</si>
  <si>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</si>
  <si>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</si>
  <si>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</si>
  <si>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</si>
  <si>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</si>
  <si>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</si>
  <si>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Aguardando condições climáticas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</si>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</sst>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B1" activePane="topRight" state="frozen"/>
      <selection pane="topRight" activeCell="BP355" sqref="BP3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916</v>
      </c>
      <c r="C1" s="197"/>
      <c r="D1" s="197"/>
      <c r="E1" s="3"/>
      <c r="F1" s="196" t="s">
        <v>917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918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919</v>
      </c>
      <c r="BI1" s="212"/>
      <c r="BJ1" s="212"/>
      <c r="BK1" s="213"/>
      <c r="BL1" s="5"/>
      <c r="BM1" s="203" t="s">
        <v>920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6" t="s">
        <v>921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924</v>
      </c>
      <c r="AT2" s="207"/>
      <c r="AU2" s="207"/>
      <c r="AV2" s="207"/>
      <c r="AW2" s="207"/>
      <c r="AX2" s="207"/>
      <c r="AY2" s="210"/>
      <c r="AZ2" s="6"/>
      <c r="BA2" s="200" t="s">
        <v>925</v>
      </c>
      <c r="BB2" s="202"/>
      <c r="BC2" s="206" t="s">
        <v>922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0" t="s">
        <v>926</v>
      </c>
      <c r="AJ3" s="202"/>
      <c r="AK3" s="200" t="s">
        <v>927</v>
      </c>
      <c r="AL3" s="201"/>
      <c r="AM3" s="224"/>
      <c r="AN3" s="225"/>
      <c r="AO3" s="201"/>
      <c r="AP3" s="201"/>
      <c r="AQ3" s="202"/>
      <c r="AR3" s="63"/>
      <c r="AS3" s="222" t="s">
        <v>933</v>
      </c>
      <c r="AT3" s="223"/>
      <c r="AU3" s="222" t="s">
        <v>934</v>
      </c>
      <c r="AV3" s="223"/>
      <c r="AW3" s="222" t="s">
        <v>935</v>
      </c>
      <c r="AX3" s="223"/>
      <c r="AY3" s="63" t="s">
        <v>936</v>
      </c>
      <c r="AZ3" s="63"/>
      <c r="BA3" s="220"/>
      <c r="BB3" s="221"/>
      <c r="BC3" s="200" t="s">
        <v>929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937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 t="s">
        <v>1462</v>
      </c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381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 t="s">
        <v>1426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381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#VALUE!</v>
      </c>
      <c r="BR347" s="19" t="e">
        <f>IF(OR(B347="",F347=""),"*",AY347/P347)</f>
        <v>#VALUE!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381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tr">
        <f>IF(BS_CONTROLE[[#This Row],[SB]]=0, "-", BS_CONTROLE[[#This Row],[SB]])</f>
        <v>K73K722</v>
      </c>
      <c r="AO353" s="105">
        <f>IF(BS_CONTROLE[[#This Row],[SUB]]=0, "-", BS_CONTROLE[[#This Row],[SUB]])</f>
        <v>92</v>
      </c>
      <c r="AP353" s="105">
        <f>BS_CONTROLE[[#This Row],[KM - Inicio]]</f>
        <v>72</v>
      </c>
      <c r="AQ353" s="105">
        <f>BS_CONTROLE[[#This Row],[KM - Inicio]]</f>
        <v>72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195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/>
      <c r="BK355" s="195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1480</v>
      </c>
      <c r="BK356" s="17" t="s">
        <v>1480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1480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/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4" operator="equal">
      <formula>"NÃO"</formula>
    </cfRule>
    <cfRule type="cellIs" dxfId="220" priority="11795" operator="equal">
      <formula>"SIM"</formula>
    </cfRule>
  </conditionalFormatting>
  <conditionalFormatting sqref="AZ6:AZ1001">
    <cfRule type="expression" dxfId="219" priority="54250">
      <formula>#REF!=1</formula>
    </cfRule>
  </conditionalFormatting>
  <conditionalFormatting sqref="BE6:BE1001 AY6:AY1001 U6:U1001">
    <cfRule type="cellIs" dxfId="218" priority="54234" operator="equal">
      <formula>"ERRO"</formula>
    </cfRule>
  </conditionalFormatting>
  <conditionalFormatting sqref="BQ6:BQ1001">
    <cfRule type="cellIs" dxfId="217" priority="54229" operator="equal">
      <formula>"Produção e Intervalo"</formula>
    </cfRule>
    <cfRule type="cellIs" dxfId="216" priority="54230" operator="equal">
      <formula>"Aderente"</formula>
    </cfRule>
    <cfRule type="cellIs" dxfId="215" priority="54231" operator="equal">
      <formula>"Intervalo"</formula>
    </cfRule>
    <cfRule type="cellIs" dxfId="214" priority="54232" operator="equal">
      <formula>"Produção"</formula>
    </cfRule>
    <cfRule type="cellIs" dxfId="213" priority="54233" operator="equal">
      <formula>"ERRO"</formula>
    </cfRule>
  </conditionalFormatting>
  <conditionalFormatting sqref="BR6:BS1001">
    <cfRule type="cellIs" dxfId="212" priority="54211" operator="equal">
      <formula>"*"</formula>
    </cfRule>
    <cfRule type="cellIs" dxfId="211" priority="54212" operator="greaterThanOrEqual">
      <formula>1</formula>
    </cfRule>
    <cfRule type="cellIs" dxfId="210" priority="54213" operator="lessThan">
      <formula>1</formula>
    </cfRule>
  </conditionalFormatting>
  <conditionalFormatting sqref="BK949 BK81 BK83:BK84 BK101 BK67 BK69 BK72:BK73 BJ9:BJ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352 BK317 BK305:BK310 BK321 BK354 BK357:BK948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7" operator="equal">
      <formula>"OPORTUNIDADE"</formula>
    </cfRule>
  </conditionalFormatting>
  <conditionalFormatting sqref="Y6:Z39">
    <cfRule type="cellIs" dxfId="208" priority="335" operator="equal">
      <formula>"NÃO"</formula>
    </cfRule>
    <cfRule type="cellIs" dxfId="207" priority="336" operator="equal">
      <formula>"SIM"</formula>
    </cfRule>
  </conditionalFormatting>
  <conditionalFormatting sqref="BH6:BH8">
    <cfRule type="iconSet" priority="333">
      <iconSet showValue="0">
        <cfvo type="percent" val="0"/>
        <cfvo type="num" val="1"/>
        <cfvo type="num" val="1" gte="0"/>
      </iconSet>
    </cfRule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5" operator="equal">
      <formula>"OPORTUNIDADE"</formula>
    </cfRule>
  </conditionalFormatting>
  <conditionalFormatting sqref="Y44:Z44">
    <cfRule type="cellIs" dxfId="205" priority="303" operator="equal">
      <formula>"NÃO"</formula>
    </cfRule>
    <cfRule type="cellIs" dxfId="204" priority="304" operator="equal">
      <formula>"SIM"</formula>
    </cfRule>
  </conditionalFormatting>
  <conditionalFormatting sqref="Y48:Z52">
    <cfRule type="cellIs" dxfId="203" priority="302" operator="equal">
      <formula>"OPORTUNIDADE"</formula>
    </cfRule>
  </conditionalFormatting>
  <conditionalFormatting sqref="Y48:Z52">
    <cfRule type="cellIs" dxfId="202" priority="300" operator="equal">
      <formula>"NÃO"</formula>
    </cfRule>
    <cfRule type="cellIs" dxfId="201" priority="301" operator="equal">
      <formula>"SIM"</formula>
    </cfRule>
  </conditionalFormatting>
  <conditionalFormatting sqref="Y68:Z68">
    <cfRule type="cellIs" dxfId="200" priority="296" operator="equal">
      <formula>"OPORTUNIDADE"</formula>
    </cfRule>
  </conditionalFormatting>
  <conditionalFormatting sqref="Y68:Z68">
    <cfRule type="cellIs" dxfId="199" priority="294" operator="equal">
      <formula>"NÃO"</formula>
    </cfRule>
    <cfRule type="cellIs" dxfId="198" priority="295" operator="equal">
      <formula>"SIM"</formula>
    </cfRule>
  </conditionalFormatting>
  <conditionalFormatting sqref="Y75:Z75">
    <cfRule type="cellIs" dxfId="197" priority="293" operator="equal">
      <formula>"OPORTUNIDADE"</formula>
    </cfRule>
  </conditionalFormatting>
  <conditionalFormatting sqref="Y75:Z75">
    <cfRule type="cellIs" dxfId="196" priority="291" operator="equal">
      <formula>"NÃO"</formula>
    </cfRule>
    <cfRule type="cellIs" dxfId="195" priority="292" operator="equal">
      <formula>"SIM"</formula>
    </cfRule>
  </conditionalFormatting>
  <conditionalFormatting sqref="Y77:Z78">
    <cfRule type="cellIs" dxfId="194" priority="290" operator="equal">
      <formula>"OPORTUNIDADE"</formula>
    </cfRule>
  </conditionalFormatting>
  <conditionalFormatting sqref="Y77:Z78">
    <cfRule type="cellIs" dxfId="193" priority="288" operator="equal">
      <formula>"NÃO"</formula>
    </cfRule>
    <cfRule type="cellIs" dxfId="192" priority="289" operator="equal">
      <formula>"SIM"</formula>
    </cfRule>
  </conditionalFormatting>
  <conditionalFormatting sqref="Y81:Z81">
    <cfRule type="cellIs" dxfId="191" priority="287" operator="equal">
      <formula>"OPORTUNIDADE"</formula>
    </cfRule>
  </conditionalFormatting>
  <conditionalFormatting sqref="Y81:Z81">
    <cfRule type="cellIs" dxfId="190" priority="285" operator="equal">
      <formula>"NÃO"</formula>
    </cfRule>
    <cfRule type="cellIs" dxfId="189" priority="286" operator="equal">
      <formula>"SIM"</formula>
    </cfRule>
  </conditionalFormatting>
  <conditionalFormatting sqref="Y82:Z82">
    <cfRule type="cellIs" dxfId="188" priority="284" operator="equal">
      <formula>"OPORTUNIDADE"</formula>
    </cfRule>
  </conditionalFormatting>
  <conditionalFormatting sqref="Y82:Z82">
    <cfRule type="cellIs" dxfId="187" priority="282" operator="equal">
      <formula>"NÃO"</formula>
    </cfRule>
    <cfRule type="cellIs" dxfId="186" priority="283" operator="equal">
      <formula>"SIM"</formula>
    </cfRule>
  </conditionalFormatting>
  <conditionalFormatting sqref="Y91:Z91">
    <cfRule type="cellIs" dxfId="185" priority="281" operator="equal">
      <formula>"OPORTUNIDADE"</formula>
    </cfRule>
  </conditionalFormatting>
  <conditionalFormatting sqref="Y91:Z91">
    <cfRule type="cellIs" dxfId="184" priority="279" operator="equal">
      <formula>"NÃO"</formula>
    </cfRule>
    <cfRule type="cellIs" dxfId="183" priority="280" operator="equal">
      <formula>"SIM"</formula>
    </cfRule>
  </conditionalFormatting>
  <conditionalFormatting sqref="Y93:Z93">
    <cfRule type="cellIs" dxfId="182" priority="278" operator="equal">
      <formula>"OPORTUNIDADE"</formula>
    </cfRule>
  </conditionalFormatting>
  <conditionalFormatting sqref="Y93:Z93">
    <cfRule type="cellIs" dxfId="181" priority="276" operator="equal">
      <formula>"NÃO"</formula>
    </cfRule>
    <cfRule type="cellIs" dxfId="180" priority="277" operator="equal">
      <formula>"SIM"</formula>
    </cfRule>
  </conditionalFormatting>
  <conditionalFormatting sqref="Y95:Z95">
    <cfRule type="cellIs" dxfId="179" priority="275" operator="equal">
      <formula>"OPORTUNIDADE"</formula>
    </cfRule>
  </conditionalFormatting>
  <conditionalFormatting sqref="Y95:Z95">
    <cfRule type="cellIs" dxfId="178" priority="273" operator="equal">
      <formula>"NÃO"</formula>
    </cfRule>
    <cfRule type="cellIs" dxfId="177" priority="274" operator="equal">
      <formula>"SIM"</formula>
    </cfRule>
  </conditionalFormatting>
  <conditionalFormatting sqref="Y96:Z97">
    <cfRule type="cellIs" dxfId="176" priority="272" operator="equal">
      <formula>"OPORTUNIDADE"</formula>
    </cfRule>
  </conditionalFormatting>
  <conditionalFormatting sqref="Y96:Z97">
    <cfRule type="cellIs" dxfId="175" priority="270" operator="equal">
      <formula>"NÃO"</formula>
    </cfRule>
    <cfRule type="cellIs" dxfId="174" priority="271" operator="equal">
      <formula>"SIM"</formula>
    </cfRule>
  </conditionalFormatting>
  <conditionalFormatting sqref="BK95:BK9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1">
      <iconSet showValue="0">
        <cfvo type="percent" val="0"/>
        <cfvo type="num" val="1"/>
        <cfvo type="num" val="1" gte="0"/>
      </iconSet>
    </cfRule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5" operator="equal">
      <formula>"OPORTUNIDADE"</formula>
    </cfRule>
  </conditionalFormatting>
  <conditionalFormatting sqref="Z173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P13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2" operator="equal">
      <formula>"OPORTUNIDADE"</formula>
    </cfRule>
  </conditionalFormatting>
  <conditionalFormatting sqref="Z201">
    <cfRule type="cellIs" dxfId="169" priority="170" operator="equal">
      <formula>"NÃO"</formula>
    </cfRule>
    <cfRule type="cellIs" dxfId="168" priority="171" operator="equal">
      <formula>"SIM"</formula>
    </cfRule>
  </conditionalFormatting>
  <conditionalFormatting sqref="Z202">
    <cfRule type="cellIs" dxfId="167" priority="169" operator="equal">
      <formula>"OPORTUNIDADE"</formula>
    </cfRule>
  </conditionalFormatting>
  <conditionalFormatting sqref="Z202">
    <cfRule type="cellIs" dxfId="166" priority="167" operator="equal">
      <formula>"NÃO"</formula>
    </cfRule>
    <cfRule type="cellIs" dxfId="165" priority="168" operator="equal">
      <formula>"SIM"</formula>
    </cfRule>
  </conditionalFormatting>
  <conditionalFormatting sqref="BP1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1" operator="equal">
      <formula>"OPORTUNIDADE"</formula>
    </cfRule>
  </conditionalFormatting>
  <conditionalFormatting sqref="Y201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K1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9" operator="equal">
      <formula>"OPORTUNIDADE"</formula>
    </cfRule>
  </conditionalFormatting>
  <conditionalFormatting sqref="Z245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BP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3" operator="equal">
      <formula>"OPORTUNIDADE"</formula>
    </cfRule>
  </conditionalFormatting>
  <conditionalFormatting sqref="Z285">
    <cfRule type="cellIs" dxfId="157" priority="111" operator="equal">
      <formula>"NÃO"</formula>
    </cfRule>
    <cfRule type="cellIs" dxfId="156" priority="112" operator="equal">
      <formula>"SIM"</formula>
    </cfRule>
  </conditionalFormatting>
  <conditionalFormatting sqref="Z286">
    <cfRule type="cellIs" dxfId="155" priority="110" operator="equal">
      <formula>"OPORTUNIDADE"</formula>
    </cfRule>
  </conditionalFormatting>
  <conditionalFormatting sqref="Z286">
    <cfRule type="cellIs" dxfId="154" priority="108" operator="equal">
      <formula>"NÃO"</formula>
    </cfRule>
    <cfRule type="cellIs" dxfId="153" priority="109" operator="equal">
      <formula>"SIM"</formula>
    </cfRule>
  </conditionalFormatting>
  <conditionalFormatting sqref="BK25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1486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1516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943</v>
      </c>
      <c r="D2" s="76" t="s">
        <v>945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1542</v>
      </c>
      <c r="V1" s="234"/>
      <c r="W1" s="234"/>
    </row>
    <row r="2" spans="1:23" ht="15" customHeight="1">
      <c r="A2" s="87" t="s">
        <v>1543</v>
      </c>
      <c r="B2" s="87" t="s">
        <v>1544</v>
      </c>
      <c r="C2" s="87" t="s">
        <v>376</v>
      </c>
      <c r="D2" s="88" t="s">
        <v>958</v>
      </c>
      <c r="E2" s="88" t="s">
        <v>4</v>
      </c>
      <c r="F2" s="88" t="s">
        <v>1545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1546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Contrato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Contrato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 t="str">
        <f>IF(SP_SUL!P347="","*",SP_SUL!P347)</f>
        <v>00:001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Contrato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1547</v>
      </c>
      <c r="D5" s="236"/>
      <c r="E5" s="236"/>
      <c r="F5" s="236"/>
      <c r="G5" s="236"/>
      <c r="H5" s="236"/>
      <c r="I5" s="236"/>
      <c r="J5" s="237"/>
      <c r="K5" s="238" t="s">
        <v>1548</v>
      </c>
      <c r="L5" s="239"/>
      <c r="M5" s="239"/>
      <c r="N5" s="239"/>
      <c r="O5" s="240" t="s">
        <v>1549</v>
      </c>
      <c r="P5" s="241"/>
    </row>
    <row r="6" spans="1:16" s="74" customFormat="1" ht="15" customHeight="1">
      <c r="A6" s="66" t="s">
        <v>1545</v>
      </c>
      <c r="B6" s="75" t="s">
        <v>1544</v>
      </c>
      <c r="C6" s="76" t="s">
        <v>958</v>
      </c>
      <c r="D6" s="77" t="s">
        <v>959</v>
      </c>
      <c r="E6" s="76" t="s">
        <v>1550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1551</v>
      </c>
      <c r="M6" s="80" t="s">
        <v>576</v>
      </c>
      <c r="N6" s="81" t="s">
        <v>953</v>
      </c>
      <c r="O6" s="158" t="s">
        <v>996</v>
      </c>
      <c r="P6" s="133" t="s">
        <v>1552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Contrato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Contrato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 t="str">
        <f>IF(SP_SUL!P347="","*",SP_SUL!P347)</f>
        <v>00:001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Contrato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2026-03-11T11:53:43Z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