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55" documentId="8_{B6337239-1A00-434D-AAD0-422EA1FEB5AE}" xr6:coauthVersionLast="47" xr6:coauthVersionMax="47" xr10:uidLastSave="{8774A6E6-E7CE-49FE-A306-B0F7ABDDCE2A}"/>
  <bookViews>
    <workbookView xWindow="-120" yWindow="-120" windowWidth="20730" windowHeight="11040" firstSheet="3" activeTab="2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7" i="1" l="1"/>
  <c r="BT256" i="1"/>
  <c r="BT255" i="1"/>
  <c r="BT254" i="1"/>
  <c r="BT249" i="1"/>
  <c r="BT245" i="1"/>
  <c r="BT243" i="1"/>
  <c r="BT236" i="1"/>
  <c r="BR255" i="1"/>
  <c r="BS255" i="1"/>
  <c r="BC255" i="1" a="1"/>
  <c r="BC255" i="1"/>
  <c r="BF255" i="1"/>
  <c r="BC256" i="1" a="1"/>
  <c r="BC256" i="1"/>
  <c r="BF256" i="1"/>
  <c r="AY255" i="1"/>
  <c r="AY256" i="1"/>
  <c r="AI255" i="1"/>
  <c r="BB255" i="1" s="1"/>
  <c r="AJ255" i="1"/>
  <c r="AK255" i="1"/>
  <c r="AL255" i="1"/>
  <c r="AO255" i="1"/>
  <c r="AP255" i="1"/>
  <c r="AQ255" i="1"/>
  <c r="C255" i="1"/>
  <c r="S255" i="1" a="1"/>
  <c r="S255" i="1"/>
  <c r="T255" i="1" a="1"/>
  <c r="T255" i="1"/>
  <c r="U255" i="1"/>
  <c r="R255" i="1"/>
  <c r="N255" i="1" a="1"/>
  <c r="N255" i="1"/>
  <c r="AN255" i="1" s="1"/>
  <c r="M255" i="1" a="1"/>
  <c r="M255" i="1"/>
  <c r="AM255" i="1" s="1"/>
  <c r="G255" i="1"/>
  <c r="A255" i="1"/>
  <c r="M237" i="1" a="1"/>
  <c r="M237" i="1"/>
  <c r="M238" i="1" a="1"/>
  <c r="M238" i="1"/>
  <c r="G237" i="1"/>
  <c r="U252" i="1"/>
  <c r="T252" i="1" a="1"/>
  <c r="T252" i="1" s="1"/>
  <c r="S252" i="1" a="1"/>
  <c r="S252" i="1" s="1"/>
  <c r="R252" i="1"/>
  <c r="N252" i="1" a="1"/>
  <c r="N252" i="1" s="1"/>
  <c r="M252" i="1" a="1"/>
  <c r="M252" i="1" s="1"/>
  <c r="G252" i="1"/>
  <c r="C252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8" i="1"/>
  <c r="G448" i="1"/>
  <c r="M448" i="1" a="1"/>
  <c r="M448" i="1"/>
  <c r="N448" i="1" a="1"/>
  <c r="N448" i="1"/>
  <c r="L445" i="12" s="1"/>
  <c r="R448" i="1"/>
  <c r="S448" i="1" a="1"/>
  <c r="S448" i="1"/>
  <c r="D445" i="12" s="1"/>
  <c r="T448" i="1" a="1"/>
  <c r="T448" i="1"/>
  <c r="E445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6" i="12" s="1"/>
  <c r="R449" i="1"/>
  <c r="S449" i="1" a="1"/>
  <c r="S449" i="1"/>
  <c r="D446" i="12" s="1"/>
  <c r="T449" i="1" a="1"/>
  <c r="T449" i="1"/>
  <c r="E446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7" i="12" s="1"/>
  <c r="R450" i="1"/>
  <c r="S450" i="1" a="1"/>
  <c r="S450" i="1"/>
  <c r="D447" i="12" s="1"/>
  <c r="T450" i="1" a="1"/>
  <c r="T450" i="1"/>
  <c r="E447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8" i="12" s="1"/>
  <c r="R451" i="1"/>
  <c r="S451" i="1" a="1"/>
  <c r="S451" i="1"/>
  <c r="D448" i="12" s="1"/>
  <c r="T451" i="1" a="1"/>
  <c r="T451" i="1"/>
  <c r="E448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49" i="12" s="1"/>
  <c r="R452" i="1"/>
  <c r="S452" i="1" a="1"/>
  <c r="S452" i="1"/>
  <c r="D449" i="12" s="1"/>
  <c r="T452" i="1" a="1"/>
  <c r="T452" i="1"/>
  <c r="E449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0" i="12" s="1"/>
  <c r="R453" i="1"/>
  <c r="S453" i="1" a="1"/>
  <c r="S453" i="1"/>
  <c r="D450" i="12" s="1"/>
  <c r="T453" i="1" a="1"/>
  <c r="T453" i="1"/>
  <c r="E450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1" i="12" s="1"/>
  <c r="R454" i="1"/>
  <c r="S454" i="1" a="1"/>
  <c r="S454" i="1"/>
  <c r="D451" i="12" s="1"/>
  <c r="T454" i="1" a="1"/>
  <c r="T454" i="1"/>
  <c r="E451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2" i="12" s="1"/>
  <c r="R455" i="1"/>
  <c r="S455" i="1" a="1"/>
  <c r="S455" i="1"/>
  <c r="D452" i="12" s="1"/>
  <c r="T455" i="1" a="1"/>
  <c r="T455" i="1"/>
  <c r="E452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3" i="12" s="1"/>
  <c r="R456" i="1"/>
  <c r="S456" i="1" a="1"/>
  <c r="S456" i="1"/>
  <c r="D453" i="12" s="1"/>
  <c r="T456" i="1" a="1"/>
  <c r="T456" i="1"/>
  <c r="E453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4" i="12" s="1"/>
  <c r="R457" i="1"/>
  <c r="S457" i="1" a="1"/>
  <c r="S457" i="1"/>
  <c r="D454" i="12" s="1"/>
  <c r="T457" i="1" a="1"/>
  <c r="T457" i="1"/>
  <c r="E454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5" i="12" s="1"/>
  <c r="R458" i="1"/>
  <c r="S458" i="1" a="1"/>
  <c r="S458" i="1"/>
  <c r="D455" i="12" s="1"/>
  <c r="T458" i="1" a="1"/>
  <c r="T458" i="1"/>
  <c r="E455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6" i="12" s="1"/>
  <c r="R459" i="1"/>
  <c r="S459" i="1" a="1"/>
  <c r="S459" i="1"/>
  <c r="D456" i="12" s="1"/>
  <c r="T459" i="1" a="1"/>
  <c r="T459" i="1"/>
  <c r="E456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7" i="12" s="1"/>
  <c r="R460" i="1"/>
  <c r="S460" i="1" a="1"/>
  <c r="S460" i="1"/>
  <c r="D457" i="12" s="1"/>
  <c r="T460" i="1" a="1"/>
  <c r="T460" i="1"/>
  <c r="E457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8" i="12" s="1"/>
  <c r="R461" i="1"/>
  <c r="S461" i="1" a="1"/>
  <c r="S461" i="1"/>
  <c r="D458" i="12" s="1"/>
  <c r="T461" i="1" a="1"/>
  <c r="T461" i="1"/>
  <c r="E458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59" i="12" s="1"/>
  <c r="R462" i="1"/>
  <c r="S462" i="1" a="1"/>
  <c r="S462" i="1"/>
  <c r="D459" i="12" s="1"/>
  <c r="T462" i="1" a="1"/>
  <c r="T462" i="1"/>
  <c r="E459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0" i="12" s="1"/>
  <c r="R463" i="1"/>
  <c r="S463" i="1" a="1"/>
  <c r="S463" i="1"/>
  <c r="D460" i="12" s="1"/>
  <c r="T463" i="1" a="1"/>
  <c r="T463" i="1"/>
  <c r="E460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1" i="12" s="1"/>
  <c r="R464" i="1"/>
  <c r="S464" i="1" a="1"/>
  <c r="S464" i="1"/>
  <c r="D461" i="12" s="1"/>
  <c r="T464" i="1" a="1"/>
  <c r="T464" i="1"/>
  <c r="E461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2" i="12" s="1"/>
  <c r="R465" i="1"/>
  <c r="S465" i="1" a="1"/>
  <c r="S465" i="1"/>
  <c r="D462" i="12" s="1"/>
  <c r="T465" i="1" a="1"/>
  <c r="T465" i="1"/>
  <c r="E462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3" i="12" s="1"/>
  <c r="R466" i="1"/>
  <c r="S466" i="1" a="1"/>
  <c r="S466" i="1"/>
  <c r="D463" i="12" s="1"/>
  <c r="T466" i="1" a="1"/>
  <c r="T466" i="1"/>
  <c r="E463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4" i="12" s="1"/>
  <c r="R467" i="1"/>
  <c r="S467" i="1" a="1"/>
  <c r="S467" i="1"/>
  <c r="D464" i="12" s="1"/>
  <c r="T467" i="1" a="1"/>
  <c r="T467" i="1"/>
  <c r="E464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5" i="12" s="1"/>
  <c r="R468" i="1"/>
  <c r="S468" i="1" a="1"/>
  <c r="S468" i="1"/>
  <c r="D465" i="12" s="1"/>
  <c r="T468" i="1" a="1"/>
  <c r="T468" i="1"/>
  <c r="E465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6" i="12" s="1"/>
  <c r="R469" i="1"/>
  <c r="S469" i="1" a="1"/>
  <c r="S469" i="1"/>
  <c r="D466" i="12" s="1"/>
  <c r="T469" i="1" a="1"/>
  <c r="T469" i="1"/>
  <c r="E466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7" i="12" s="1"/>
  <c r="R470" i="1"/>
  <c r="S470" i="1" a="1"/>
  <c r="S470" i="1"/>
  <c r="D467" i="12" s="1"/>
  <c r="T470" i="1" a="1"/>
  <c r="T470" i="1"/>
  <c r="E467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8" i="12" s="1"/>
  <c r="R471" i="1"/>
  <c r="S471" i="1" a="1"/>
  <c r="S471" i="1"/>
  <c r="D468" i="12" s="1"/>
  <c r="T471" i="1" a="1"/>
  <c r="T471" i="1"/>
  <c r="E468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0" i="12" s="1"/>
  <c r="R473" i="1"/>
  <c r="S473" i="1" a="1"/>
  <c r="S473" i="1"/>
  <c r="D470" i="12" s="1"/>
  <c r="T473" i="1" a="1"/>
  <c r="T473" i="1"/>
  <c r="E470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1" i="12" s="1"/>
  <c r="R474" i="1"/>
  <c r="S474" i="1" a="1"/>
  <c r="S474" i="1"/>
  <c r="D471" i="12" s="1"/>
  <c r="T474" i="1" a="1"/>
  <c r="T474" i="1"/>
  <c r="E471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2" i="12" s="1"/>
  <c r="R475" i="1"/>
  <c r="S475" i="1" a="1"/>
  <c r="S475" i="1"/>
  <c r="D472" i="12" s="1"/>
  <c r="T475" i="1" a="1"/>
  <c r="T475" i="1"/>
  <c r="E472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3" i="12" s="1"/>
  <c r="R476" i="1"/>
  <c r="S476" i="1" a="1"/>
  <c r="S476" i="1"/>
  <c r="D473" i="12" s="1"/>
  <c r="T476" i="1" a="1"/>
  <c r="T476" i="1"/>
  <c r="E473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4" i="12" s="1"/>
  <c r="R477" i="1"/>
  <c r="S477" i="1" a="1"/>
  <c r="S477" i="1"/>
  <c r="D474" i="12" s="1"/>
  <c r="T477" i="1" a="1"/>
  <c r="T477" i="1"/>
  <c r="E474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5" i="12" s="1"/>
  <c r="R478" i="1"/>
  <c r="S478" i="1" a="1"/>
  <c r="S478" i="1"/>
  <c r="D475" i="12" s="1"/>
  <c r="T478" i="1" a="1"/>
  <c r="T478" i="1"/>
  <c r="E475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6" i="12" s="1"/>
  <c r="R479" i="1"/>
  <c r="S479" i="1" a="1"/>
  <c r="S479" i="1"/>
  <c r="D476" i="12" s="1"/>
  <c r="T479" i="1" a="1"/>
  <c r="T479" i="1"/>
  <c r="E476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7" i="12" s="1"/>
  <c r="R480" i="1"/>
  <c r="S480" i="1" a="1"/>
  <c r="S480" i="1"/>
  <c r="D477" i="12" s="1"/>
  <c r="T480" i="1" a="1"/>
  <c r="T480" i="1"/>
  <c r="E477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8" i="12" s="1"/>
  <c r="R481" i="1"/>
  <c r="S481" i="1" a="1"/>
  <c r="S481" i="1"/>
  <c r="D478" i="12" s="1"/>
  <c r="T481" i="1" a="1"/>
  <c r="T481" i="1"/>
  <c r="E478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79" i="12" s="1"/>
  <c r="R482" i="1"/>
  <c r="S482" i="1" a="1"/>
  <c r="S482" i="1"/>
  <c r="D479" i="12" s="1"/>
  <c r="T482" i="1" a="1"/>
  <c r="T482" i="1"/>
  <c r="E479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0" i="12" s="1"/>
  <c r="R483" i="1"/>
  <c r="S483" i="1" a="1"/>
  <c r="S483" i="1"/>
  <c r="D480" i="12" s="1"/>
  <c r="T483" i="1" a="1"/>
  <c r="T483" i="1"/>
  <c r="E480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1" i="12" s="1"/>
  <c r="R484" i="1"/>
  <c r="S484" i="1" a="1"/>
  <c r="S484" i="1"/>
  <c r="D481" i="12" s="1"/>
  <c r="T484" i="1" a="1"/>
  <c r="T484" i="1"/>
  <c r="E481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2" i="12" s="1"/>
  <c r="R485" i="1"/>
  <c r="S485" i="1" a="1"/>
  <c r="S485" i="1"/>
  <c r="D482" i="12" s="1"/>
  <c r="T485" i="1" a="1"/>
  <c r="T485" i="1"/>
  <c r="E482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3" i="12" s="1"/>
  <c r="R486" i="1"/>
  <c r="S486" i="1" a="1"/>
  <c r="S486" i="1"/>
  <c r="D483" i="12" s="1"/>
  <c r="T486" i="1" a="1"/>
  <c r="T486" i="1"/>
  <c r="E483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4" i="12" s="1"/>
  <c r="R487" i="1"/>
  <c r="S487" i="1" a="1"/>
  <c r="S487" i="1"/>
  <c r="D484" i="12" s="1"/>
  <c r="T487" i="1" a="1"/>
  <c r="T487" i="1"/>
  <c r="E484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5" i="12" s="1"/>
  <c r="R488" i="1"/>
  <c r="S488" i="1" a="1"/>
  <c r="S488" i="1"/>
  <c r="D485" i="12" s="1"/>
  <c r="T488" i="1" a="1"/>
  <c r="T488" i="1"/>
  <c r="E485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6" i="12" s="1"/>
  <c r="R489" i="1"/>
  <c r="S489" i="1" a="1"/>
  <c r="S489" i="1"/>
  <c r="D486" i="12" s="1"/>
  <c r="T489" i="1" a="1"/>
  <c r="T489" i="1"/>
  <c r="E486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7" i="12" s="1"/>
  <c r="R490" i="1"/>
  <c r="S490" i="1" a="1"/>
  <c r="S490" i="1"/>
  <c r="D487" i="12" s="1"/>
  <c r="T490" i="1" a="1"/>
  <c r="T490" i="1"/>
  <c r="E487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8" i="12" s="1"/>
  <c r="R491" i="1"/>
  <c r="S491" i="1" a="1"/>
  <c r="S491" i="1"/>
  <c r="D488" i="12" s="1"/>
  <c r="T491" i="1" a="1"/>
  <c r="T491" i="1"/>
  <c r="E488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89" i="12" s="1"/>
  <c r="R492" i="1"/>
  <c r="S492" i="1" a="1"/>
  <c r="S492" i="1"/>
  <c r="D489" i="12" s="1"/>
  <c r="T492" i="1" a="1"/>
  <c r="T492" i="1"/>
  <c r="E489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0" i="12" s="1"/>
  <c r="R493" i="1"/>
  <c r="S493" i="1" a="1"/>
  <c r="S493" i="1"/>
  <c r="D490" i="12" s="1"/>
  <c r="T493" i="1" a="1"/>
  <c r="T493" i="1"/>
  <c r="E490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1" i="12" s="1"/>
  <c r="R494" i="1"/>
  <c r="S494" i="1" a="1"/>
  <c r="S494" i="1"/>
  <c r="D491" i="12" s="1"/>
  <c r="T494" i="1" a="1"/>
  <c r="T494" i="1"/>
  <c r="E491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2" i="12" s="1"/>
  <c r="R495" i="1"/>
  <c r="S495" i="1" a="1"/>
  <c r="S495" i="1"/>
  <c r="D492" i="12" s="1"/>
  <c r="T495" i="1" a="1"/>
  <c r="T495" i="1"/>
  <c r="E492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3" i="12" s="1"/>
  <c r="R496" i="1"/>
  <c r="S496" i="1" a="1"/>
  <c r="S496" i="1"/>
  <c r="D493" i="12" s="1"/>
  <c r="T496" i="1" a="1"/>
  <c r="T496" i="1"/>
  <c r="E493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4" i="12" s="1"/>
  <c r="R497" i="1"/>
  <c r="S497" i="1" a="1"/>
  <c r="S497" i="1"/>
  <c r="D494" i="12" s="1"/>
  <c r="T497" i="1" a="1"/>
  <c r="T497" i="1"/>
  <c r="E494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5" i="12" s="1"/>
  <c r="R498" i="1"/>
  <c r="S498" i="1" a="1"/>
  <c r="S498" i="1"/>
  <c r="D495" i="12" s="1"/>
  <c r="T498" i="1" a="1"/>
  <c r="T498" i="1"/>
  <c r="E495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6" i="12" s="1"/>
  <c r="R499" i="1"/>
  <c r="S499" i="1" a="1"/>
  <c r="S499" i="1"/>
  <c r="D496" i="12" s="1"/>
  <c r="T499" i="1" a="1"/>
  <c r="T499" i="1"/>
  <c r="E496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7" i="12" s="1"/>
  <c r="R500" i="1"/>
  <c r="S500" i="1" a="1"/>
  <c r="S500" i="1"/>
  <c r="D497" i="12" s="1"/>
  <c r="T500" i="1" a="1"/>
  <c r="T500" i="1"/>
  <c r="E497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8" i="12" s="1"/>
  <c r="R501" i="1"/>
  <c r="S501" i="1" a="1"/>
  <c r="S501" i="1"/>
  <c r="D498" i="12" s="1"/>
  <c r="T501" i="1" a="1"/>
  <c r="T501" i="1"/>
  <c r="E498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499" i="12" s="1"/>
  <c r="R502" i="1"/>
  <c r="S502" i="1" a="1"/>
  <c r="S502" i="1"/>
  <c r="D499" i="12" s="1"/>
  <c r="T502" i="1" a="1"/>
  <c r="T502" i="1"/>
  <c r="E499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0" i="12" s="1"/>
  <c r="R503" i="1"/>
  <c r="S503" i="1" a="1"/>
  <c r="S503" i="1"/>
  <c r="D500" i="12" s="1"/>
  <c r="T503" i="1" a="1"/>
  <c r="T503" i="1"/>
  <c r="E500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1" i="12" s="1"/>
  <c r="R504" i="1"/>
  <c r="S504" i="1" a="1"/>
  <c r="S504" i="1"/>
  <c r="D501" i="12" s="1"/>
  <c r="T504" i="1" a="1"/>
  <c r="T504" i="1"/>
  <c r="E501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2" i="12" s="1"/>
  <c r="R505" i="1"/>
  <c r="S505" i="1" a="1"/>
  <c r="S505" i="1"/>
  <c r="D502" i="12" s="1"/>
  <c r="T505" i="1" a="1"/>
  <c r="T505" i="1"/>
  <c r="E502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3" i="12" s="1"/>
  <c r="R506" i="1"/>
  <c r="S506" i="1" a="1"/>
  <c r="S506" i="1"/>
  <c r="D503" i="12" s="1"/>
  <c r="T506" i="1" a="1"/>
  <c r="T506" i="1"/>
  <c r="E503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L504" i="12" s="1"/>
  <c r="R507" i="1"/>
  <c r="S507" i="1" a="1"/>
  <c r="S507" i="1"/>
  <c r="D504" i="12" s="1"/>
  <c r="T507" i="1" a="1"/>
  <c r="T507" i="1"/>
  <c r="E504" i="12" s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5" i="12" s="1"/>
  <c r="T508" i="1" a="1"/>
  <c r="T508" i="1"/>
  <c r="E505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6" i="12" s="1"/>
  <c r="T509" i="1" a="1"/>
  <c r="T509" i="1"/>
  <c r="E506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7" i="12" s="1"/>
  <c r="T510" i="1" a="1"/>
  <c r="T510" i="1"/>
  <c r="E507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8" i="12" s="1"/>
  <c r="T511" i="1" a="1"/>
  <c r="T511" i="1"/>
  <c r="E508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09" i="12" s="1"/>
  <c r="T512" i="1" a="1"/>
  <c r="T512" i="1"/>
  <c r="E509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0" i="12" s="1"/>
  <c r="T513" i="1" a="1"/>
  <c r="T513" i="1"/>
  <c r="E510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1" i="12" s="1"/>
  <c r="T514" i="1" a="1"/>
  <c r="T514" i="1"/>
  <c r="E511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N515" i="1" a="1"/>
  <c r="N515" i="1" s="1"/>
  <c r="R515" i="1"/>
  <c r="S515" i="1" a="1"/>
  <c r="S515" i="1" s="1"/>
  <c r="D512" i="12" s="1"/>
  <c r="T515" i="1" a="1"/>
  <c r="T515" i="1"/>
  <c r="E512" i="12" s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N516" i="1" a="1"/>
  <c r="N516" i="1"/>
  <c r="R516" i="1"/>
  <c r="S516" i="1" a="1"/>
  <c r="S516" i="1" s="1"/>
  <c r="D513" i="12" s="1"/>
  <c r="T516" i="1" a="1"/>
  <c r="T516" i="1" s="1"/>
  <c r="E513" i="12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4" i="12" s="1"/>
  <c r="T517" i="1" a="1"/>
  <c r="T517" i="1"/>
  <c r="E514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N518" i="1" a="1"/>
  <c r="N518" i="1" s="1"/>
  <c r="R518" i="1"/>
  <c r="S518" i="1" a="1"/>
  <c r="S518" i="1" s="1"/>
  <c r="D515" i="12" s="1"/>
  <c r="T518" i="1" a="1"/>
  <c r="T518" i="1"/>
  <c r="E515" i="12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K516" i="12" s="1"/>
  <c r="N519" i="1" a="1"/>
  <c r="N519" i="1" s="1"/>
  <c r="R519" i="1"/>
  <c r="S519" i="1" a="1"/>
  <c r="S519" i="1" s="1"/>
  <c r="D516" i="12" s="1"/>
  <c r="T519" i="1" a="1"/>
  <c r="T519" i="1"/>
  <c r="E516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7" i="12" s="1"/>
  <c r="T520" i="1" a="1"/>
  <c r="T520" i="1" s="1"/>
  <c r="E517" i="12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N521" i="1" a="1"/>
  <c r="N521" i="1" s="1"/>
  <c r="R521" i="1"/>
  <c r="S521" i="1" a="1"/>
  <c r="S521" i="1" s="1"/>
  <c r="D518" i="12" s="1"/>
  <c r="T521" i="1" a="1"/>
  <c r="T521" i="1"/>
  <c r="E518" i="12" s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K519" i="12" s="1"/>
  <c r="N522" i="1" a="1"/>
  <c r="N522" i="1" s="1"/>
  <c r="R522" i="1"/>
  <c r="S522" i="1" a="1"/>
  <c r="S522" i="1" s="1"/>
  <c r="D519" i="12" s="1"/>
  <c r="T522" i="1" a="1"/>
  <c r="T522" i="1"/>
  <c r="E519" i="12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N523" i="1" a="1"/>
  <c r="N523" i="1" s="1"/>
  <c r="R523" i="1"/>
  <c r="S523" i="1" a="1"/>
  <c r="S523" i="1" s="1"/>
  <c r="D520" i="12" s="1"/>
  <c r="T523" i="1" a="1"/>
  <c r="T523" i="1" s="1"/>
  <c r="E520" i="12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1" i="12" s="1"/>
  <c r="T524" i="1" a="1"/>
  <c r="T524" i="1"/>
  <c r="E521" i="12" s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2" i="12" s="1"/>
  <c r="T525" i="1" a="1"/>
  <c r="T525" i="1" s="1"/>
  <c r="E522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3" i="12" s="1"/>
  <c r="T526" i="1" a="1"/>
  <c r="T526" i="1" s="1"/>
  <c r="E523" i="12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4" i="12" s="1"/>
  <c r="T527" i="1" a="1"/>
  <c r="T527" i="1"/>
  <c r="E524" i="12" s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5" i="12" s="1"/>
  <c r="T528" i="1" a="1"/>
  <c r="T528" i="1" s="1"/>
  <c r="E525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6" i="12" s="1"/>
  <c r="T529" i="1" a="1"/>
  <c r="T529" i="1" s="1"/>
  <c r="E526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27" i="12" s="1"/>
  <c r="T530" i="1" a="1"/>
  <c r="T530" i="1"/>
  <c r="E527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N531" i="1" a="1"/>
  <c r="N531" i="1"/>
  <c r="L528" i="12" s="1"/>
  <c r="R531" i="1"/>
  <c r="S531" i="1" a="1"/>
  <c r="S531" i="1"/>
  <c r="D528" i="12" s="1"/>
  <c r="T531" i="1" a="1"/>
  <c r="T531" i="1" s="1"/>
  <c r="E528" i="12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N532" i="1" a="1"/>
  <c r="N532" i="1"/>
  <c r="L529" i="12" s="1"/>
  <c r="R532" i="1"/>
  <c r="S532" i="1" a="1"/>
  <c r="S532" i="1" s="1"/>
  <c r="D529" i="12" s="1"/>
  <c r="T532" i="1" a="1"/>
  <c r="T532" i="1"/>
  <c r="E529" i="12" s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K530" i="12" s="1"/>
  <c r="N533" i="1" a="1"/>
  <c r="N533" i="1" s="1"/>
  <c r="R533" i="1"/>
  <c r="S533" i="1" a="1"/>
  <c r="S533" i="1" s="1"/>
  <c r="D530" i="12" s="1"/>
  <c r="T533" i="1" a="1"/>
  <c r="T533" i="1" s="1"/>
  <c r="E530" i="12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1" i="12" s="1"/>
  <c r="T534" i="1" a="1"/>
  <c r="T534" i="1" s="1"/>
  <c r="E531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2" i="12" s="1"/>
  <c r="T535" i="1" a="1"/>
  <c r="T535" i="1" s="1"/>
  <c r="E532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3" i="12" s="1"/>
  <c r="T536" i="1" a="1"/>
  <c r="T536" i="1" s="1"/>
  <c r="E533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4" i="12" s="1"/>
  <c r="T537" i="1" a="1"/>
  <c r="T537" i="1" s="1"/>
  <c r="E534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5" i="12" s="1"/>
  <c r="T538" i="1" a="1"/>
  <c r="T538" i="1"/>
  <c r="E535" i="12" s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6" i="12" s="1"/>
  <c r="T539" i="1" a="1"/>
  <c r="T539" i="1" s="1"/>
  <c r="E536" i="12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7" i="12" s="1"/>
  <c r="T540" i="1" a="1"/>
  <c r="T540" i="1" s="1"/>
  <c r="E537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8" i="12" s="1"/>
  <c r="T541" i="1" a="1"/>
  <c r="T541" i="1" s="1"/>
  <c r="E538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39" i="12" s="1"/>
  <c r="T542" i="1" a="1"/>
  <c r="T542" i="1" s="1"/>
  <c r="E539" i="12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0" i="12" s="1"/>
  <c r="T543" i="1" a="1"/>
  <c r="T543" i="1" s="1"/>
  <c r="E540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1" i="12" s="1"/>
  <c r="T544" i="1" a="1"/>
  <c r="T544" i="1" s="1"/>
  <c r="E541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2" i="12" s="1"/>
  <c r="T545" i="1" a="1"/>
  <c r="T545" i="1" s="1"/>
  <c r="E542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3" i="12" s="1"/>
  <c r="T546" i="1" a="1"/>
  <c r="T546" i="1" s="1"/>
  <c r="E543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4" i="12" s="1"/>
  <c r="T547" i="1" a="1"/>
  <c r="T547" i="1" s="1"/>
  <c r="E544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R548" i="1"/>
  <c r="S548" i="1" a="1"/>
  <c r="S548" i="1" s="1"/>
  <c r="D545" i="12" s="1"/>
  <c r="T548" i="1" a="1"/>
  <c r="T548" i="1" s="1"/>
  <c r="E545" i="12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8" i="12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0" i="12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1" i="12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3" i="12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4" i="12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5" i="12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L346" i="12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L349" i="12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4" i="12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K236" i="12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5" i="12" s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D250" i="12"/>
  <c r="E250" i="12"/>
  <c r="AI252" i="1"/>
  <c r="BB252" i="1" s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6" i="1"/>
  <c r="C256" i="1"/>
  <c r="G256" i="1"/>
  <c r="M256" i="1" a="1"/>
  <c r="M256" i="1" s="1"/>
  <c r="N256" i="1" a="1"/>
  <c r="N256" i="1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AP256" i="1"/>
  <c r="M254" i="11" s="1"/>
  <c r="AQ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4" i="12" s="1"/>
  <c r="S257" i="1" a="1"/>
  <c r="S257" i="1" s="1"/>
  <c r="D254" i="12" s="1"/>
  <c r="T257" i="1" a="1"/>
  <c r="T257" i="1" s="1"/>
  <c r="E254" i="12" s="1"/>
  <c r="U257" i="1"/>
  <c r="AI257" i="1"/>
  <c r="BB257" i="1" s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2" i="12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R271" i="1"/>
  <c r="S268" i="12" s="1"/>
  <c r="S271" i="1" a="1"/>
  <c r="S271" i="1" s="1"/>
  <c r="D268" i="12" s="1"/>
  <c r="T271" i="1" a="1"/>
  <c r="T271" i="1" s="1"/>
  <c r="E268" i="12" s="1"/>
  <c r="U271" i="1"/>
  <c r="AI271" i="1"/>
  <c r="BB271" i="1" s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8" i="12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83" i="11" s="1"/>
  <c r="AL285" i="1"/>
  <c r="AO285" i="1"/>
  <c r="BE285" i="1" s="1"/>
  <c r="AP285" i="1"/>
  <c r="M283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8" i="12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M292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2" i="12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38" i="1"/>
  <c r="BT239" i="1"/>
  <c r="BT240" i="1"/>
  <c r="BT246" i="1"/>
  <c r="BT247" i="1"/>
  <c r="BT248" i="1"/>
  <c r="BT250" i="1"/>
  <c r="BT251" i="1"/>
  <c r="BT252" i="1"/>
  <c r="BT253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Q255" i="1" l="1"/>
  <c r="AJ288" i="1"/>
  <c r="AJ283" i="1"/>
  <c r="AJ284" i="1"/>
  <c r="AJ279" i="1"/>
  <c r="AJ271" i="1"/>
  <c r="AJ267" i="1"/>
  <c r="AJ264" i="1"/>
  <c r="BD256" i="1" a="1"/>
  <c r="BD256" i="1" s="1"/>
  <c r="BE256" i="1"/>
  <c r="BD255" i="1" a="1"/>
  <c r="BD255" i="1" s="1"/>
  <c r="BE255" i="1"/>
  <c r="AJ252" i="1"/>
  <c r="AJ237" i="1"/>
  <c r="AJ247" i="1"/>
  <c r="BE543" i="1"/>
  <c r="AJ256" i="1"/>
  <c r="AN257" i="1"/>
  <c r="AJ259" i="1"/>
  <c r="AJ257" i="1"/>
  <c r="AJ254" i="1"/>
  <c r="AJ234" i="1"/>
  <c r="BE545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7" i="1"/>
  <c r="L294" i="12"/>
  <c r="F299" i="13"/>
  <c r="K294" i="12"/>
  <c r="AN296" i="1"/>
  <c r="L293" i="12"/>
  <c r="F298" i="13"/>
  <c r="K293" i="12"/>
  <c r="F297" i="13"/>
  <c r="K292" i="12"/>
  <c r="AN294" i="1"/>
  <c r="L291" i="12"/>
  <c r="F296" i="13"/>
  <c r="K291" i="12"/>
  <c r="AN293" i="1"/>
  <c r="L290" i="12"/>
  <c r="F295" i="13"/>
  <c r="K290" i="12"/>
  <c r="AN292" i="1"/>
  <c r="L289" i="12"/>
  <c r="F294" i="13"/>
  <c r="K289" i="12"/>
  <c r="F293" i="13"/>
  <c r="K288" i="12"/>
  <c r="AN290" i="1"/>
  <c r="L287" i="12"/>
  <c r="F292" i="13"/>
  <c r="K287" i="12"/>
  <c r="AN289" i="1"/>
  <c r="L286" i="12"/>
  <c r="F291" i="13"/>
  <c r="K286" i="12"/>
  <c r="AN288" i="1"/>
  <c r="L285" i="12"/>
  <c r="F290" i="13"/>
  <c r="K285" i="12"/>
  <c r="AN287" i="1"/>
  <c r="L284" i="12"/>
  <c r="F289" i="13"/>
  <c r="K284" i="12"/>
  <c r="F288" i="13"/>
  <c r="K283" i="12"/>
  <c r="AN285" i="1"/>
  <c r="L282" i="12"/>
  <c r="F287" i="13"/>
  <c r="K282" i="12"/>
  <c r="AN284" i="1"/>
  <c r="L281" i="12"/>
  <c r="F286" i="13"/>
  <c r="K281" i="12"/>
  <c r="F285" i="13"/>
  <c r="K280" i="12"/>
  <c r="F283" i="13"/>
  <c r="K278" i="12"/>
  <c r="AN280" i="1"/>
  <c r="L277" i="12"/>
  <c r="F282" i="13"/>
  <c r="K277" i="12"/>
  <c r="AN279" i="1"/>
  <c r="L276" i="12"/>
  <c r="F281" i="13"/>
  <c r="K276" i="12"/>
  <c r="F280" i="13"/>
  <c r="K275" i="12"/>
  <c r="F279" i="13"/>
  <c r="K274" i="12"/>
  <c r="AN276" i="1"/>
  <c r="L273" i="12"/>
  <c r="F278" i="13"/>
  <c r="K273" i="12"/>
  <c r="F277" i="13"/>
  <c r="K272" i="12"/>
  <c r="AN274" i="1"/>
  <c r="L271" i="12"/>
  <c r="F276" i="13"/>
  <c r="K271" i="12"/>
  <c r="AN273" i="1"/>
  <c r="L270" i="12"/>
  <c r="F275" i="13"/>
  <c r="K270" i="12"/>
  <c r="F274" i="13"/>
  <c r="K269" i="12"/>
  <c r="AN271" i="1"/>
  <c r="L268" i="12"/>
  <c r="F273" i="13"/>
  <c r="K268" i="12"/>
  <c r="AN270" i="1"/>
  <c r="L267" i="12"/>
  <c r="F272" i="13"/>
  <c r="K267" i="12"/>
  <c r="F271" i="13"/>
  <c r="K266" i="12"/>
  <c r="AN268" i="1"/>
  <c r="L265" i="12"/>
  <c r="F270" i="13"/>
  <c r="K265" i="12"/>
  <c r="F269" i="13"/>
  <c r="K264" i="12"/>
  <c r="F268" i="13"/>
  <c r="K263" i="12"/>
  <c r="F267" i="13"/>
  <c r="K262" i="12"/>
  <c r="AN264" i="1"/>
  <c r="L261" i="12"/>
  <c r="F266" i="13"/>
  <c r="K261" i="12"/>
  <c r="F265" i="13"/>
  <c r="K260" i="12"/>
  <c r="AN262" i="1"/>
  <c r="L259" i="12"/>
  <c r="F264" i="13"/>
  <c r="K259" i="12"/>
  <c r="AN261" i="1"/>
  <c r="L258" i="12"/>
  <c r="F263" i="13"/>
  <c r="K258" i="12"/>
  <c r="F262" i="13"/>
  <c r="K257" i="12"/>
  <c r="AN259" i="1"/>
  <c r="L256" i="12"/>
  <c r="F261" i="13"/>
  <c r="K256" i="12"/>
  <c r="AN258" i="1"/>
  <c r="L255" i="12"/>
  <c r="F260" i="13"/>
  <c r="K255" i="12"/>
  <c r="F259" i="13"/>
  <c r="K254" i="12"/>
  <c r="AN256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7" i="1"/>
  <c r="L444" i="12"/>
  <c r="F449" i="13"/>
  <c r="K444" i="12"/>
  <c r="AN446" i="1"/>
  <c r="L443" i="12"/>
  <c r="F448" i="13"/>
  <c r="K443" i="12"/>
  <c r="AN445" i="1"/>
  <c r="L442" i="12"/>
  <c r="F447" i="13"/>
  <c r="K442" i="12"/>
  <c r="AN444" i="1"/>
  <c r="L441" i="12"/>
  <c r="F446" i="13"/>
  <c r="K441" i="12"/>
  <c r="AN443" i="1"/>
  <c r="L440" i="12"/>
  <c r="F445" i="13"/>
  <c r="K440" i="12"/>
  <c r="AN442" i="1"/>
  <c r="L439" i="12"/>
  <c r="F444" i="13"/>
  <c r="K439" i="12"/>
  <c r="AN441" i="1"/>
  <c r="L438" i="12"/>
  <c r="F443" i="13"/>
  <c r="K438" i="12"/>
  <c r="AN440" i="1"/>
  <c r="L437" i="12"/>
  <c r="F442" i="13"/>
  <c r="K437" i="12"/>
  <c r="AN439" i="1"/>
  <c r="L436" i="12"/>
  <c r="F441" i="13"/>
  <c r="K436" i="12"/>
  <c r="AN438" i="1"/>
  <c r="L435" i="12"/>
  <c r="F440" i="13"/>
  <c r="K435" i="12"/>
  <c r="AN437" i="1"/>
  <c r="L434" i="12"/>
  <c r="F439" i="13"/>
  <c r="K434" i="12"/>
  <c r="AN436" i="1"/>
  <c r="L433" i="12"/>
  <c r="F438" i="13"/>
  <c r="K433" i="12"/>
  <c r="AN435" i="1"/>
  <c r="L432" i="12"/>
  <c r="F437" i="13"/>
  <c r="K432" i="12"/>
  <c r="AN434" i="1"/>
  <c r="L431" i="12"/>
  <c r="F436" i="13"/>
  <c r="K431" i="12"/>
  <c r="AN433" i="1"/>
  <c r="L430" i="12"/>
  <c r="F435" i="13"/>
  <c r="K430" i="12"/>
  <c r="AN432" i="1"/>
  <c r="L429" i="12"/>
  <c r="F434" i="13"/>
  <c r="K429" i="12"/>
  <c r="F433" i="13"/>
  <c r="K428" i="12"/>
  <c r="AN430" i="1"/>
  <c r="L427" i="12"/>
  <c r="F432" i="13"/>
  <c r="K427" i="12"/>
  <c r="AN429" i="1"/>
  <c r="L426" i="12"/>
  <c r="F431" i="13"/>
  <c r="K426" i="12"/>
  <c r="AN428" i="1"/>
  <c r="L425" i="12"/>
  <c r="F430" i="13"/>
  <c r="K425" i="12"/>
  <c r="AN427" i="1"/>
  <c r="L424" i="12"/>
  <c r="F429" i="13"/>
  <c r="K424" i="12"/>
  <c r="AN426" i="1"/>
  <c r="L423" i="12"/>
  <c r="F428" i="13"/>
  <c r="K423" i="12"/>
  <c r="AN425" i="1"/>
  <c r="L422" i="12"/>
  <c r="F427" i="13"/>
  <c r="K422" i="12"/>
  <c r="AN424" i="1"/>
  <c r="L421" i="12"/>
  <c r="F426" i="13"/>
  <c r="K421" i="12"/>
  <c r="AN423" i="1"/>
  <c r="L420" i="12"/>
  <c r="F425" i="13"/>
  <c r="K420" i="12"/>
  <c r="AN422" i="1"/>
  <c r="L419" i="12"/>
  <c r="F424" i="13"/>
  <c r="K419" i="12"/>
  <c r="AN421" i="1"/>
  <c r="L418" i="12"/>
  <c r="F423" i="13"/>
  <c r="K418" i="12"/>
  <c r="AN420" i="1"/>
  <c r="L417" i="12"/>
  <c r="F422" i="13"/>
  <c r="K417" i="12"/>
  <c r="AN419" i="1"/>
  <c r="L416" i="12"/>
  <c r="F421" i="13"/>
  <c r="K416" i="12"/>
  <c r="AN418" i="1"/>
  <c r="L415" i="12"/>
  <c r="F420" i="13"/>
  <c r="K415" i="12"/>
  <c r="AN417" i="1"/>
  <c r="L414" i="12"/>
  <c r="F419" i="13"/>
  <c r="K414" i="12"/>
  <c r="AN416" i="1"/>
  <c r="L413" i="12"/>
  <c r="F418" i="13"/>
  <c r="K413" i="12"/>
  <c r="AN415" i="1"/>
  <c r="L412" i="12"/>
  <c r="F417" i="13"/>
  <c r="K412" i="12"/>
  <c r="AN414" i="1"/>
  <c r="L411" i="12"/>
  <c r="F416" i="13"/>
  <c r="K411" i="12"/>
  <c r="AN413" i="1"/>
  <c r="L410" i="12"/>
  <c r="F415" i="13"/>
  <c r="K410" i="12"/>
  <c r="AN412" i="1"/>
  <c r="L409" i="12"/>
  <c r="F414" i="13"/>
  <c r="K409" i="12"/>
  <c r="AN411" i="1"/>
  <c r="L408" i="12"/>
  <c r="F413" i="13"/>
  <c r="K408" i="12"/>
  <c r="AN410" i="1"/>
  <c r="L407" i="12"/>
  <c r="F412" i="13"/>
  <c r="K407" i="12"/>
  <c r="AN409" i="1"/>
  <c r="L406" i="12"/>
  <c r="F411" i="13"/>
  <c r="K406" i="12"/>
  <c r="AN408" i="1"/>
  <c r="L405" i="12"/>
  <c r="F410" i="13"/>
  <c r="K405" i="12"/>
  <c r="AN407" i="1"/>
  <c r="L404" i="12"/>
  <c r="F409" i="13"/>
  <c r="K404" i="12"/>
  <c r="AN406" i="1"/>
  <c r="L403" i="12"/>
  <c r="F408" i="13"/>
  <c r="K403" i="12"/>
  <c r="AN405" i="1"/>
  <c r="L402" i="12"/>
  <c r="F407" i="13"/>
  <c r="K402" i="12"/>
  <c r="AN404" i="1"/>
  <c r="L401" i="12"/>
  <c r="F406" i="13"/>
  <c r="K401" i="12"/>
  <c r="AN403" i="1"/>
  <c r="L400" i="12"/>
  <c r="F405" i="13"/>
  <c r="K400" i="12"/>
  <c r="AN402" i="1"/>
  <c r="L399" i="12"/>
  <c r="F404" i="13"/>
  <c r="K399" i="12"/>
  <c r="AN401" i="1"/>
  <c r="L398" i="12"/>
  <c r="F403" i="13"/>
  <c r="K398" i="12"/>
  <c r="AN400" i="1"/>
  <c r="L397" i="12"/>
  <c r="F402" i="13"/>
  <c r="K397" i="12"/>
  <c r="AN399" i="1"/>
  <c r="L396" i="12"/>
  <c r="F401" i="13"/>
  <c r="K396" i="12"/>
  <c r="AN398" i="1"/>
  <c r="L395" i="12"/>
  <c r="F400" i="13"/>
  <c r="K395" i="12"/>
  <c r="AN397" i="1"/>
  <c r="L394" i="12"/>
  <c r="F399" i="13"/>
  <c r="K394" i="12"/>
  <c r="AN396" i="1"/>
  <c r="L393" i="12"/>
  <c r="F398" i="13"/>
  <c r="K393" i="12"/>
  <c r="AN395" i="1"/>
  <c r="L392" i="12"/>
  <c r="F397" i="13"/>
  <c r="K392" i="12"/>
  <c r="AN394" i="1"/>
  <c r="L391" i="12"/>
  <c r="F396" i="13"/>
  <c r="K391" i="12"/>
  <c r="AN393" i="1"/>
  <c r="L390" i="12"/>
  <c r="F395" i="13"/>
  <c r="K390" i="12"/>
  <c r="AN392" i="1"/>
  <c r="L389" i="12"/>
  <c r="F394" i="13"/>
  <c r="K389" i="12"/>
  <c r="AN391" i="1"/>
  <c r="L388" i="12"/>
  <c r="F393" i="13"/>
  <c r="K388" i="12"/>
  <c r="AN390" i="1"/>
  <c r="L387" i="12"/>
  <c r="F392" i="13"/>
  <c r="K387" i="12"/>
  <c r="AN389" i="1"/>
  <c r="L386" i="12"/>
  <c r="F391" i="13"/>
  <c r="K386" i="12"/>
  <c r="AN388" i="1"/>
  <c r="L385" i="12"/>
  <c r="F390" i="13"/>
  <c r="K385" i="12"/>
  <c r="AN387" i="1"/>
  <c r="L384" i="12"/>
  <c r="F389" i="13"/>
  <c r="K384" i="12"/>
  <c r="AN386" i="1"/>
  <c r="L383" i="12"/>
  <c r="F388" i="13"/>
  <c r="K383" i="12"/>
  <c r="AN385" i="1"/>
  <c r="L382" i="12"/>
  <c r="F387" i="13"/>
  <c r="K382" i="12"/>
  <c r="AN384" i="1"/>
  <c r="L381" i="12"/>
  <c r="F386" i="13"/>
  <c r="K381" i="12"/>
  <c r="AN383" i="1"/>
  <c r="L380" i="12"/>
  <c r="F385" i="13"/>
  <c r="K380" i="12"/>
  <c r="AN382" i="1"/>
  <c r="L379" i="12"/>
  <c r="F384" i="13"/>
  <c r="K379" i="12"/>
  <c r="AN381" i="1"/>
  <c r="L378" i="12"/>
  <c r="F383" i="13"/>
  <c r="K378" i="12"/>
  <c r="AN380" i="1"/>
  <c r="L377" i="12"/>
  <c r="F382" i="13"/>
  <c r="K377" i="12"/>
  <c r="AN379" i="1"/>
  <c r="L376" i="12"/>
  <c r="F381" i="13"/>
  <c r="K376" i="12"/>
  <c r="AN378" i="1"/>
  <c r="L375" i="12"/>
  <c r="F380" i="13"/>
  <c r="K375" i="12"/>
  <c r="AN377" i="1"/>
  <c r="L374" i="12"/>
  <c r="F379" i="13"/>
  <c r="K374" i="12"/>
  <c r="AN376" i="1"/>
  <c r="L373" i="12"/>
  <c r="F378" i="13"/>
  <c r="K373" i="12"/>
  <c r="AN375" i="1"/>
  <c r="L372" i="12"/>
  <c r="F377" i="13"/>
  <c r="K372" i="12"/>
  <c r="AN374" i="1"/>
  <c r="L371" i="12"/>
  <c r="F376" i="13"/>
  <c r="K371" i="12"/>
  <c r="AN373" i="1"/>
  <c r="L370" i="12"/>
  <c r="F375" i="13"/>
  <c r="K370" i="12"/>
  <c r="AN372" i="1"/>
  <c r="L369" i="12"/>
  <c r="F374" i="13"/>
  <c r="K369" i="12"/>
  <c r="AN371" i="1"/>
  <c r="L368" i="12"/>
  <c r="F373" i="13"/>
  <c r="K368" i="12"/>
  <c r="AN370" i="1"/>
  <c r="L367" i="12"/>
  <c r="F372" i="13"/>
  <c r="K367" i="12"/>
  <c r="AN369" i="1"/>
  <c r="L366" i="12"/>
  <c r="F371" i="13"/>
  <c r="K366" i="12"/>
  <c r="AN368" i="1"/>
  <c r="L365" i="12"/>
  <c r="F370" i="13"/>
  <c r="K365" i="12"/>
  <c r="AN367" i="1"/>
  <c r="L364" i="12"/>
  <c r="F369" i="13"/>
  <c r="K364" i="12"/>
  <c r="F368" i="13"/>
  <c r="K363" i="12"/>
  <c r="AN365" i="1"/>
  <c r="L362" i="12"/>
  <c r="F367" i="13"/>
  <c r="K362" i="12"/>
  <c r="AN364" i="1"/>
  <c r="L361" i="12"/>
  <c r="F366" i="13"/>
  <c r="K361" i="12"/>
  <c r="F365" i="13"/>
  <c r="K360" i="12"/>
  <c r="AN362" i="1"/>
  <c r="L359" i="12"/>
  <c r="F364" i="13"/>
  <c r="K359" i="12"/>
  <c r="AN361" i="1"/>
  <c r="L358" i="12"/>
  <c r="F363" i="13"/>
  <c r="K358" i="12"/>
  <c r="AN360" i="1"/>
  <c r="L357" i="12"/>
  <c r="F362" i="13"/>
  <c r="K357" i="12"/>
  <c r="AN359" i="1"/>
  <c r="L356" i="12"/>
  <c r="F361" i="13"/>
  <c r="K356" i="12"/>
  <c r="AN358" i="1"/>
  <c r="L355" i="12"/>
  <c r="F360" i="13"/>
  <c r="K355" i="12"/>
  <c r="F359" i="13"/>
  <c r="K354" i="12"/>
  <c r="AN356" i="1"/>
  <c r="L353" i="12"/>
  <c r="F358" i="13"/>
  <c r="K353" i="12"/>
  <c r="AN355" i="1"/>
  <c r="L352" i="12"/>
  <c r="F357" i="13"/>
  <c r="K352" i="12"/>
  <c r="AN354" i="1"/>
  <c r="L351" i="12"/>
  <c r="F356" i="13"/>
  <c r="K351" i="12"/>
  <c r="AN353" i="1"/>
  <c r="L350" i="12"/>
  <c r="F355" i="13"/>
  <c r="K350" i="12"/>
  <c r="F354" i="13"/>
  <c r="K349" i="12"/>
  <c r="F353" i="13"/>
  <c r="K348" i="12"/>
  <c r="AN350" i="1"/>
  <c r="L347" i="12"/>
  <c r="F352" i="13"/>
  <c r="K347" i="12"/>
  <c r="F351" i="13"/>
  <c r="K346" i="12"/>
  <c r="AN348" i="1"/>
  <c r="L345" i="12"/>
  <c r="F350" i="13"/>
  <c r="K345" i="12"/>
  <c r="AN347" i="1"/>
  <c r="L344" i="12"/>
  <c r="F349" i="13"/>
  <c r="K344" i="12"/>
  <c r="F348" i="13"/>
  <c r="K343" i="12"/>
  <c r="AN345" i="1"/>
  <c r="L342" i="12"/>
  <c r="F347" i="13"/>
  <c r="K342" i="12"/>
  <c r="AN344" i="1"/>
  <c r="L341" i="12"/>
  <c r="F346" i="13"/>
  <c r="K341" i="12"/>
  <c r="AN343" i="1"/>
  <c r="L340" i="12"/>
  <c r="F345" i="13"/>
  <c r="K340" i="12"/>
  <c r="AN342" i="1"/>
  <c r="L339" i="12"/>
  <c r="F344" i="13"/>
  <c r="K339" i="12"/>
  <c r="AN341" i="1"/>
  <c r="L338" i="12"/>
  <c r="F343" i="13"/>
  <c r="K338" i="12"/>
  <c r="F342" i="13"/>
  <c r="K337" i="12"/>
  <c r="AN339" i="1"/>
  <c r="L336" i="12"/>
  <c r="F341" i="13"/>
  <c r="K336" i="12"/>
  <c r="F340" i="13"/>
  <c r="K335" i="12"/>
  <c r="F339" i="13"/>
  <c r="K334" i="12"/>
  <c r="F338" i="13"/>
  <c r="K333" i="12"/>
  <c r="AN335" i="1"/>
  <c r="L332" i="12"/>
  <c r="F337" i="13"/>
  <c r="K332" i="12"/>
  <c r="AN334" i="1"/>
  <c r="L331" i="12"/>
  <c r="F336" i="13"/>
  <c r="K331" i="12"/>
  <c r="AN333" i="1"/>
  <c r="L330" i="12"/>
  <c r="F335" i="13"/>
  <c r="K330" i="12"/>
  <c r="AN332" i="1"/>
  <c r="L329" i="12"/>
  <c r="F334" i="13"/>
  <c r="K329" i="12"/>
  <c r="AN331" i="1"/>
  <c r="L328" i="12"/>
  <c r="F333" i="13"/>
  <c r="K328" i="12"/>
  <c r="AN330" i="1"/>
  <c r="L327" i="12"/>
  <c r="F332" i="13"/>
  <c r="K327" i="12"/>
  <c r="AN329" i="1"/>
  <c r="L326" i="12"/>
  <c r="F331" i="13"/>
  <c r="K326" i="12"/>
  <c r="AN328" i="1"/>
  <c r="L325" i="12"/>
  <c r="F330" i="13"/>
  <c r="K325" i="12"/>
  <c r="F329" i="13"/>
  <c r="K324" i="12"/>
  <c r="AN326" i="1"/>
  <c r="L323" i="12"/>
  <c r="F328" i="13"/>
  <c r="K323" i="12"/>
  <c r="AN325" i="1"/>
  <c r="L322" i="12"/>
  <c r="F327" i="13"/>
  <c r="K322" i="12"/>
  <c r="AN324" i="1"/>
  <c r="L321" i="12"/>
  <c r="F326" i="13"/>
  <c r="K321" i="12"/>
  <c r="AN323" i="1"/>
  <c r="L320" i="12"/>
  <c r="F325" i="13"/>
  <c r="K320" i="12"/>
  <c r="AN322" i="1"/>
  <c r="L319" i="12"/>
  <c r="F324" i="13"/>
  <c r="K319" i="12"/>
  <c r="AN321" i="1"/>
  <c r="L318" i="12"/>
  <c r="F323" i="13"/>
  <c r="K318" i="12"/>
  <c r="AN320" i="1"/>
  <c r="L317" i="12"/>
  <c r="F322" i="13"/>
  <c r="K317" i="12"/>
  <c r="AN319" i="1"/>
  <c r="L316" i="12"/>
  <c r="F321" i="13"/>
  <c r="K316" i="12"/>
  <c r="F320" i="13"/>
  <c r="K315" i="12"/>
  <c r="AN317" i="1"/>
  <c r="L314" i="12"/>
  <c r="F319" i="13"/>
  <c r="K314" i="12"/>
  <c r="AN316" i="1"/>
  <c r="L313" i="12"/>
  <c r="F318" i="13"/>
  <c r="K313" i="12"/>
  <c r="AN315" i="1"/>
  <c r="L312" i="12"/>
  <c r="F317" i="13"/>
  <c r="K312" i="12"/>
  <c r="AN314" i="1"/>
  <c r="L311" i="12"/>
  <c r="F316" i="13"/>
  <c r="K311" i="12"/>
  <c r="AN313" i="1"/>
  <c r="L310" i="12"/>
  <c r="F315" i="13"/>
  <c r="K310" i="12"/>
  <c r="AN312" i="1"/>
  <c r="L309" i="12"/>
  <c r="F314" i="13"/>
  <c r="K309" i="12"/>
  <c r="AN311" i="1"/>
  <c r="L308" i="12"/>
  <c r="F313" i="13"/>
  <c r="K308" i="12"/>
  <c r="F312" i="13"/>
  <c r="K307" i="12"/>
  <c r="F311" i="13"/>
  <c r="K306" i="12"/>
  <c r="AN308" i="1"/>
  <c r="L305" i="12"/>
  <c r="F310" i="13"/>
  <c r="K305" i="12"/>
  <c r="F309" i="13"/>
  <c r="K304" i="12"/>
  <c r="F308" i="13"/>
  <c r="K303" i="12"/>
  <c r="AN305" i="1"/>
  <c r="L302" i="12"/>
  <c r="F307" i="13"/>
  <c r="K302" i="12"/>
  <c r="F306" i="13"/>
  <c r="K301" i="12"/>
  <c r="F305" i="13"/>
  <c r="K300" i="12"/>
  <c r="AN302" i="1"/>
  <c r="L299" i="12"/>
  <c r="F304" i="13"/>
  <c r="K299" i="12"/>
  <c r="F303" i="13"/>
  <c r="K298" i="12"/>
  <c r="F302" i="13"/>
  <c r="K297" i="12"/>
  <c r="AN299" i="1"/>
  <c r="L296" i="12"/>
  <c r="F301" i="13"/>
  <c r="K296" i="12"/>
  <c r="F300" i="13"/>
  <c r="K295" i="12"/>
  <c r="AN548" i="1"/>
  <c r="L545" i="12"/>
  <c r="F550" i="13"/>
  <c r="K545" i="12"/>
  <c r="AN547" i="1"/>
  <c r="L544" i="12"/>
  <c r="F549" i="13"/>
  <c r="K544" i="12"/>
  <c r="AN546" i="1"/>
  <c r="L543" i="12"/>
  <c r="F548" i="13"/>
  <c r="K543" i="12"/>
  <c r="AN545" i="1"/>
  <c r="L542" i="12"/>
  <c r="F547" i="13"/>
  <c r="K542" i="12"/>
  <c r="AN544" i="1"/>
  <c r="L541" i="12"/>
  <c r="F546" i="13"/>
  <c r="K541" i="12"/>
  <c r="AN543" i="1"/>
  <c r="L540" i="12"/>
  <c r="F545" i="13"/>
  <c r="K540" i="12"/>
  <c r="AN542" i="1"/>
  <c r="L539" i="12"/>
  <c r="F544" i="13"/>
  <c r="K539" i="12"/>
  <c r="AN541" i="1"/>
  <c r="L538" i="12"/>
  <c r="F543" i="13"/>
  <c r="K538" i="12"/>
  <c r="AN540" i="1"/>
  <c r="L537" i="12"/>
  <c r="F542" i="13"/>
  <c r="K537" i="12"/>
  <c r="AN539" i="1"/>
  <c r="L536" i="12"/>
  <c r="F541" i="13"/>
  <c r="K536" i="12"/>
  <c r="AN538" i="1"/>
  <c r="L535" i="12"/>
  <c r="F540" i="13"/>
  <c r="K535" i="12"/>
  <c r="AN537" i="1"/>
  <c r="L534" i="12"/>
  <c r="F539" i="13"/>
  <c r="K534" i="12"/>
  <c r="AN536" i="1"/>
  <c r="L533" i="12"/>
  <c r="F538" i="13"/>
  <c r="K533" i="12"/>
  <c r="AN535" i="1"/>
  <c r="L532" i="12"/>
  <c r="F537" i="13"/>
  <c r="K532" i="12"/>
  <c r="AN534" i="1"/>
  <c r="L531" i="12"/>
  <c r="F536" i="13"/>
  <c r="K531" i="12"/>
  <c r="AN533" i="1"/>
  <c r="L530" i="12"/>
  <c r="F534" i="13"/>
  <c r="K529" i="12"/>
  <c r="F533" i="13"/>
  <c r="K528" i="12"/>
  <c r="AN530" i="1"/>
  <c r="L527" i="12"/>
  <c r="F532" i="13"/>
  <c r="K527" i="12"/>
  <c r="AN529" i="1"/>
  <c r="L526" i="12"/>
  <c r="F531" i="13"/>
  <c r="K526" i="12"/>
  <c r="AN528" i="1"/>
  <c r="L525" i="12"/>
  <c r="F530" i="13"/>
  <c r="K525" i="12"/>
  <c r="AN527" i="1"/>
  <c r="L524" i="12"/>
  <c r="F529" i="13"/>
  <c r="K524" i="12"/>
  <c r="AN526" i="1"/>
  <c r="L523" i="12"/>
  <c r="F528" i="13"/>
  <c r="K523" i="12"/>
  <c r="AN525" i="1"/>
  <c r="L522" i="12"/>
  <c r="F527" i="13"/>
  <c r="K522" i="12"/>
  <c r="AN524" i="1"/>
  <c r="L521" i="12"/>
  <c r="F526" i="13"/>
  <c r="K521" i="12"/>
  <c r="AN523" i="1"/>
  <c r="L520" i="12"/>
  <c r="F525" i="13"/>
  <c r="K520" i="12"/>
  <c r="AN522" i="1"/>
  <c r="L519" i="12"/>
  <c r="AN521" i="1"/>
  <c r="L518" i="12"/>
  <c r="F523" i="13"/>
  <c r="K518" i="12"/>
  <c r="AN520" i="1"/>
  <c r="L517" i="12"/>
  <c r="F522" i="13"/>
  <c r="K517" i="12"/>
  <c r="AN519" i="1"/>
  <c r="L516" i="12"/>
  <c r="AN518" i="1"/>
  <c r="L515" i="12"/>
  <c r="F520" i="13"/>
  <c r="K515" i="12"/>
  <c r="AN517" i="1"/>
  <c r="L514" i="12"/>
  <c r="F519" i="13"/>
  <c r="K514" i="12"/>
  <c r="AN516" i="1"/>
  <c r="L513" i="12"/>
  <c r="F518" i="13"/>
  <c r="K513" i="12"/>
  <c r="AN515" i="1"/>
  <c r="L512" i="12"/>
  <c r="F517" i="13"/>
  <c r="K512" i="12"/>
  <c r="AN514" i="1"/>
  <c r="L511" i="12"/>
  <c r="F516" i="13"/>
  <c r="K511" i="12"/>
  <c r="AN513" i="1"/>
  <c r="L510" i="12"/>
  <c r="F515" i="13"/>
  <c r="K510" i="12"/>
  <c r="AN512" i="1"/>
  <c r="L509" i="12"/>
  <c r="F514" i="13"/>
  <c r="K509" i="12"/>
  <c r="AN511" i="1"/>
  <c r="L508" i="12"/>
  <c r="F513" i="13"/>
  <c r="K508" i="12"/>
  <c r="AN510" i="1"/>
  <c r="L507" i="12"/>
  <c r="F512" i="13"/>
  <c r="K507" i="12"/>
  <c r="AN509" i="1"/>
  <c r="L506" i="12"/>
  <c r="F511" i="13"/>
  <c r="K506" i="12"/>
  <c r="AN508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9" i="1" a="1"/>
  <c r="BD299" i="1" s="1"/>
  <c r="AJ166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59" i="1"/>
  <c r="AJ155" i="1"/>
  <c r="AJ147" i="1"/>
  <c r="AJ143" i="1"/>
  <c r="AJ138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6" i="1"/>
  <c r="AM284" i="1"/>
  <c r="AM280" i="1"/>
  <c r="N278" i="11" s="1"/>
  <c r="AM277" i="1"/>
  <c r="AM274" i="1"/>
  <c r="AM265" i="1"/>
  <c r="AM261" i="1"/>
  <c r="AM260" i="1"/>
  <c r="AM256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7" i="1"/>
  <c r="AM294" i="1"/>
  <c r="AM288" i="1"/>
  <c r="AM285" i="1"/>
  <c r="AM282" i="1"/>
  <c r="AM278" i="1"/>
  <c r="AM275" i="1"/>
  <c r="AM271" i="1"/>
  <c r="AM267" i="1"/>
  <c r="AM258" i="1"/>
  <c r="AM257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5" i="1"/>
  <c r="AM292" i="1"/>
  <c r="AM289" i="1"/>
  <c r="L287" i="11" s="1"/>
  <c r="AM286" i="1"/>
  <c r="AM283" i="1"/>
  <c r="AM273" i="1"/>
  <c r="AM268" i="1"/>
  <c r="AM263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7" i="1"/>
  <c r="BD306" i="1" a="1"/>
  <c r="BD306" i="1" s="1"/>
  <c r="BD305" i="1" a="1"/>
  <c r="BD305" i="1" s="1"/>
  <c r="BE304" i="1"/>
  <c r="BE303" i="1"/>
  <c r="BD302" i="1" a="1"/>
  <c r="BD302" i="1" s="1"/>
  <c r="BE301" i="1"/>
  <c r="AJ67" i="1"/>
  <c r="AJ72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8" i="1"/>
  <c r="AN275" i="1"/>
  <c r="AJ61" i="1"/>
  <c r="BD311" i="1" a="1"/>
  <c r="BD311" i="1" s="1"/>
  <c r="BE337" i="1"/>
  <c r="BD314" i="1" a="1"/>
  <c r="BD314" i="1" s="1"/>
  <c r="BE312" i="1"/>
  <c r="BD308" i="1" a="1"/>
  <c r="BD308" i="1" s="1"/>
  <c r="BE547" i="1"/>
  <c r="AJ64" i="1"/>
  <c r="AJ63" i="1"/>
  <c r="BE328" i="1"/>
  <c r="AM319" i="1"/>
  <c r="AN300" i="1"/>
  <c r="AM301" i="1"/>
  <c r="BE319" i="1"/>
  <c r="BE316" i="1"/>
  <c r="BE307" i="1"/>
  <c r="BE300" i="1"/>
  <c r="AJ45" i="1"/>
  <c r="AJ60" i="1"/>
  <c r="AJ62" i="1"/>
  <c r="AN318" i="1"/>
  <c r="AM308" i="1"/>
  <c r="AN307" i="1"/>
  <c r="AM304" i="1"/>
  <c r="AN303" i="1"/>
  <c r="AN298" i="1"/>
  <c r="AN310" i="1"/>
  <c r="AM307" i="1"/>
  <c r="G305" i="11"/>
  <c r="AN306" i="1"/>
  <c r="AM302" i="1"/>
  <c r="AN301" i="1"/>
  <c r="AM298" i="1"/>
  <c r="AM310" i="1"/>
  <c r="AN309" i="1"/>
  <c r="AM305" i="1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5" i="1"/>
  <c r="G135" i="11"/>
  <c r="G110" i="11"/>
  <c r="AJ54" i="1"/>
  <c r="AJ51" i="1"/>
  <c r="BE345" i="1"/>
  <c r="AJ41" i="1"/>
  <c r="AJ44" i="1"/>
  <c r="G130" i="11"/>
  <c r="BD351" i="1" a="1"/>
  <c r="BD351" i="1" s="1"/>
  <c r="AJ42" i="1"/>
  <c r="BE356" i="1"/>
  <c r="BD342" i="1" a="1"/>
  <c r="BD342" i="1" s="1"/>
  <c r="BD339" i="1" a="1"/>
  <c r="BD339" i="1" s="1"/>
  <c r="BE336" i="1"/>
  <c r="AM337" i="1"/>
  <c r="G281" i="11"/>
  <c r="G136" i="11"/>
  <c r="G129" i="11"/>
  <c r="G114" i="11"/>
  <c r="G103" i="11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AM328" i="1"/>
  <c r="AN327" i="1"/>
  <c r="BD357" i="1" a="1"/>
  <c r="BD357" i="1" s="1"/>
  <c r="BE331" i="1"/>
  <c r="BE340" i="1"/>
  <c r="BE321" i="1"/>
  <c r="AN352" i="1"/>
  <c r="BE374" i="1"/>
  <c r="BE366" i="1"/>
  <c r="BE353" i="1"/>
  <c r="G148" i="11"/>
  <c r="AN346" i="1"/>
  <c r="BE364" i="1"/>
  <c r="BE355" i="1"/>
  <c r="BE350" i="1"/>
  <c r="BE346" i="1"/>
  <c r="BE344" i="1"/>
  <c r="BD368" i="1" a="1"/>
  <c r="BD368" i="1" s="1"/>
  <c r="BE362" i="1"/>
  <c r="BE359" i="1"/>
  <c r="AN349" i="1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39" i="1"/>
  <c r="AN153" i="1"/>
  <c r="BD371" i="1" a="1"/>
  <c r="BD371" i="1" s="1"/>
  <c r="BE365" i="1"/>
  <c r="BD377" i="1" a="1"/>
  <c r="BD377" i="1" s="1"/>
  <c r="G138" i="11"/>
  <c r="G128" i="11"/>
  <c r="G122" i="11"/>
  <c r="G109" i="11"/>
  <c r="G19" i="11"/>
  <c r="AN140" i="1"/>
  <c r="AN107" i="1"/>
  <c r="AN102" i="1"/>
  <c r="AN291" i="1"/>
  <c r="AN286" i="1"/>
  <c r="AN283" i="1"/>
  <c r="AN282" i="1"/>
  <c r="G278" i="11"/>
  <c r="AN357" i="1"/>
  <c r="AM354" i="1"/>
  <c r="AM279" i="1"/>
  <c r="AN277" i="1"/>
  <c r="AM272" i="1"/>
  <c r="AN267" i="1"/>
  <c r="AM262" i="1"/>
  <c r="AN351" i="1"/>
  <c r="AM269" i="1"/>
  <c r="AN265" i="1"/>
  <c r="AM259" i="1"/>
  <c r="AN338" i="1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AN363" i="1"/>
  <c r="BE386" i="1"/>
  <c r="BE369" i="1"/>
  <c r="AM379" i="1"/>
  <c r="BE381" i="1"/>
  <c r="BE404" i="1"/>
  <c r="BD380" i="1" a="1"/>
  <c r="BD380" i="1" s="1"/>
  <c r="BD373" i="1" a="1"/>
  <c r="BD373" i="1" s="1"/>
  <c r="AM382" i="1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2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29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7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3" i="1"/>
  <c r="G82" i="11"/>
  <c r="AJ21" i="1"/>
  <c r="G60" i="11"/>
  <c r="BD437" i="1" a="1"/>
  <c r="BD437" i="1" s="1"/>
  <c r="BD201" i="1" a="1"/>
  <c r="BD201" i="1" s="1"/>
  <c r="BE442" i="1"/>
  <c r="G84" i="11"/>
  <c r="G57" i="11"/>
  <c r="BE162" i="1"/>
  <c r="BE115" i="1"/>
  <c r="BE187" i="1"/>
  <c r="BD181" i="1" a="1"/>
  <c r="BD181" i="1" s="1"/>
  <c r="BD271" i="1" a="1"/>
  <c r="BD271" i="1" s="1"/>
  <c r="BE249" i="1"/>
  <c r="AJ10" i="1"/>
  <c r="BD283" i="1" a="1"/>
  <c r="BD283" i="1" s="1"/>
  <c r="BD174" i="1" a="1"/>
  <c r="BD174" i="1" s="1"/>
  <c r="BE224" i="1"/>
  <c r="BE196" i="1"/>
  <c r="BE182" i="1"/>
  <c r="BE179" i="1"/>
  <c r="BD446" i="1" a="1"/>
  <c r="BD446" i="1" s="1"/>
  <c r="BD171" i="1" a="1"/>
  <c r="BD171" i="1" s="1"/>
  <c r="AN431" i="1"/>
  <c r="C414" i="11"/>
  <c r="BE246" i="1"/>
  <c r="BE445" i="1"/>
  <c r="BD434" i="1" a="1"/>
  <c r="BD434" i="1" s="1"/>
  <c r="BD102" i="1" a="1"/>
  <c r="BD102" i="1" s="1"/>
  <c r="BE240" i="1"/>
  <c r="BD168" i="1" a="1"/>
  <c r="BD168" i="1" s="1"/>
  <c r="BE447" i="1"/>
  <c r="BD443" i="1" a="1"/>
  <c r="BD443" i="1" s="1"/>
  <c r="BD440" i="1" a="1"/>
  <c r="BD440" i="1" s="1"/>
  <c r="BD436" i="1" a="1"/>
  <c r="BD436" i="1" s="1"/>
  <c r="AN144" i="1"/>
  <c r="BD216" i="1" a="1"/>
  <c r="BD216" i="1" s="1"/>
  <c r="BD193" i="1" a="1"/>
  <c r="BD193" i="1" s="1"/>
  <c r="BD43" i="1" a="1"/>
  <c r="BD43" i="1" s="1"/>
  <c r="BE41" i="1"/>
  <c r="BE124" i="1"/>
  <c r="BD295" i="1" a="1"/>
  <c r="BD295" i="1" s="1"/>
  <c r="BD235" i="1" a="1"/>
  <c r="BD235" i="1" s="1"/>
  <c r="BE205" i="1"/>
  <c r="BD128" i="1" a="1"/>
  <c r="BD128" i="1" s="1"/>
  <c r="BE108" i="1"/>
  <c r="BD289" i="1" a="1"/>
  <c r="BD289" i="1" s="1"/>
  <c r="BE257" i="1"/>
  <c r="BE247" i="1"/>
  <c r="BE244" i="1"/>
  <c r="BE9" i="1"/>
  <c r="BE136" i="1"/>
  <c r="BE107" i="1"/>
  <c r="BD286" i="1" a="1"/>
  <c r="BD286" i="1" s="1"/>
  <c r="BE278" i="1"/>
  <c r="BE272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7" i="1"/>
  <c r="BE284" i="1"/>
  <c r="BD280" i="1" a="1"/>
  <c r="BD280" i="1" s="1"/>
  <c r="BD259" i="1" a="1"/>
  <c r="BD259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4" i="1" a="1"/>
  <c r="BD444" i="1" s="1"/>
  <c r="BE432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2" i="1" a="1"/>
  <c r="BD292" i="1" s="1"/>
  <c r="BD285" i="1" a="1"/>
  <c r="BD285" i="1" s="1"/>
  <c r="BD279" i="1" a="1"/>
  <c r="BD279" i="1" s="1"/>
  <c r="BE266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1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7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3" i="1" a="1"/>
  <c r="BD433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1" i="1"/>
  <c r="L279" i="11" s="1"/>
  <c r="G279" i="11"/>
  <c r="AM276" i="1"/>
  <c r="AM270" i="1"/>
  <c r="AM264" i="1"/>
  <c r="AM67" i="1"/>
  <c r="N69" i="11" s="1"/>
  <c r="G69" i="11"/>
  <c r="AM60" i="1"/>
  <c r="N62" i="11" s="1"/>
  <c r="G62" i="11"/>
  <c r="AM148" i="1"/>
  <c r="G154" i="11"/>
  <c r="AM291" i="1"/>
  <c r="AN83" i="1"/>
  <c r="AM79" i="1"/>
  <c r="G80" i="11"/>
  <c r="AN159" i="1"/>
  <c r="AN116" i="1"/>
  <c r="AN295" i="1"/>
  <c r="AM293" i="1"/>
  <c r="AM290" i="1"/>
  <c r="AM266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60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1" i="1" a="1"/>
  <c r="BD291" i="1" s="1"/>
  <c r="BE290" i="1"/>
  <c r="BE282" i="1"/>
  <c r="BD273" i="1" a="1"/>
  <c r="BD273" i="1" s="1"/>
  <c r="BD264" i="1" a="1"/>
  <c r="BD264" i="1" s="1"/>
  <c r="BE248" i="1"/>
  <c r="BE245" i="1"/>
  <c r="BD276" i="1" a="1"/>
  <c r="BD276" i="1" s="1"/>
  <c r="BD267" i="1" a="1"/>
  <c r="BD267" i="1" s="1"/>
  <c r="BD258" i="1" a="1"/>
  <c r="BD258" i="1" s="1"/>
  <c r="BE258" i="1"/>
  <c r="BE110" i="1"/>
  <c r="BD261" i="1" a="1"/>
  <c r="BD261" i="1" s="1"/>
  <c r="BE261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4" i="1"/>
  <c r="BE106" i="1"/>
  <c r="BE293" i="1"/>
  <c r="BE252" i="1"/>
  <c r="BE251" i="1"/>
  <c r="BE230" i="1"/>
  <c r="BE229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N84" i="11"/>
  <c r="L60" i="11"/>
  <c r="L43" i="11"/>
  <c r="N43" i="11"/>
  <c r="N33" i="11"/>
  <c r="N22" i="11"/>
  <c r="N9" i="11"/>
  <c r="L148" i="11"/>
  <c r="N175" i="11"/>
  <c r="L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1" i="11" l="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<sst xmlns="http://schemas.openxmlformats.org/spreadsheetml/2006/main" count="5831" uniqueCount="1572">
  <si>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</si>
  <si>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</si>
  <si>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</si>
  <si>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</si>
  <si>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</si>
  <si>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</si>
  <si>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</si>
  <si>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</si>
  <si>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</si>
  <si>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</si>
  <si>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</si>
  <si>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</si>
  <si>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</si>
  <si>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</si>
  <si>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</si>
  <si>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</si>
  <si>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</si>
  <si>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</si>
  <si>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</si>
  <si>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</si>
  <si>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</si>
  <si>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</si>
  <si>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</si>
  <si>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</si>
  <si>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</si>
  <si>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</si>
  <si>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</si>
  <si>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</si>
  <si>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</si>
  <si>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</si>
  <si>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</si>
  <si>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</si>
  <si>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</si>
  <si>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</si>
  <si>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</si>
  <si>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</si>
  <si>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</si>
  <si>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</si>
  <si>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</si>
  <si>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</si>
  <si>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</si>
  <si>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</si>
  <si>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</si>
  <si>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</si>
  <si>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</si>
  <si>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</si>
  <si>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</si>
  <si>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</si>
  <si>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</si>
  <si>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</si>
  <si>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</si>
  <si>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</si>
  <si>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</si>
  <si>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</si>
  <si>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</si>
  <si>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</si>
  <si>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</si>
  <si>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</si>
  <si>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</si>
  <si>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</si>
  <si>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</si>
  <si>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</si>
  <si>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</si>
  <si>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</si>
  <si>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</si>
  <si>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</si>
  <si>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</si>
  <si>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</si>
  <si>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</si>
  <si>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</si>
  <si>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</si>
  <si>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</si>
  <si>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</si>
  <si>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</si>
  <si>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</si>
  <si>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</si>
  <si>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</si>
  <si>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</si>
  <si>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</si>
  <si>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</si>
  <si>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</si>
  <si>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</si>
  <si>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</si>
  <si>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</si>
  <si>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</si>
  <si>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</si>
  <si>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</si>
  <si>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</si>
  <si>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</si>
  <si>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</si>
  <si>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</si>
  <si>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</si>
  <si>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</si>
  <si>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</si>
  <si>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</si>
  <si>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</si>
  <si>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</si>
  <si>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</si>
  <si>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</si>
  <si>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</si>
  <si>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</si>
  <si>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</si>
  <si>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</si>
  <si>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</si>
  <si>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</si>
  <si>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</si>
  <si>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</si>
  <si>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</si>
  <si>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</si>
  <si>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</si>
  <si>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</si>
  <si>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</si>
  <si>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</si>
  <si>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</si>
  <si>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</si>
  <si>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</si>
  <si>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</si>
  <si>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</si>
  <si>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</si>
  <si>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</si>
  <si>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</si>
  <si>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</si>
  <si>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</si>
  <si>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</si>
  <si>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</si>
  <si>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</si>
  <si>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</si>
  <si>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</si>
  <si>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</si>
  <si>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</si>
  <si>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</si>
  <si>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</si>
  <si>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</si>
  <si>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</si>
  <si>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</si>
  <si>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</si>
  <si>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</si>
  <si>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</si>
  <si>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</si>
  <si>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</si>
  <si>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</si>
  <si>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</si>
  <si>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</si>
  <si>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</si>
  <si>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</si>
  <si>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</si>
  <si>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</si>
  <si>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</si>
  <si>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</si>
  <si>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</si>
  <si>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</si>
  <si>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</si>
  <si>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</si>
  <si>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</si>
  <si>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</si>
  <si>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</si>
  <si>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</si>
  <si>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</si>
  <si>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</si>
  <si>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</si>
  <si>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</si>
  <si>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</si>
  <si>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</si>
  <si>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</si>
  <si>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</si>
  <si>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</si>
  <si>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</si>
  <si>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</si>
  <si>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</si>
  <si>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</si>
  <si>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</si>
  <si>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</si>
  <si>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</si>
  <si>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</si>
  <si>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</si>
  <si>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</si>
  <si>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</si>
  <si>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</si>
  <si>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</si>
  <si>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</si>
  <si>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</si>
  <si>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</si>
  <si>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</si>
  <si>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</si>
  <si>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</si>
  <si>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</si>
  <si>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</si>
  <si>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</si>
  <si>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</si>
  <si>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</si>
  <si>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</si>
  <si>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</si>
  <si>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</si>
  <si>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</si>
  <si>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</si>
  <si>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</si>
  <si>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</si>
  <si>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</si>
  <si>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</si>
  <si>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</si>
  <si>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</si>
  <si>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</si>
  <si>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</si>
  <si>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</si>
  <si>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</si>
  <si>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</si>
  <si>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</si>
  <si>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</si>
  <si>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</si>
  <si>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</si>
  <si>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</si>
  <si>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</si>
  <si>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</si>
  <si>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</si>
  <si>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</si>
  <si>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</si>
  <si>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</si>
  <si>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</si>
  <si>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</si>
  <si>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</si>
  <si>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</si>
  <si>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</si>
  <si>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</si>
  <si>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</si>
  <si>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</si>
  <si>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</si>
  <si>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</si>
  <si>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</si>
  <si>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</si>
  <si>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</si>
  <si>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</si>
  <si>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</si>
  <si>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</si>
  <si>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</si>
  <si>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</si>
  <si>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</si>
  <si>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</si>
  <si>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</si>
  <si>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</si>
  <si>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</si>
  <si>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</si>
  <si>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</si>
  <si>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</si>
  <si>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</si>
  <si>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</si>
  <si>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</si>
  <si>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</si>
  <si>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</si>
  <si>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</si>
  <si>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</si>
  <si>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</si>
  <si>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</si>
  <si>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</si>
  <si>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</si>
  <si>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</si>
  <si>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</si>
  <si>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</si>
  <si>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</si>
  <si>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</si>
  <si>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</si>
  <si>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</si>
  <si>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</si>
  <si>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</si>
  <si>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</si>
  <si>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</si>
  <si>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</si>
  <si>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</si>
  <si>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</si>
  <si>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</si>
  <si>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</si>
  <si>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</si>
  <si>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</si>
  <si>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</si>
  <si>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</si>
  <si>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</si>
  <si>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</si>
  <si>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</si>
  <si>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</si>
  <si>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</si>
  <si>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</si>
  <si>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</si>
  <si>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</si>
  <si>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</si>
  <si>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</si>
  <si>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</si>
  <si>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</si>
  <si>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</si>
  <si>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</si>
  <si>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</si>
  <si>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</si>
  <si>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</si>
  <si>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</si>
  <si>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</si>
  <si>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</si>
  <si>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</si>
  <si>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</si>
  <si>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</si>
  <si>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</si>
  <si>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</si>
  <si>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</si>
  <si>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</si>
  <si>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</si>
  <si>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</si>
  <si>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</si>
  <si>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</si>
  <si>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</si>
  <si>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</si>
  <si>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</si>
  <si>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</si>
  <si>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</si>
  <si>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</si>
  <si>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</si>
  <si>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</si>
  <si>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</si>
  <si>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</si>
  <si>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</si>
  <si>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</si>
  <si>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</si>
  <si>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</si>
  <si>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</si>
  <si>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</si>
  <si>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</si>
  <si>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</si>
  <si>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</si>
  <si>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</si>
  <si>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</si>
  <si>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</si>
  <si>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</si>
  <si>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</si>
  <si>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</si>
  <si>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</si>
  <si>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</si>
  <si>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</si>
  <si>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</si>
  <si>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</si>
  <si>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</si>
  <si>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</si>
  <si>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</si>
  <si>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</si>
  <si>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</si>
  <si>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</si>
  <si>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</si>
  <si>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</si>
  <si>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</si>
  <si>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</si>
  <si>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</si>
  <si>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</si>
  <si>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</si>
  <si>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</si>
  <si>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</si>
  <si>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</si>
  <si>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</si>
  <si>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</si>
  <si>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</si>
  <si>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</si>
  <si>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</si>
  <si>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</si>
  <si>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</si>
  <si>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</si>
  <si>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</si>
  <si>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</si>
  <si>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</si>
  <si>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</si>
  <si>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</si>
  <si>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</si>
  <si>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</si>
  <si>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</si>
  <si>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</si>
  <si>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</si>
  <si>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</si>
  <si>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</si>
  <si>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</si>
  <si>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</si>
  <si>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</si>
  <si>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</si>
  <si>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</si>
  <si>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</si>
  <si>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</si>
  <si>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</si>
  <si>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</si>
  <si>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</si>
  <si>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</si>
  <si>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</si>
  <si>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</si>
  <si>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</si>
  <si>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</si>
  <si>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</si>
  <si>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</si>
  <si>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</si>
  <si>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</si>
  <si>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</si>
  <si>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</si>
  <si>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</si>
  <si>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</si>
  <si>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</si>
  <si>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</si>
  <si>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</si>
  <si>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</si>
  <si>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</si>
  <si>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</si>
  <si>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</si>
  <si>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</si>
  <si>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</si>
  <si>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</si>
  <si>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</si>
  <si>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</si>
  <si>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</si>
  <si>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</si>
  <si>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</si>
  <si>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</si>
  <si>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</si>
  <si>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</si>
  <si>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</si>
  <si>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</si>
  <si>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</si>
  <si>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</si>
  <si>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</si>
  <si>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</si>
  <si>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</si>
  <si>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</si>
  <si>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</si>
  <si>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</si>
  <si>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</si>
  <si>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</si>
  <si>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</si>
  <si>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</si>
  <si>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</si>
  <si>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</si>
  <si>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</si>
  <si>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</si>
  <si>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</si>
  <si>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</si>
  <si>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</si>
  <si>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</si>
  <si>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</si>
  <si>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</si>
  <si>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</si>
  <si>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</si>
  <si>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</si>
  <si>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</si>
  <si>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</si>
  <si>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</si>
  <si>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</si>
  <si>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</si>
  <si>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</si>
  <si>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</si>
  <si>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</si>
  <si>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</si>
  <si>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</si>
  <si>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</si>
  <si>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</si>
  <si>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</si>
  <si>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</si>
  <si>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</si>
  <si>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</si>
  <si>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</si>
  <si>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</si>
  <si>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</si>
  <si>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</si>
  <si>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</si>
  <si>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</si>
  <si>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</si>
  <si>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</si>
  <si>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</si>
  <si>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</si>
  <si>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</si>
  <si>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</si>
  <si>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</si>
  <si>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</si>
  <si>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</si>
  <si>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</si>
  <si>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</si>
  <si>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</si>
  <si>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</si>
  <si>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</si>
  <si>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</si>
  <si>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</si>
  <si>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</si>
  <si>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</si>
  <si>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</si>
  <si>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</si>
  <si>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</si>
  <si>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</si>
  <si>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</si>
  <si>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</si>
  <si>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</si>
  <si>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</si>
  <si>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</si>
  <si>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</si>
  <si>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</si>
  <si>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</si>
  <si>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</si>
  <si>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</si>
  <si>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</si>
  <si>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</si>
  <si>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</si>
  <si>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</si>
  <si>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</si>
  <si>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</si>
  <si>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</si>
  <si>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</si>
  <si>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</si>
  <si>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</si>
  <si>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</si>
  <si>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</si>
  <si>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</si>
  <si>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</si>
  <si>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</si>
  <si>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</si>
  <si>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</si>
  <si>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</si>
  <si>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</si>
  <si>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</si>
  <si>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</si>
  <si>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</si>
  <si>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</si>
  <si>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</si>
  <si>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</si>
  <si>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</si>
  <si>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</si>
  <si>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</si>
  <si>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</si>
  <si>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</si>
  <si>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</si>
  <si>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</si>
  <si>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</si>
  <si>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</si>
  <si>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</si>
  <si>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</si>
  <si>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</si>
  <si>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</si>
  <si>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</si>
  <si>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</si>
  <si>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</si>
  <si>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</si>
  <si>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</si>
  <si>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</si>
  <si>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</si>
  <si>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</si>
  <si>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</si>
  <si>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</si>
  <si>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</si>
  <si>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</si>
  <si>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</si>
  <si>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</si>
  <si>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</si>
  <si>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</si>
  <si>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</si>
  <si>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</si>
  <si>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</si>
  <si>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</si>
  <si>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</si>
  <si>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</si>
  <si>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</si>
  <si>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</si>
  <si>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</si>
  <si>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</si>
  <si>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</si>
  <si>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</si>
  <si>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</si>
  <si>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</si>
  <si>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</si>
  <si>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</si>
  <si>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</si>
  <si>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</si>
  <si>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</si>
  <si>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</si>
  <si>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</si>
  <si>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</si>
  <si>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</si>
  <si>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</si>
  <si>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</si>
  <si>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</si>
  <si>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</si>
  <si>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</si>
  <si>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</si>
  <si>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</si>
  <si>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</si>
  <si>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</si>
  <si>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</si>
  <si>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</si>
  <si>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</si>
  <si>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</si>
  <si>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</si>
  <si>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</si>
  <si>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</si>
  <si>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</si>
  <si>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</si>
  <si>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</si>
  <si>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</si>
  <si>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</si>
  <si>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</si>
  <si>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</si>
  <si>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</si>
  <si>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</si>
  <si>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</si>
  <si>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</si>
  <si>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</si>
  <si>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</si>
  <si>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</si>
  <si>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</si>
  <si>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</si>
  <si>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</si>
  <si>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</si>
  <si>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</si>
  <si>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</si>
  <si>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</si>
  <si>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</si>
  <si>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</si>
  <si>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</si>
  <si>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</si>
  <si>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</si>
  <si>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</si>
  <si>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</si>
  <si>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</si>
  <si>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</si>
  <si>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</si>
  <si>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</si>
  <si>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</si>
  <si>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</si>
  <si>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</si>
  <si>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</si>
  <si>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</si>
  <si>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</si>
  <si>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</si>
  <si>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</si>
  <si>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</si>
  <si>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</si>
  <si>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</si>
  <si>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</si>
  <si>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</si>
  <si>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</si>
  <si>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</si>
  <si>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</si>
  <si>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</si>
  <si>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</si>
  <si>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</si>
  <si>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</si>
  <si>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</si>
  <si>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</si>
  <si>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</si>
  <si>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</si>
  <si>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</si>
  <si>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</si>
  <si>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</si>
  <si>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</si>
  <si>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</si>
  <si>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</si>
  <si>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</si>
  <si>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</si>
  <si>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</si>
  <si>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</si>
  <si>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</si>
  <si>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</si>
  <si>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</si>
  <si>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</si>
  <si>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</si>
  <si>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</si>
  <si>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</si>
  <si>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</si>
  <si>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</si>
  <si>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</si>
  <si>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</si>
  <si>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</si>
  <si>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</si>
  <si>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</si>
  <si>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</si>
  <si>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</si>
  <si>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</si>
  <si>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</si>
  <si>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</si>
  <si>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</si>
  <si>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</si>
  <si>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</si>
  <si>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</si>
  <si>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</si>
  <si>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</si>
  <si>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</si>
  <si>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</si>
  <si>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</si>
  <si>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</si>
  <si>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</si>
  <si>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</si>
  <si>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</si>
  <si>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</si>
  <si>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</si>
  <si>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</si>
  <si>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</si>
  <si>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</si>
  <si>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</si>
  <si>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</si>
  <si>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</si>
  <si>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</si>
  <si>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</si>
  <si>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</si>
  <si>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</si>
  <si>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</si>
  <si>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</si>
  <si>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</si>
  <si>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</si>
  <si>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</si>
  <si>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</si>
  <si>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</si>
  <si>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</si>
  <si>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</si>
  <si>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</si>
  <si>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</si>
  <si>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</si>
  <si>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</si>
  <si>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</si>
  <si>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</si>
  <si>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</si>
  <si>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</si>
  <si>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</si>
  <si>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</si>
  <si>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</si>
  <si>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</si>
  <si>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</si>
  <si>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</si>
  <si>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</si>
  <si>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</si>
  <si>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</si>
  <si>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</si>
  <si>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</si>
  <si>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</si>
  <si>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</si>
  <si>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</si>
  <si>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</si>
  <si>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</si>
  <si>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</si>
  <si>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</si>
  <si>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</si>
  <si>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</si>
  <si>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</si>
  <si>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</si>
  <si>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</si>
  <si>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</si>
  <si>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</si>
  <si>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</si>
  <si>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</si>
  <si>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</si>
  <si>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</si>
  <si>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</si>
  <si>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</si>
  <si>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</si>
  <si>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</si>
  <si>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</si>
  <si>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</si>
  <si>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</si>
  <si>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</si>
  <si>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</si>
  <si>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</si>
  <si>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</si>
  <si>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</si>
  <si>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</si>
  <si>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</si>
  <si>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</si>
  <si>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</si>
  <si>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</si>
  <si>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</si>
  <si>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</si>
  <si>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</si>
  <si>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</si>
  <si>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</si>
  <si>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</si>
  <si>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</si>
  <si>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</si>
  <si>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</si>
  <si>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</si>
  <si>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</si>
  <si>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</si>
  <si>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</si>
  <si>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</si>
  <si>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</si>
  <si>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</si>
  <si>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</si>
  <si>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</si>
  <si>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</si>
  <si>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</si>
  <si>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</si>
  <si>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</si>
  <si>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</si>
  <si>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</si>
  <si>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</si>
  <si>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</si>
  <si>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</si>
  <si>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</si>
  <si>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</si>
  <si>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</si>
  <si>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</si>
  <si>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</si>
  <si>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</si>
  <si>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</si>
  <si>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</si>
  <si>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</si>
  <si>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</si>
  <si>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</si>
  <si>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</si>
  <si>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</si>
  <si>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</si>
  <si>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</si>
  <si>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</si>
  <si>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</si>
  <si>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</si>
  <si>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</si>
  <si>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</si>
  <si>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</si>
  <si>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</si>
  <si>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</si>
  <si>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</si>
  <si>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</si>
  <si>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</si>
  <si>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</si>
  <si>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</si>
  <si>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</si>
  <si>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</si>
  <si>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</si>
  <si>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</si>
  <si>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</si>
  <si>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</si>
  <si>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</si>
  <si>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</si>
  <si>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</si>
  <si>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</si>
  <si>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</si>
  <si>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</si>
  <si>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</si>
  <si>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</si>
  <si>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</si>
  <si>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</si>
  <si>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</si>
  <si>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</si>
  <si>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</si>
  <si>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</si>
  <si>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</si>
  <si>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</si>
  <si>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</si>
  <si>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</si>
  <si>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</si>
  <si>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</si>
  <si>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</si>
  <si>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</si>
  <si>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</si>
  <si>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</si>
  <si>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</si>
  <si>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</si>
  <si>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</si>
  <si>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</si>
  <si>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</si>
  <si>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</si>
  <si>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</si>
  <si>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</si>
  <si>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</si>
  <si>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</si>
  <si>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</si>
  <si>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</si>
  <si>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</si>
  <si>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</si>
  <si>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</si>
  <si>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</si>
  <si>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</si>
  <si>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</si>
  <si>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</si>
  <si>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</si>
  <si>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</si>
  <si>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</si>
  <si>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</si>
  <si>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</si>
  <si>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</si>
  <si>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</si>
  <si>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</si>
  <si>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</si>
  <si>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</si>
  <si>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</si>
  <si>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</si>
  <si>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</si>
  <si>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</si>
  <si>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</si>
  <si>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</si>
  <si>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</si>
  <si>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</si>
  <si>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</si>
  <si>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</si>
  <si>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</si>
  <si>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</si>
  <si>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</si>
  <si>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</si>
  <si>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</si>
  <si>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</si>
  <si>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</si>
  <si>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</si>
  <si>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</si>
  <si>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</si>
  <si>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</si>
  <si>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</si>
  <si>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</si>
  <si>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</si>
  <si>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</si>
  <si>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</si>
  <si>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</si>
  <si>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</si>
  <si>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</si>
  <si>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</si>
  <si>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</si>
  <si>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</si>
  <si>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</si>
  <si>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</si>
  <si>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</si>
  <si>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</si>
  <si>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</si>
  <si>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</si>
  <si>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</si>
  <si>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</si>
  <si>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</si>
  <si>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</si>
  <si>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</si>
  <si>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</si>
  <si>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</si>
  <si>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</si>
  <si>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</si>
  <si>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</si>
  <si>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</si>
  <si>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</si>
  <si>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</si>
  <si>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</si>
  <si>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</si>
  <si>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</si>
  <si>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</si>
  <si>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</si>
  <si>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</si>
  <si>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</si>
  <si>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</si>
  <si>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</si>
  <si>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</si>
  <si>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</si>
  <si>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</si>
  <si>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</si>
  <si>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</si>
  <si>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</si>
  <si>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</si>
  <si>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</si>
  <si>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</si>
  <si>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</si>
  <si>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</si>
  <si>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</si>
  <si>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</si>
  <si>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</si>
  <si>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</si>
  <si>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</si>
  <si>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</si>
  <si>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</si>
  <si>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</si>
  <si>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</si>
  <si>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</si>
  <si>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</si>
  <si>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</si>
  <si>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</si>
  <si>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</si>
  <si>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</si>
  <si>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</si>
  <si>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</si>
  <si>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</si>
  <si>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</si>
  <si>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</si>
  <si>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</si>
  <si>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</si>
  <si>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</si>
  <si>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</si>
  <si>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</si>
  <si>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</si>
  <si>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</si>
  <si>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</si>
  <si>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</si>
  <si>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</si>
  <si>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</si>
  <si>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</si>
  <si>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</si>
  <si>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</si>
  <si>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</si>
  <si>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</si>
  <si>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</si>
  <si>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</si>
  <si>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</si>
  <si>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</si>
  <si>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</si>
  <si>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</si>
  <si>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</si>
  <si>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</si>
  <si>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</si>
  <si>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</si>
  <si>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</si>
  <si>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</si>
  <si>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</si>
  <si>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</si>
  <si>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</si>
  <si>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</si>
  <si>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</si>
  <si>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</si>
  <si>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</si>
  <si>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</si>
  <si>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</si>
  <si>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</si>
  <si>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</si>
  <si>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</si>
  <si>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</si>
  <si>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</si>
  <si>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</si>
  <si>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</si>
  <si>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</si>
  <si>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</si>
  <si>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</si>
  <si>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</si>
  <si>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</si>
  <si>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</si>
  <si>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</si>
  <si>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</si>
  <si>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</si>
  <si>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</si>
  <si>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</si>
  <si>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</si>
  <si>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</si>
  <si>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</si>
  <si>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</si>
  <si>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</si>
  <si>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</si>
  <si>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</si>
  <si>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</si>
  <si>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</si>
  <si>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</si>
  <si>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</si>
  <si>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</si>
  <si>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</si>
  <si>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</si>
  <si>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</si>
  <si>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</si>
  <si>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</si>
  <si>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</si>
  <si>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</si>
  <si>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</si>
  <si>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</si>
  <si>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</si>
  <si>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</si>
  <si>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</si>
  <si>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</si>
  <si>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</si>
  <si>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</si>
  <si>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</si>
  <si>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</si>
  <si>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</si>
  <si>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</si>
  <si>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</si>
  <si>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</si>
  <si>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</si>
  <si>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</si>
  <si>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</si>
  <si>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</si>
  <si>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</si>
  <si>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</si>
  <si>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</si>
  <si>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</si>
  <si>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</si>
  <si>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</si>
  <si>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</si>
  <si>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</si>
  <si>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</si>
  <si>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</si>
  <si>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</si>
  <si>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</si>
  <si>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</si>
  <si>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</si>
  <si>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</si>
  <si>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</si>
  <si>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</si>
  <si>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</si>
  <si>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</si>
  <si>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</si>
  <si>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</si>
  <si>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</si>
  <si>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</si>
  <si>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</si>
  <si>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</si>
  <si>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</si>
  <si>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</si>
  <si>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</si>
  <si>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</si>
  <si>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</si>
  <si>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</si>
  <si>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</si>
  <si>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</si>
  <si>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</si>
  <si>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</si>
  <si>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</si>
  <si>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</si>
  <si>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</si>
  <si>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</si>
  <si>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</si>
  <si>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</si>
  <si>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</si>
  <si>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</si>
  <si>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</si>
  <si>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</si>
  <si>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</si>
  <si>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</si>
  <si>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</si>
  <si>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</si>
  <si>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</si>
  <si>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</si>
  <si>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</si>
  <si>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</si>
  <si>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</si>
  <si>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</si>
  <si>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</si>
  <si>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</si>
  <si>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</si>
  <si>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</si>
  <si>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</si>
  <si>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</si>
  <si>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</si>
  <si>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</si>
  <si>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</si>
  <si>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</si>
  <si>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</si>
  <si>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</si>
  <si>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</si>
  <si>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</si>
  <si>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</si>
  <si>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</si>
  <si>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</si>
  <si>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</si>
  <si>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</si>
  <si>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</si>
  <si>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</si>
  <si>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</si>
  <si>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</si>
  <si>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</si>
  <si>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</si>
  <si>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</si>
  <si>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</si>
  <si>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</si>
  <si>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</si>
  <si>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</si>
  <si>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</si>
  <si>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</si>
  <si>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</si>
  <si>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</si>
  <si>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</si>
  <si>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</si>
  <si>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</si>
  <si>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</si>
  <si>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</si>
  <si>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</si>
  <si>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</si>
  <si>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</si>
  <si>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</si>
  <si>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</si>
  <si>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</si>
  <si>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</si>
  <si>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</si>
  <si>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</si>
  <si>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</si>
  <si>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</si>
  <si>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</si>
  <si>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</si>
  <si>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</si>
  <si>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</si>
  <si>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</si>
  <si>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</si>
  <si>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</si>
  <si>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</si>
  <si>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</si>
  <si>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</si>
  <si>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</si>
  <si>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</si>
  <si>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</si>
  <si>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</si>
  <si>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</si>
  <si>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</si>
  <si>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</si>
  <si>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</si>
  <si>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</si>
  <si>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</si>
  <si>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</si>
  <si>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</si>
  <si>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</si>
  <si>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</si>
  <si>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</si>
  <si>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</si>
  <si>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</si>
  <si>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</si>
  <si>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</si>
  <si>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</si>
  <si>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</si>
  <si>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</si>
  <si>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</si>
  <si>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</si>
  <si>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</si>
  <si>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</si>
  <si>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</si>
  <si>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</si>
  <si>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</si>
  <si>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</si>
  <si>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</si>
  <si>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</si>
  <si>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</si>
  <si>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</si>
  <si>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</si>
  <si>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</si>
  <si>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</si>
  <si>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</si>
  <si>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</si>
  <si>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</si>
  <si>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</si>
  <si>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</si>
  <si>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</si>
  <si>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</si>
  <si>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</si>
  <si>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</si>
  <si>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</si>
  <si>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</si>
  <si>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</si>
  <si>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</si>
  <si>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</si>
  <si>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</si>
  <si>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</si>
  <si>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</si>
  <si>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</si>
  <si>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</si>
  <si>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</si>
  <si>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</si>
  <si>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</si>
  <si>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</si>
  <si>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</si>
  <si>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</si>
  <si>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</si>
  <si>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</si>
  <si>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</si>
  <si>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</si>
  <si>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</si>
  <si>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</si>
  <si>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</si>
  <si>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</si>
  <si>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</si>
  <si>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</si>
  <si>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</si>
  <si>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</si>
  <si>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</si>
  <si>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</si>
  <si>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</si>
  <si>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</si>
  <si>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</si>
  <si>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</si>
  <si>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</si>
  <si>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</si>
  <si>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</si>
  <si>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</si>
  <si>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</si>
  <si>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</si>
  <si>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</si>
  <si>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</si>
  <si>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</si>
  <si>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</si>
  <si>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</si>
  <si>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</si>
  <si>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</si>
  <si>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</si>
  <si>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</si>
  <si>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</si>
  <si>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</si>
  <si>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</si>
  <si>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</si>
  <si>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</si>
  <si>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</si>
  <si>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</si>
  <si>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</si>
  <si>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</si>
  <si>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</si>
  <si>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</si>
  <si>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</si>
  <si>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</si>
  <si>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</si>
  <si>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</si>
  <si>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</si>
  <si>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</si>
  <si>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</si>
  <si>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</si>
  <si>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</si>
  <si>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</si>
  <si>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</si>
  <si>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</si>
  <si>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</si>
  <si>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</si>
  <si>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</si>
  <si>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</si>
  <si>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</si>
  <si>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</si>
  <si>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</si>
  <si>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</si>
  <si>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</si>
  <si>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</si>
  <si>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</si>
  <si>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</si>
  <si>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</si>
  <si>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</si>
  <si>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</si>
  <si>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</si>
  <si>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</si>
  <si>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</si>
  <si>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</si>
  <si>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</si>
  <si>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</si>
  <si>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</si>
  <si>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</si>
  <si>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</si>
  <si>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</si>
  <si>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</si>
  <si>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</si>
  <si>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</si>
  <si>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</si>
  <si>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</si>
  <si>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</si>
  <si>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</si>
  <si>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</si>
  <si>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</si>
  <si>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</si>
  <si>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</si>
  <si>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</si>
  <si>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</si>
  <si>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</si>
  <si>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</si>
  <si>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</si>
  <si>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</si>
  <si>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</si>
  <si>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</si>
  <si>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</si>
  <si>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</si>
  <si>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</si>
  <si>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</si>
  <si>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</si>
  <si>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</si>
  <si>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</si>
  <si>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</si>
  <si>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</si>
  <si>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</si>
  <si>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</si>
  <si>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</si>
  <si>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</si>
  <si>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</si>
  <si>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</si>
  <si>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</si>
  <si>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</si>
  <si>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</si>
  <si>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</si>
  <si>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</si>
  <si>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</si>
  <si>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</si>
  <si>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</si>
  <si>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</si>
  <si>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</si>
  <si>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</si>
  <si>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</si>
  <si>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</si>
  <si>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</si>
  <si>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</si>
  <si>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</si>
  <si>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</si>
  <si>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</si>
  <si>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</si>
  <si>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</si>
  <si>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</si>
  <si>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</si>
  <si>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</si>
  <si>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</si>
  <si>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</si>
  <si>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</si>
  <si>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</si>
  <si>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</si>
  <si>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</si>
  <si>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</si>
  <si>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</si>
  <si>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</si>
  <si>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</si>
  <si>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</si>
  <si>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</si>
  <si>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</si>
  <si>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</si>
  <si>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</si>
  <si>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</si>
  <si>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</si>
  <si>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</si>
  <si>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</si>
  <si>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</si>
  <si>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</si>
  <si>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</si>
  <si>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</si>
  <si>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</si>
  <si>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</si>
  <si>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</si>
  <si>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</si>
  <si>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</si>
  <si>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</si>
  <si>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</si>
  <si>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</si>
  <si>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</si>
  <si>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</si>
  <si>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</si>
  <si>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</si>
  <si>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</si>
  <si>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</si>
  <si>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</si>
  <si>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</si>
  <si>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</si>
  <si>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</si>
  <si>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</si>
  <si>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</si>
  <si>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</si>
  <si>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</si>
  <si>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</si>
  <si>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</si>
  <si>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</si>
  <si>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</si>
  <si>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</si>
  <si>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</si>
  <si>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</si>
  <si>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</si>
  <si>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</si>
  <si>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</si>
  <si>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</si>
  <si>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</si>
  <si>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</si>
  <si>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</si>
  <si>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</si>
  <si>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</si>
  <si>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</si>
  <si>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</si>
  <si>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</si>
  <si>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</si>
  <si>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</si>
  <si>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</si>
  <si>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</si>
  <si>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</si>
  <si>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</si>
  <si>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</si>
  <si>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</si>
  <si>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</si>
  <si>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</si>
  <si>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</si>
  <si>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</si>
  <si>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</si>
  <si>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</si>
  <si>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</si>
  <si>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</si>
  <si>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</si>
  <si>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</si>
  <si>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</si>
  <si>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</si>
  <si>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</si>
  <si>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</si>
  <si>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</si>
  <si>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</si>
  <si>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</si>
  <si>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</si>
  <si>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</si>
  <si>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</si>
  <si>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</si>
  <si>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</si>
  <si>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</si>
  <si>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</si>
  <si>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</si>
  <si>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</si>
  <si>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</si>
  <si>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</si>
  <si>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</si>
  <si>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</si>
  <si>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</si>
  <si>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</si>
  <si>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</si>
  <si>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</si>
  <si>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</si>
  <si>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</si>
  <si>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Intervalo programado para as 15h</t>
  </si>
  <si>
    <t>Intervalo prograamdo para as 15h</t>
  </si>
  <si>
    <t xml:space="preserve">MC1 as 11:38h aguardando para dar passagem ao W70 e D72 </t>
  </si>
  <si>
    <t>MC1 as 10:48h previsão de faixa as 12h</t>
  </si>
  <si>
    <t>Desacrga de pedro do km 719 ao 717 - e desloca pra TGR</t>
  </si>
  <si>
    <t>MC1 as 11:20h - licença as 11:34h deslocando pro km de descarga</t>
  </si>
  <si>
    <t>Licença as 11:34h deslocando pro km de descarga</t>
  </si>
  <si>
    <t>TGRNorte</t>
  </si>
  <si>
    <t>Troca de jacaré - AMV TGR norte</t>
  </si>
  <si>
    <t>Pronto as 10:38h - intervalo das 10:51h as 12:51h</t>
  </si>
  <si>
    <t>Intervalo das 10:51h as 12:51h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</si>
  <si>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</si>
  <si>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</si>
  <si>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</si>
  <si>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</si>
  <si>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</si>
  <si>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</si>
  <si>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</si>
  <si>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</si>
  <si>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</si>
  <si>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</si>
  <si>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</si>
  <si>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</si>
  <si>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</si>
  <si>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</si>
  <si>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</si>
  <si>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</si>
  <si>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</si>
  <si>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</si>
  <si>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</si>
  <si>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</si>
  <si>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</si>
  <si>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</si>
  <si>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</si>
  <si>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</si>
  <si>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</si>
  <si>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</si>
  <si>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</si>
  <si>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</si>
  <si>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</si>
  <si>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</si>
  <si>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</si>
  <si>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</si>
  <si>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</si>
  <si>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</si>
  <si>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TCSTGR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</si>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</sst>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6" totalsRowShown="0" headerRowDxfId="105" totalsRowDxfId="104" tableBorderDxfId="103">
  <autoFilter ref="A5:BS596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2" sqref="A2: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abSelected="1" topLeftCell="J1" workbookViewId="0">
      <selection activeCell="T43" sqref="T43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2"/>
  <sheetViews>
    <sheetView zoomScaleNormal="100" workbookViewId="0">
      <pane xSplit="6" ySplit="5" topLeftCell="BJ227" activePane="bottomRight" state="frozen"/>
      <selection pane="bottomRight" activeCell="BO243" sqref="BO2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8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8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8" si="32">IF(AND(BR224&lt;1,BS224&lt;1),"Produção e Intervalo",IF(BR224&lt;1,"Intervalo",IF(BS224&lt;1,"Produção","Aderente")))</f>
        <v>Aderente</v>
      </c>
      <c r="BR224" s="18" t="str">
        <f t="shared" ref="BR224:BR288" si="33">IF(OR(B224="",F224=""),"*",AY224/P224)</f>
        <v>*</v>
      </c>
      <c r="BS224" s="18" t="str">
        <f t="shared" ref="BS224:BS288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1</v>
      </c>
      <c r="BI234" s="16"/>
      <c r="BJ234" s="16" t="s">
        <v>1488</v>
      </c>
      <c r="BK234" s="16" t="s">
        <v>1489</v>
      </c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1</v>
      </c>
      <c r="BI236" s="16"/>
      <c r="BJ236" s="16" t="s">
        <v>1493</v>
      </c>
      <c r="BK236" s="16" t="s">
        <v>1494</v>
      </c>
      <c r="BL236" s="15"/>
      <c r="BM236" s="14"/>
      <c r="BN236" s="14"/>
      <c r="BO236" s="160"/>
      <c r="BP236" s="16"/>
      <c r="BQ236" s="12" t="e">
        <f t="shared" si="32"/>
        <v>#VALUE!</v>
      </c>
      <c r="BR236" s="18" t="e">
        <f t="shared" si="33"/>
        <v>#VALUE!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>
        <v>78</v>
      </c>
      <c r="K240" s="212">
        <v>181.4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BASE_MAPA!$E$2:$E$359, BASE_MAPA!$J$2:$J$359), "ERRO")</f>
        <v>ITIRAPINA - BAURU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ZIQ-ZQY</v>
      </c>
      <c r="AN240" s="279" t="str">
        <f>IF(BS_CONTROLE[[#This Row],[SB]]=0, "-", BS_CONTROLE[[#This Row],[SB]])</f>
        <v>ZIQZQY</v>
      </c>
      <c r="AO240" s="280">
        <f>IF(BS_CONTROLE[[#This Row],[SUB]]=0, "-", BS_CONTROLE[[#This Row],[SUB]])</f>
        <v>78</v>
      </c>
      <c r="AP240" s="281">
        <f>IF(BS_CONTROLE[[#This Row],[KM - Inicio]]=0, "-", BS_CONTROLE[[#This Row],[KM - Inicio]])</f>
        <v>181.4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BASE_MAPA!$E$2:$E$359, BASE_MAPA!$J$2:$J$359), "ERRO")</f>
        <v>ITIRAPINA - BAURU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609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1284</v>
      </c>
      <c r="W243" s="168" t="s">
        <v>1309</v>
      </c>
      <c r="X243" s="213" t="s">
        <v>967</v>
      </c>
      <c r="Y243" s="153" t="s">
        <v>966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>
        <v>0.4375</v>
      </c>
      <c r="AS243" s="38">
        <v>0.45069444444444445</v>
      </c>
      <c r="AT243" s="38">
        <v>0.53402777777777777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8.3333333333333315E-2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>
        <v>2</v>
      </c>
      <c r="BI243" s="16"/>
      <c r="BJ243" s="16" t="s">
        <v>1495</v>
      </c>
      <c r="BK243" s="16" t="s">
        <v>1496</v>
      </c>
      <c r="BL243" s="15"/>
      <c r="BM243" s="14" t="s">
        <v>992</v>
      </c>
      <c r="BN243" s="14" t="s">
        <v>1021</v>
      </c>
      <c r="BO243" s="160"/>
      <c r="BP243" s="16"/>
      <c r="BQ243" s="12" t="str">
        <f t="shared" si="32"/>
        <v>Intervalo</v>
      </c>
      <c r="BR243" s="18">
        <f t="shared" si="33"/>
        <v>0.66666666666666652</v>
      </c>
      <c r="BS243" s="18">
        <f t="shared" si="34"/>
        <v>1</v>
      </c>
      <c r="BT243" s="220" t="str">
        <f t="shared" si="26"/>
        <v>SuperExecução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608</v>
      </c>
      <c r="I245" s="168" t="s">
        <v>608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1321</v>
      </c>
      <c r="W245" s="168" t="s">
        <v>1468</v>
      </c>
      <c r="X245" s="213" t="s">
        <v>972</v>
      </c>
      <c r="Y245" s="153" t="s">
        <v>975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>
        <v>0.3659722222222222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>
        <v>0</v>
      </c>
      <c r="BI245" s="16"/>
      <c r="BJ245" s="16" t="s">
        <v>1497</v>
      </c>
      <c r="BK245" s="16" t="s">
        <v>1498</v>
      </c>
      <c r="BL245" s="15"/>
      <c r="BM245" s="14" t="s">
        <v>994</v>
      </c>
      <c r="BN245" s="14" t="s">
        <v>1012</v>
      </c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 t="shared" si="26"/>
        <v>ModernizaçãoEquipamento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1288</v>
      </c>
      <c r="I247" s="168" t="s">
        <v>588</v>
      </c>
      <c r="J247" s="212">
        <v>74</v>
      </c>
      <c r="K247" s="212">
        <v>1</v>
      </c>
      <c r="L247" s="83">
        <v>109</v>
      </c>
      <c r="M247" s="199" t="s">
        <v>1499</v>
      </c>
      <c r="N247" s="199" t="s">
        <v>1500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1315</v>
      </c>
      <c r="W247" s="168" t="s">
        <v>1290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>
        <v>0.38194444444444442</v>
      </c>
      <c r="AS247" s="38">
        <v>0</v>
      </c>
      <c r="AT247" s="38">
        <v>4.1666666666666664E-2</v>
      </c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4.1666666666666664E-2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>
        <v>1</v>
      </c>
      <c r="BI247" s="16"/>
      <c r="BJ247" s="16" t="s">
        <v>1501</v>
      </c>
      <c r="BK247" s="16" t="s">
        <v>1502</v>
      </c>
      <c r="BL247" s="15"/>
      <c r="BM247" s="14"/>
      <c r="BN247" s="14"/>
      <c r="BO247" s="160"/>
      <c r="BP247" s="16"/>
      <c r="BQ247" s="12" t="str">
        <f t="shared" si="32"/>
        <v>Produção</v>
      </c>
      <c r="BR247" s="18">
        <f t="shared" si="33"/>
        <v>1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1503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880</v>
      </c>
      <c r="I249" s="168" t="s">
        <v>1504</v>
      </c>
      <c r="J249" s="212">
        <v>78</v>
      </c>
      <c r="K249" s="212">
        <v>334</v>
      </c>
      <c r="L249" s="83" t="s">
        <v>11</v>
      </c>
      <c r="M249" s="199" t="s">
        <v>1505</v>
      </c>
      <c r="N249" s="199" t="s">
        <v>1505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1254</v>
      </c>
      <c r="W249" s="168" t="s">
        <v>1506</v>
      </c>
      <c r="X249" s="213" t="s">
        <v>972</v>
      </c>
      <c r="Y249" s="153" t="s">
        <v>975</v>
      </c>
      <c r="Z249" s="153"/>
      <c r="AA249" s="83" t="s">
        <v>1507</v>
      </c>
      <c r="AB249" s="70" t="s">
        <v>964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1340</v>
      </c>
      <c r="BK249" s="16" t="s">
        <v>1340</v>
      </c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>CARLAN (TP-58)46035</v>
      </c>
      <c r="B252" s="166">
        <v>46035</v>
      </c>
      <c r="C252" s="8">
        <f>IF(BS_CONTROLE[[#This Row],[DATA]]="","",WEEKNUM(BS_CONTROLE[[#This Row],[DATA]]))</f>
        <v>3</v>
      </c>
      <c r="D252" s="51" t="s">
        <v>358</v>
      </c>
      <c r="E252" s="314">
        <v>236</v>
      </c>
      <c r="F252" s="167" t="s">
        <v>194</v>
      </c>
      <c r="G252" s="9" t="str">
        <f>IF(D252="","*",VLOOKUP(F252,BS_ATIVIDADE[#All],3,FALSE))</f>
        <v>SOLDA</v>
      </c>
      <c r="H252" s="168" t="s">
        <v>539</v>
      </c>
      <c r="I252" s="168" t="s">
        <v>11</v>
      </c>
      <c r="J252" s="212">
        <v>101</v>
      </c>
      <c r="K252" s="212">
        <v>1517.48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52" s="168">
        <v>0.375</v>
      </c>
      <c r="P252" s="168">
        <v>8.3333333333333329E-2</v>
      </c>
      <c r="Q252" s="83">
        <v>1</v>
      </c>
      <c r="R252" s="10" t="str">
        <f>IFERROR(_xlfn.XLOOKUP(F252, BS_ATIVIDADE[ATIVIDADE],BS_ATIVIDADE[UNIDADE] ), "*")</f>
        <v>Nº DE SOLDA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2" s="80" t="str">
        <f>IFERROR(_xlfn.XLOOKUP(J252, BASE_MAPA!$E$2:$E$359, BASE_MAPA!$J$2:$J$359), "ERRO")</f>
        <v>PORTO NACIONAL - OURO VERDE</v>
      </c>
      <c r="V252" s="193" t="s">
        <v>1508</v>
      </c>
      <c r="W252" s="168" t="s">
        <v>1309</v>
      </c>
      <c r="X252" s="213" t="s">
        <v>972</v>
      </c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PDM - SOLDA</v>
      </c>
      <c r="AJ252" s="9" t="str">
        <f>IF(D252="","*",VLOOKUP(AI252,BS_ATIVIDADE[#Data],3,FALSE))</f>
        <v>SOLDA</v>
      </c>
      <c r="AK252" s="279" t="str">
        <f>IF(BS_CONTROLE[[#This Row],[Local - Partida]]=0, "-", BS_CONTROLE[[#This Row],[Local - Partida]])</f>
        <v>POVPJA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POV-PJA</v>
      </c>
      <c r="AN252" s="279" t="str">
        <f>IF(BS_CONTROLE[[#This Row],[SB]]=0, "-", BS_CONTROLE[[#This Row],[SB]])</f>
        <v>POVPJA</v>
      </c>
      <c r="AO252" s="280">
        <f>IF(BS_CONTROLE[[#This Row],[SUB]]=0, "-", BS_CONTROLE[[#This Row],[SUB]])</f>
        <v>101</v>
      </c>
      <c r="AP252" s="281">
        <f>IF(BS_CONTROLE[[#This Row],[KM - Inicio]]=0, "-", BS_CONTROLE[[#This Row],[KM - Inicio]])</f>
        <v>1517.48</v>
      </c>
      <c r="AQ252" s="281" t="str">
        <f>IF(BS_CONTROLE[[#This Row],[KM - Fim]]=0, "-", BS_CONTROLE[[#This Row],[KM - Fim]])</f>
        <v>-</v>
      </c>
      <c r="AR252" s="38">
        <v>0.375</v>
      </c>
      <c r="AS252" s="38">
        <v>0.38541666666666669</v>
      </c>
      <c r="AT252" s="38">
        <v>0.46875</v>
      </c>
      <c r="AU252" s="38"/>
      <c r="AV252" s="38"/>
      <c r="AW252" s="38"/>
      <c r="AX252" s="38"/>
      <c r="AY252" s="313">
        <f>IF(D252="","*",IFERROR(IF(ISODD(COUNT(AS252:AX252)),"ERRO",SUM((AT252-AS252),(AV252-AU252),(AX252-AW252))),"ERRO"))</f>
        <v>8.3333333333333315E-2</v>
      </c>
      <c r="AZ252" s="13"/>
      <c r="BA252" s="71">
        <v>1</v>
      </c>
      <c r="BB252" s="10" t="str">
        <f>IFERROR(_xlfn.XLOOKUP(AI252, BS_ATIVIDADE[ATIVIDADE],BS_ATIVIDADE[UNIDADE] ), "*")</f>
        <v>Nº DE SOLDA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2" s="11" t="str">
        <f>IFERROR(_xlfn.XLOOKUP(AO252, BASE_MAPA!$E$2:$E$359, BASE_MAPA!$J$2:$J$359), "ERRO")</f>
        <v>PORTO NACIONAL - OURO VERDE</v>
      </c>
      <c r="BF252" s="282" t="str">
        <f>IF(BS_CONTROLE[[#This Row],[Responsavel pelo boletim]]=0, "-", BS_CONTROLE[[#This Row],[Responsavel pelo boletim]])</f>
        <v>Carlan</v>
      </c>
      <c r="BG252" s="15"/>
      <c r="BH252" s="16">
        <v>2</v>
      </c>
      <c r="BI252" s="16"/>
      <c r="BJ252" s="16" t="s">
        <v>1509</v>
      </c>
      <c r="BK252" s="16" t="s">
        <v>1510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0.99999999999999978</v>
      </c>
      <c r="BS252" s="18">
        <f t="shared" si="34"/>
        <v>1</v>
      </c>
      <c r="BT252" s="220" t="str">
        <f t="shared" si="26"/>
        <v>OKOK</v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515</v>
      </c>
      <c r="I254" s="168" t="s">
        <v>525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1511</v>
      </c>
      <c r="W254" s="168" t="s">
        <v>1512</v>
      </c>
      <c r="X254" s="213" t="s">
        <v>972</v>
      </c>
      <c r="Y254" s="153" t="s">
        <v>975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>
        <v>0.33611111111111114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1513</v>
      </c>
      <c r="BK254" s="16" t="s">
        <v>1514</v>
      </c>
      <c r="BL254" s="15"/>
      <c r="BM254" s="14"/>
      <c r="BN254" s="14"/>
      <c r="BO254" s="160"/>
      <c r="BP254" s="16"/>
      <c r="BQ254" s="12" t="str">
        <f t="shared" si="32"/>
        <v>Produção</v>
      </c>
      <c r="BR254" s="18">
        <f t="shared" si="33"/>
        <v>1</v>
      </c>
      <c r="BS254" s="18">
        <f t="shared" si="34"/>
        <v>0</v>
      </c>
      <c r="BT254" s="220" t="str">
        <f t="shared" si="26"/>
        <v/>
      </c>
    </row>
    <row r="255" spans="1:72">
      <c r="A255" s="162" t="str">
        <f>D255&amp;B255</f>
        <v>WARLEYSON (TF-29)46035</v>
      </c>
      <c r="B255" s="163">
        <v>46035</v>
      </c>
      <c r="C255" s="8">
        <f>IF(BS_CONTROLE[[#This Row],[DATA]]="","",WEEKNUM(BS_CONTROLE[[#This Row],[DATA]]))</f>
        <v>3</v>
      </c>
      <c r="D255" s="51" t="s">
        <v>357</v>
      </c>
      <c r="E255" s="314"/>
      <c r="F255" s="167" t="s">
        <v>201</v>
      </c>
      <c r="G255" s="9" t="str">
        <f>IF(D255="","*",VLOOKUP(F255,BS_ATIVIDADE[#All],3,FALSE))</f>
        <v>TRILHO - SUBSTITUIÇÂO</v>
      </c>
      <c r="H255" s="168" t="s">
        <v>499</v>
      </c>
      <c r="I255" s="168"/>
      <c r="J255" s="212">
        <v>101</v>
      </c>
      <c r="K255" s="212">
        <v>1140.2819999999999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5" s="168">
        <v>0.33333333333333331</v>
      </c>
      <c r="P255" s="168">
        <v>0.125</v>
      </c>
      <c r="Q255" s="83">
        <v>8</v>
      </c>
      <c r="R255" s="10" t="str">
        <f>IFERROR(_xlfn.XLOOKUP(F255, BS_ATIVIDADE[ATIVIDADE],BS_ATIVIDADE[UNIDADE] ), "*")</f>
        <v>M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BASE_MAPA!$E$2:$E$359, BASE_MAPA!$J$2:$J$359), "ERRO")</f>
        <v>PORTO NACIONAL - OURO VERDE</v>
      </c>
      <c r="V255" s="294" t="s">
        <v>1474</v>
      </c>
      <c r="W255" s="324" t="s">
        <v>1515</v>
      </c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PDM - SUBSTITUIÇÃO - TRILHO</v>
      </c>
      <c r="AJ255" s="9" t="str">
        <f>IF(D255="","*",VLOOKUP(AI255,BS_ATIVIDADE[#Data],3,FALSE))</f>
        <v>TRILHO - SUBSTITUIÇÂO</v>
      </c>
      <c r="AK255" s="279" t="str">
        <f>IF(BS_CONTROLE[[#This Row],[Local - Partida]]=0, "-", BS_CONTROLE[[#This Row],[Local - Partida]])</f>
        <v>PPPPPO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PPP-PPO</v>
      </c>
      <c r="AN255" s="279" t="str">
        <f>IF(BS_CONTROLE[[#This Row],[SB]]=0, "-", BS_CONTROLE[[#This Row],[SB]])</f>
        <v>PPPPPO</v>
      </c>
      <c r="AO255" s="280">
        <f>IF(BS_CONTROLE[[#This Row],[SUB]]=0, "-", BS_CONTROLE[[#This Row],[SUB]])</f>
        <v>101</v>
      </c>
      <c r="AP255" s="281">
        <f>IF(BS_CONTROLE[[#This Row],[KM - Inicio]]=0, "-", BS_CONTROLE[[#This Row],[KM - Inicio]])</f>
        <v>1140.2819999999999</v>
      </c>
      <c r="AQ255" s="281" t="str">
        <f>IF(BS_CONTROLE[[#This Row],[KM - Fim]]=0, "-", BS_CONTROLE[[#This Row],[KM - Fim]])</f>
        <v>-</v>
      </c>
      <c r="AR255" s="237">
        <v>0.35138888888888886</v>
      </c>
      <c r="AS255" s="237">
        <v>0.37847222222222221</v>
      </c>
      <c r="AT255" s="237">
        <v>0.50347222222222221</v>
      </c>
      <c r="AU255" s="237"/>
      <c r="AV255" s="237"/>
      <c r="AW255" s="237"/>
      <c r="AX255" s="38"/>
      <c r="AY255" s="313">
        <f t="shared" ref="AY255:AY256" si="35">IF(D255="","*",IFERROR(IF(ISODD(COUNT(AS255:AX255)),"ERRO",SUM((AT255-AS255),(AV255-AU255),(AX255-AW255))),"ERRO"))</f>
        <v>0.125</v>
      </c>
      <c r="AZ255" s="13"/>
      <c r="BA255" s="71">
        <v>9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BASE_MAPA!$E$2:$E$359, BASE_MAPA!$J$2:$J$359), "ERRO")</f>
        <v>PORTO NACIONAL - OURO VERDE</v>
      </c>
      <c r="BF255" s="282" t="str">
        <f>IF(BS_CONTROLE[[#This Row],[Responsavel pelo boletim]]=0, "-", BS_CONTROLE[[#This Row],[Responsavel pelo boletim]])</f>
        <v>Warley</v>
      </c>
      <c r="BG255" s="15"/>
      <c r="BH255" s="16">
        <v>2</v>
      </c>
      <c r="BI255" s="16"/>
      <c r="BJ255" s="330" t="s">
        <v>1516</v>
      </c>
      <c r="BK255" s="16" t="s">
        <v>1517</v>
      </c>
      <c r="BL255" s="15"/>
      <c r="BM255" s="14" t="s">
        <v>996</v>
      </c>
      <c r="BN255" s="14" t="s">
        <v>996</v>
      </c>
      <c r="BO255" s="160" t="s">
        <v>996</v>
      </c>
      <c r="BP255" s="16"/>
      <c r="BQ255" s="12" t="str">
        <f>IF(AND(BR255&lt;1,BS255&lt;1),"Produção e Intervalo",IF(BR255&lt;1,"Intervalo",IF(BS255&lt;1,"Produção","Aderente")))</f>
        <v>Aderente</v>
      </c>
      <c r="BR255" s="18">
        <f>IF(OR(B255="",F255=""),"*",AY255/P255)</f>
        <v>1</v>
      </c>
      <c r="BS255" s="18">
        <f>IF(OR(B255="",F255=""),"*",BA255/Q255)</f>
        <v>1.125</v>
      </c>
      <c r="BT255" s="220" t="str">
        <f t="shared" si="26"/>
        <v>OKOK</v>
      </c>
    </row>
    <row r="256" spans="1:72">
      <c r="A256" s="50" t="str">
        <f t="shared" si="31"/>
        <v>A1746035</v>
      </c>
      <c r="B256" s="166">
        <v>46035</v>
      </c>
      <c r="C256" s="8">
        <f>IF(BS_CONTROLE[[#This Row],[DATA]]="","",WEEKNUM(BS_CONTROLE[[#This Row],[DATA]]))</f>
        <v>3</v>
      </c>
      <c r="D256" s="51" t="s">
        <v>89</v>
      </c>
      <c r="E256" s="314">
        <v>254</v>
      </c>
      <c r="F256" s="167" t="s">
        <v>85</v>
      </c>
      <c r="G256" s="9" t="str">
        <f>IF(D256="","*",VLOOKUP(F256,BS_ATIVIDADE[#All],3,FALSE))</f>
        <v>OUTROS</v>
      </c>
      <c r="H256" s="168" t="s">
        <v>629</v>
      </c>
      <c r="I256" s="168" t="s">
        <v>652</v>
      </c>
      <c r="J256" s="212">
        <v>103</v>
      </c>
      <c r="K256" s="212">
        <v>1525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6" s="80" t="str">
        <f>IFERROR(_xlfn.XLOOKUP(J256, BASE_MAPA!$E$2:$E$359, BASE_MAPA!$J$2:$J$359), "ERRO")</f>
        <v>OURO VERDE - LIGAÇÃO</v>
      </c>
      <c r="V256" s="193" t="s">
        <v>1518</v>
      </c>
      <c r="W256" s="168" t="s">
        <v>1512</v>
      </c>
      <c r="X256" s="213" t="s">
        <v>972</v>
      </c>
      <c r="Y256" s="153" t="s">
        <v>975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POV</v>
      </c>
      <c r="AL256" s="279" t="str">
        <f>IF(BS_CONTROLE[[#This Row],[Local - Encerramento]]=0, "-", BS_CONTROLE[[#This Row],[Local - Encerramento]])</f>
        <v>PTR</v>
      </c>
      <c r="AM256" s="279" t="str">
        <f>IF(BS_CONTROLE[[#This Row],[Entre - Estações]]=0, "-", BS_CONTROLE[[#This Row],[Entre - Estações]])</f>
        <v>POS</v>
      </c>
      <c r="AN256" s="279" t="str">
        <f>IF(BS_CONTROLE[[#This Row],[SB]]=0, "-", BS_CONTROLE[[#This Row],[SB]])</f>
        <v>POS1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1525</v>
      </c>
      <c r="AQ256" s="281" t="str">
        <f>IF(BS_CONTROLE[[#This Row],[KM - Fim]]=0, "-", BS_CONTROLE[[#This Row],[KM - Fim]])</f>
        <v>-</v>
      </c>
      <c r="AR256" s="38">
        <v>0.48055555555555557</v>
      </c>
      <c r="AS256" s="38">
        <v>0</v>
      </c>
      <c r="AT256" s="38">
        <v>4.1666666666666664E-2</v>
      </c>
      <c r="AU256" s="38"/>
      <c r="AV256" s="38"/>
      <c r="AW256" s="38"/>
      <c r="AX256" s="38"/>
      <c r="AY256" s="313">
        <f t="shared" si="35"/>
        <v>4.1666666666666664E-2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Lewender</v>
      </c>
      <c r="BG256" s="15"/>
      <c r="BH256" s="16">
        <v>1</v>
      </c>
      <c r="BI256" s="16"/>
      <c r="BJ256" s="16" t="s">
        <v>1519</v>
      </c>
      <c r="BK256" s="16" t="s">
        <v>1520</v>
      </c>
      <c r="BL256" s="15"/>
      <c r="BM256" s="14"/>
      <c r="BN256" s="14"/>
      <c r="BO256" s="160"/>
      <c r="BP256" s="16"/>
      <c r="BQ256" s="12" t="str">
        <f t="shared" si="32"/>
        <v>Produção</v>
      </c>
      <c r="BR256" s="18">
        <f t="shared" si="33"/>
        <v>1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>A2046035</v>
      </c>
      <c r="B257" s="166">
        <v>46035</v>
      </c>
      <c r="C257" s="8">
        <f>IF(BS_CONTROLE[[#This Row],[DATA]]="","",WEEKNUM(BS_CONTROLE[[#This Row],[DATA]]))</f>
        <v>3</v>
      </c>
      <c r="D257" s="51" t="s">
        <v>92</v>
      </c>
      <c r="E257" s="314">
        <v>255</v>
      </c>
      <c r="F257" s="167" t="s">
        <v>85</v>
      </c>
      <c r="G257" s="9" t="str">
        <f>IF(D257="","*",VLOOKUP(F257,BS_ATIVIDADE[#All],3,FALSE))</f>
        <v>OUTROS</v>
      </c>
      <c r="H257" s="168" t="s">
        <v>707</v>
      </c>
      <c r="I257" s="168" t="s">
        <v>1521</v>
      </c>
      <c r="J257" s="212">
        <v>103</v>
      </c>
      <c r="K257" s="212">
        <v>2029.2760000000001</v>
      </c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7" s="168">
        <v>0.375</v>
      </c>
      <c r="P257" s="168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80" t="str">
        <f>IFERROR(_xlfn.XLOOKUP(J257, BASE_MAPA!$E$2:$E$359, BASE_MAPA!$J$2:$J$359), "ERRO")</f>
        <v>OURO VERDE - LIGAÇÃO</v>
      </c>
      <c r="V257" s="193" t="s">
        <v>1382</v>
      </c>
      <c r="W257" s="168" t="s">
        <v>1512</v>
      </c>
      <c r="X257" s="213" t="s">
        <v>972</v>
      </c>
      <c r="Y257" s="153" t="s">
        <v>975</v>
      </c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9" t="str">
        <f>IF(BS_CONTROLE[[#This Row],[Local - Partida]]=0, "-", BS_CONTROLE[[#This Row],[Local - Partida]])</f>
        <v>PSS</v>
      </c>
      <c r="AL257" s="279" t="str">
        <f>IF(BS_CONTROLE[[#This Row],[Local - Encerramento]]=0, "-", BS_CONTROLE[[#This Row],[Local - Encerramento]])</f>
        <v>ZRL</v>
      </c>
      <c r="AM257" s="279" t="str">
        <f>IF(BS_CONTROLE[[#This Row],[Entre - Estações]]=0, "-", BS_CONTROLE[[#This Row],[Entre - Estações]])</f>
        <v>PSS-K28</v>
      </c>
      <c r="AN257" s="279" t="str">
        <f>IF(BS_CONTROLE[[#This Row],[SB]]=0, "-", BS_CONTROLE[[#This Row],[SB]])</f>
        <v>PSSK271</v>
      </c>
      <c r="AO257" s="280">
        <f>IF(BS_CONTROLE[[#This Row],[SUB]]=0, "-", BS_CONTROLE[[#This Row],[SUB]])</f>
        <v>103</v>
      </c>
      <c r="AP257" s="281">
        <f>IF(BS_CONTROLE[[#This Row],[KM - Inicio]]=0, "-", BS_CONTROLE[[#This Row],[KM - Inicio]])</f>
        <v>2029.2760000000001</v>
      </c>
      <c r="AQ257" s="281" t="str">
        <f>IF(BS_CONTROLE[[#This Row],[KM - Fim]]=0, "-", BS_CONTROLE[[#This Row],[KM - Fim]])</f>
        <v>-</v>
      </c>
      <c r="AR257" s="38">
        <v>0.41944444444444445</v>
      </c>
      <c r="AS257" s="38">
        <v>0</v>
      </c>
      <c r="AT257" s="38">
        <v>4.1666666666666664E-2</v>
      </c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4.1666666666666664E-2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1" t="str">
        <f>IFERROR(_xlfn.XLOOKUP(AO257, BASE_MAPA!$E$2:$E$359, BASE_MAPA!$J$2:$J$359), "ERRO")</f>
        <v>OURO VERDE - LIGAÇÃO</v>
      </c>
      <c r="BF257" s="282" t="str">
        <f>IF(BS_CONTROLE[[#This Row],[Responsavel pelo boletim]]=0, "-", BS_CONTROLE[[#This Row],[Responsavel pelo boletim]])</f>
        <v>Lucas</v>
      </c>
      <c r="BG257" s="15"/>
      <c r="BH257" s="16">
        <v>1</v>
      </c>
      <c r="BI257" s="16"/>
      <c r="BJ257" s="16" t="s">
        <v>1522</v>
      </c>
      <c r="BK257" s="16" t="s">
        <v>1523</v>
      </c>
      <c r="BL257" s="15"/>
      <c r="BM257" s="14"/>
      <c r="BN257" s="14"/>
      <c r="BO257" s="160"/>
      <c r="BP257" s="16"/>
      <c r="BQ257" s="12" t="str">
        <f t="shared" si="32"/>
        <v>Produção</v>
      </c>
      <c r="BR257" s="18">
        <f t="shared" si="33"/>
        <v>1</v>
      </c>
      <c r="BS257" s="18">
        <f t="shared" si="34"/>
        <v>0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256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5">
        <v>257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258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259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260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261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>V8646036</v>
      </c>
      <c r="B264" s="166">
        <v>46036</v>
      </c>
      <c r="C264" s="8">
        <f>IF(BS_CONTROLE[[#This Row],[DATA]]="","",WEEKNUM(BS_CONTROLE[[#This Row],[DATA]]))</f>
        <v>3</v>
      </c>
      <c r="D264" s="51" t="s">
        <v>215</v>
      </c>
      <c r="E264" s="314">
        <v>262</v>
      </c>
      <c r="F264" s="167"/>
      <c r="G264" s="9" t="e">
        <f>IF(D264="","*",VLOOKUP(F264,BS_ATIVIDADE[#All],3,FALSE))</f>
        <v>#N/A</v>
      </c>
      <c r="H264" s="168"/>
      <c r="I264" s="168"/>
      <c r="J264" s="212">
        <v>98</v>
      </c>
      <c r="K264" s="212">
        <v>741</v>
      </c>
      <c r="L264" s="83">
        <v>744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4" s="199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0" t="str">
        <f>IFERROR(_xlfn.XLOOKUP(J264, BASE_MAPA!$E$2:$E$359, BASE_MAPA!$J$2:$J$359), "ERRO")</f>
        <v>ALTO ARAGUAIA - RONDONOPOLIS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e">
        <f>IF(D264="","*",VLOOKUP(AI264,BS_ATIVIDADE[#Data],3,FALSE))</f>
        <v>#N/A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TSF-TRO</v>
      </c>
      <c r="AN264" s="279">
        <f>IF(BS_CONTROLE[[#This Row],[SB]]=0, "-", BS_CONTROLE[[#This Row],[SB]])</f>
        <v>732744</v>
      </c>
      <c r="AO264" s="280">
        <f>IF(BS_CONTROLE[[#This Row],[SUB]]=0, "-", BS_CONTROLE[[#This Row],[SUB]])</f>
        <v>98</v>
      </c>
      <c r="AP264" s="281">
        <f>IF(BS_CONTROLE[[#This Row],[KM - Inicio]]=0, "-", BS_CONTROLE[[#This Row],[KM - Inicio]])</f>
        <v>741</v>
      </c>
      <c r="AQ264" s="281">
        <f>IF(BS_CONTROLE[[#This Row],[KM - Fim]]=0, "-", BS_CONTROLE[[#This Row],[KM - Fim]])</f>
        <v>744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263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264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E46</v>
      </c>
      <c r="B267" s="166"/>
      <c r="C267" s="8" t="str">
        <f>IF(BS_CONTROLE[[#This Row],[DATA]]="","",WEEKNUM(BS_CONTROLE[[#This Row],[DATA]]))</f>
        <v/>
      </c>
      <c r="D267" s="51" t="s">
        <v>159</v>
      </c>
      <c r="E267" s="314">
        <v>265</v>
      </c>
      <c r="F267" s="167"/>
      <c r="G267" s="9" t="e">
        <f>IF(D267="","*",VLOOKUP(F267,BS_ATIVIDADE[#All],3,FALSE))</f>
        <v>#N/A</v>
      </c>
      <c r="H267" s="168"/>
      <c r="I267" s="168"/>
      <c r="J267" s="212">
        <v>98</v>
      </c>
      <c r="K267" s="212">
        <v>564</v>
      </c>
      <c r="L267" s="83">
        <v>531.5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e">
        <f>IF(D267="","*",VLOOKUP(AI267,BS_ATIVIDADE[#Data],3,FALSE))</f>
        <v>#N/A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TEP</v>
      </c>
      <c r="AN267" s="279" t="str">
        <f>IF(BS_CONTROLE[[#This Row],[SB]]=0, "-", BS_CONTROLE[[#This Row],[SB]])</f>
        <v>TEP1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564</v>
      </c>
      <c r="AQ267" s="281">
        <f>IF(BS_CONTROLE[[#This Row],[KM - Fim]]=0, "-", BS_CONTROLE[[#This Row],[KM - Fim]])</f>
        <v>531.5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266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267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4">
        <v>268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>W70</v>
      </c>
      <c r="B271" s="166"/>
      <c r="C271" s="8" t="str">
        <f>IF(BS_CONTROLE[[#This Row],[DATA]]="","",WEEKNUM(BS_CONTROLE[[#This Row],[DATA]]))</f>
        <v/>
      </c>
      <c r="D271" s="51" t="s">
        <v>249</v>
      </c>
      <c r="E271" s="315">
        <v>269</v>
      </c>
      <c r="F271" s="167" t="s">
        <v>25</v>
      </c>
      <c r="G271" s="9" t="str">
        <f>IF(D271="","*",VLOOKUP(F271,BS_ATIVIDADE[#All],3,FALSE))</f>
        <v>OUTROS</v>
      </c>
      <c r="H271" s="168" t="s">
        <v>957</v>
      </c>
      <c r="I271" s="168" t="s">
        <v>440</v>
      </c>
      <c r="J271" s="212">
        <v>98</v>
      </c>
      <c r="K271" s="212">
        <v>502</v>
      </c>
      <c r="L271" s="83">
        <v>754</v>
      </c>
      <c r="M271" s="199" t="s">
        <v>375</v>
      </c>
      <c r="N271" s="199" t="s">
        <v>376</v>
      </c>
      <c r="O271" s="168">
        <v>0.79166666666666663</v>
      </c>
      <c r="P271" s="168">
        <v>4.1666666666666664E-2</v>
      </c>
      <c r="Q271" s="83">
        <v>1</v>
      </c>
      <c r="R271" s="10" t="str">
        <f>IFERROR(_xlfn.XLOOKUP(F271, BS_ATIVIDADE[ATIVIDADE],BS_ATIVIDADE[UNIDADE] ), "*")</f>
        <v>BINÁRIO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1" s="80" t="str">
        <f>IFERROR(_xlfn.XLOOKUP(J271, BASE_MAPA!$E$2:$E$359, BASE_MAPA!$J$2:$J$359), "ERRO")</f>
        <v>ALTO ARAGUAIA - RONDONOPOLIS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279" t="str">
        <f>IF(BS_CONTROLE[[#This Row],[Local - Partida]]=0, "-", BS_CONTROLE[[#This Row],[Local - Partida]])</f>
        <v>TGR2</v>
      </c>
      <c r="AL271" s="279" t="str">
        <f>IF(BS_CONTROLE[[#This Row],[Local - Encerramento]]=0, "-", BS_CONTROLE[[#This Row],[Local - Encerramento]])</f>
        <v>TRO</v>
      </c>
      <c r="AM271" s="279" t="str">
        <f>IF(BS_CONTROLE[[#This Row],[Entre - Estações]]=0, "-", BS_CONTROLE[[#This Row],[Entre - Estações]])</f>
        <v>TGR-TBE</v>
      </c>
      <c r="AN271" s="279" t="str">
        <f>IF(BS_CONTROLE[[#This Row],[SB]]=0, "-", BS_CONTROLE[[#This Row],[SB]])</f>
        <v>TGR512</v>
      </c>
      <c r="AO271" s="280">
        <f>IF(BS_CONTROLE[[#This Row],[SUB]]=0, "-", BS_CONTROLE[[#This Row],[SUB]])</f>
        <v>98</v>
      </c>
      <c r="AP271" s="281">
        <f>IF(BS_CONTROLE[[#This Row],[KM - Inicio]]=0, "-", BS_CONTROLE[[#This Row],[KM - Inicio]])</f>
        <v>502</v>
      </c>
      <c r="AQ271" s="281">
        <f>IF(BS_CONTROLE[[#This Row],[KM - Fim]]=0, "-", BS_CONTROLE[[#This Row],[KM - Fim]])</f>
        <v>754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BINÁRIO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1" s="11" t="str">
        <f>IFERROR(_xlfn.XLOOKUP(AO271, BASE_MAPA!$E$2:$E$359, BASE_MAPA!$J$2:$J$359), "ERRO")</f>
        <v>ALTO ARAGUAIA - RONDONOPOLIS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270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271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272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>D275&amp;B275</f>
        <v/>
      </c>
      <c r="B275" s="166"/>
      <c r="C275" s="8" t="str">
        <f>IF(BS_CONTROLE[[#This Row],[DATA]]="","",WEEKNUM(BS_CONTROLE[[#This Row],[DATA]]))</f>
        <v/>
      </c>
      <c r="D275" s="51"/>
      <c r="E275" s="314">
        <v>273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>D276&amp;B276</f>
        <v/>
      </c>
      <c r="B276" s="166"/>
      <c r="C276" s="8" t="str">
        <f>IF(BS_CONTROLE[[#This Row],[DATA]]="","",WEEKNUM(BS_CONTROLE[[#This Row],[DATA]]))</f>
        <v/>
      </c>
      <c r="D276" s="51"/>
      <c r="E276" s="314">
        <v>274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275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276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26"/>
        <v/>
      </c>
    </row>
    <row r="279" spans="1:72" hidden="1">
      <c r="A279" s="50" t="str">
        <f t="shared" si="31"/>
        <v>V66</v>
      </c>
      <c r="B279" s="166"/>
      <c r="C279" s="8" t="str">
        <f>IF(BS_CONTROLE[[#This Row],[DATA]]="","",WEEKNUM(BS_CONTROLE[[#This Row],[DATA]]))</f>
        <v/>
      </c>
      <c r="D279" s="51" t="s">
        <v>190</v>
      </c>
      <c r="E279" s="314">
        <v>277</v>
      </c>
      <c r="F279" s="167"/>
      <c r="G279" s="9" t="e">
        <f>IF(D279="","*",VLOOKUP(F279,BS_ATIVIDADE[#All],3,FALSE))</f>
        <v>#N/A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e">
        <f>IF(D279="","*",VLOOKUP(AI279,BS_ATIVIDADE[#Data],3,FALSE))</f>
        <v>#N/A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ref="BT279:BT342" si="36">IF(BN279="","",SUBSTITUTE(BM279," ","")&amp;SUBSTITUTE(BN279," ",""))</f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278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6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279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6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280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6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5">
        <v>281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6"/>
        <v/>
      </c>
    </row>
    <row r="284" spans="1:72" hidden="1">
      <c r="A284" s="50" t="str">
        <f t="shared" si="31"/>
        <v>A6046036</v>
      </c>
      <c r="B284" s="166">
        <v>46036</v>
      </c>
      <c r="C284" s="8">
        <f>IF(BS_CONTROLE[[#This Row],[DATA]]="","",WEEKNUM(BS_CONTROLE[[#This Row],[DATA]]))</f>
        <v>3</v>
      </c>
      <c r="D284" s="51" t="s">
        <v>107</v>
      </c>
      <c r="E284" s="314">
        <v>282</v>
      </c>
      <c r="F284" s="167" t="s">
        <v>33</v>
      </c>
      <c r="G284" s="9" t="str">
        <f>IF(D284="","*",VLOOKUP(F284,BS_ATIVIDADE[#All],3,FALSE))</f>
        <v>DETECÇÃO</v>
      </c>
      <c r="H284" s="168" t="s">
        <v>624</v>
      </c>
      <c r="I284" s="168" t="s">
        <v>957</v>
      </c>
      <c r="J284" s="212">
        <v>74</v>
      </c>
      <c r="K284" s="212">
        <v>291</v>
      </c>
      <c r="L284" s="83" t="s">
        <v>11</v>
      </c>
      <c r="M284" s="199" t="s">
        <v>554</v>
      </c>
      <c r="N284" s="199" t="s">
        <v>1524</v>
      </c>
      <c r="O284" s="168">
        <v>0.33333333333333331</v>
      </c>
      <c r="P284" s="168">
        <v>4.1666666666666664E-2</v>
      </c>
      <c r="Q284" s="83">
        <v>1</v>
      </c>
      <c r="R284" s="10" t="str">
        <f>IFERROR(_xlfn.XLOOKUP(F284, BS_ATIVIDADE[ATIVIDADE],BS_ATIVIDADE[UNIDADE] ), "*")</f>
        <v>KM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0" t="str">
        <f>IFERROR(_xlfn.XLOOKUP(J284, BASE_MAPA!$E$2:$E$359, BASE_MAPA!$J$2:$J$359), "ERRO")</f>
        <v>MARCO INICIAL - ALTO ARAGUAIA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DETECÇÃO - RONDA 7 DIAS</v>
      </c>
      <c r="AJ284" s="9" t="str">
        <f>IF(D284="","*",VLOOKUP(AI284,BS_ATIVIDADE[#Data],3,FALSE))</f>
        <v>DETECÇÃO</v>
      </c>
      <c r="AK284" s="279" t="str">
        <f>IF(BS_CONTROLE[[#This Row],[Local - Partida]]=0, "-", BS_CONTROLE[[#This Row],[Local - Partida]])</f>
        <v>TCS</v>
      </c>
      <c r="AL284" s="279" t="str">
        <f>IF(BS_CONTROLE[[#This Row],[Local - Encerramento]]=0, "-", BS_CONTROLE[[#This Row],[Local - Encerramento]])</f>
        <v>TGR2</v>
      </c>
      <c r="AM284" s="279" t="str">
        <f>IF(BS_CONTROLE[[#This Row],[Entre - Estações]]=0, "-", BS_CONTROLE[[#This Row],[Entre - Estações]])</f>
        <v>TCS-TGR</v>
      </c>
      <c r="AN284" s="279" t="str">
        <f>IF(BS_CONTROLE[[#This Row],[SB]]=0, "-", BS_CONTROLE[[#This Row],[SB]])</f>
        <v>TCSTGR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291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KM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6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283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6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284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6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285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6"/>
        <v/>
      </c>
    </row>
    <row r="288" spans="1:72" hidden="1">
      <c r="A288" s="50" t="str">
        <f t="shared" si="31"/>
        <v>MARCOS (TF-520)46036</v>
      </c>
      <c r="B288" s="166">
        <v>46036</v>
      </c>
      <c r="C288" s="8">
        <f>IF(BS_CONTROLE[[#This Row],[DATA]]="","",WEEKNUM(BS_CONTROLE[[#This Row],[DATA]]))</f>
        <v>3</v>
      </c>
      <c r="D288" s="51" t="s">
        <v>330</v>
      </c>
      <c r="E288" s="314">
        <v>286</v>
      </c>
      <c r="F288" s="167" t="s">
        <v>194</v>
      </c>
      <c r="G288" s="9" t="str">
        <f>IF(D288="","*",VLOOKUP(F288,BS_ATIVIDADE[#All],3,FALSE))</f>
        <v>SOLDA</v>
      </c>
      <c r="H288" s="168" t="s">
        <v>581</v>
      </c>
      <c r="I288" s="168" t="s">
        <v>11</v>
      </c>
      <c r="J288" s="212">
        <v>74</v>
      </c>
      <c r="K288" s="212">
        <v>63.59</v>
      </c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8" s="168">
        <v>0.41666666666666669</v>
      </c>
      <c r="P288" s="168">
        <v>8.3333333333333329E-2</v>
      </c>
      <c r="Q288" s="83">
        <v>2</v>
      </c>
      <c r="R288" s="10" t="str">
        <f>IFERROR(_xlfn.XLOOKUP(F288, BS_ATIVIDADE[ATIVIDADE],BS_ATIVIDADE[UNIDADE] ), "*")</f>
        <v>Nº DE SOLDA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BASE_MAPA!$E$2:$E$359, BASE_MAPA!$J$2:$J$359), "ERRO")</f>
        <v>MARCO INICIAL - ALTO ARAGUAIA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9" t="str">
        <f>IF(BS_CONTROLE[[#This Row],[Local - Partida]]=0, "-", BS_CONTROLE[[#This Row],[Local - Partida]])</f>
        <v>TQIK73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TQI-TSP</v>
      </c>
      <c r="AN288" s="279" t="str">
        <f>IF(BS_CONTROLE[[#This Row],[SB]]=0, "-", BS_CONTROLE[[#This Row],[SB]])</f>
        <v>TQIK73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63.59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32"/>
        <v>Produção e Intervalo</v>
      </c>
      <c r="BR288" s="18">
        <f t="shared" si="33"/>
        <v>0</v>
      </c>
      <c r="BS288" s="18">
        <f t="shared" si="34"/>
        <v>0</v>
      </c>
      <c r="BT288" s="220" t="str">
        <f t="shared" si="36"/>
        <v/>
      </c>
    </row>
    <row r="289" spans="1:72" hidden="1">
      <c r="A289" s="50" t="str">
        <f t="shared" ref="A289:A297" si="37">D289&amp;B289</f>
        <v/>
      </c>
      <c r="B289" s="166"/>
      <c r="C289" s="8" t="str">
        <f>IF(BS_CONTROLE[[#This Row],[DATA]]="","",WEEKNUM(BS_CONTROLE[[#This Row],[DATA]]))</f>
        <v/>
      </c>
      <c r="D289" s="51"/>
      <c r="E289" s="314">
        <v>287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ref="BQ289:BQ297" si="38">IF(AND(BR289&lt;1,BS289&lt;1),"Produção e Intervalo",IF(BR289&lt;1,"Intervalo",IF(BS289&lt;1,"Produção","Aderente")))</f>
        <v>Aderente</v>
      </c>
      <c r="BR289" s="18" t="str">
        <f t="shared" ref="BR289:BR297" si="39">IF(OR(B289="",F289=""),"*",AY289/P289)</f>
        <v>*</v>
      </c>
      <c r="BS289" s="18" t="str">
        <f t="shared" ref="BS289:BS297" si="40">IF(OR(B289="",F289=""),"*",BA289/Q289)</f>
        <v>*</v>
      </c>
      <c r="BT289" s="220" t="str">
        <f t="shared" si="36"/>
        <v/>
      </c>
    </row>
    <row r="290" spans="1:72" hidden="1">
      <c r="A290" s="50" t="str">
        <f t="shared" si="37"/>
        <v/>
      </c>
      <c r="B290" s="166"/>
      <c r="C290" s="8" t="str">
        <f>IF(BS_CONTROLE[[#This Row],[DATA]]="","",WEEKNUM(BS_CONTROLE[[#This Row],[DATA]]))</f>
        <v/>
      </c>
      <c r="D290" s="51"/>
      <c r="E290" s="314">
        <v>288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8"/>
        <v>Aderente</v>
      </c>
      <c r="BR290" s="18" t="str">
        <f t="shared" si="39"/>
        <v>*</v>
      </c>
      <c r="BS290" s="18" t="str">
        <f t="shared" si="40"/>
        <v>*</v>
      </c>
      <c r="BT290" s="220" t="str">
        <f t="shared" si="36"/>
        <v/>
      </c>
    </row>
    <row r="291" spans="1:72" hidden="1">
      <c r="A291" s="50" t="str">
        <f t="shared" si="37"/>
        <v/>
      </c>
      <c r="B291" s="166"/>
      <c r="C291" s="8" t="str">
        <f>IF(BS_CONTROLE[[#This Row],[DATA]]="","",WEEKNUM(BS_CONTROLE[[#This Row],[DATA]]))</f>
        <v/>
      </c>
      <c r="D291" s="51"/>
      <c r="E291" s="314">
        <v>289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8"/>
        <v>Aderente</v>
      </c>
      <c r="BR291" s="18" t="str">
        <f t="shared" si="39"/>
        <v>*</v>
      </c>
      <c r="BS291" s="18" t="str">
        <f t="shared" si="40"/>
        <v>*</v>
      </c>
      <c r="BT291" s="220" t="str">
        <f t="shared" si="36"/>
        <v/>
      </c>
    </row>
    <row r="292" spans="1:72" hidden="1">
      <c r="A292" s="50" t="str">
        <f t="shared" si="37"/>
        <v/>
      </c>
      <c r="B292" s="166"/>
      <c r="C292" s="8" t="str">
        <f>IF(BS_CONTROLE[[#This Row],[DATA]]="","",WEEKNUM(BS_CONTROLE[[#This Row],[DATA]]))</f>
        <v/>
      </c>
      <c r="D292" s="51"/>
      <c r="E292" s="314">
        <v>290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8"/>
        <v>Aderente</v>
      </c>
      <c r="BR292" s="18" t="str">
        <f t="shared" si="39"/>
        <v>*</v>
      </c>
      <c r="BS292" s="18" t="str">
        <f t="shared" si="40"/>
        <v>*</v>
      </c>
      <c r="BT292" s="220" t="str">
        <f t="shared" si="36"/>
        <v/>
      </c>
    </row>
    <row r="293" spans="1:72" hidden="1">
      <c r="A293" s="50" t="str">
        <f t="shared" si="37"/>
        <v/>
      </c>
      <c r="B293" s="166"/>
      <c r="C293" s="8" t="str">
        <f>IF(BS_CONTROLE[[#This Row],[DATA]]="","",WEEKNUM(BS_CONTROLE[[#This Row],[DATA]]))</f>
        <v/>
      </c>
      <c r="D293" s="51"/>
      <c r="E293" s="314">
        <v>291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8"/>
        <v>Aderente</v>
      </c>
      <c r="BR293" s="18" t="str">
        <f t="shared" si="39"/>
        <v>*</v>
      </c>
      <c r="BS293" s="18" t="str">
        <f t="shared" si="40"/>
        <v>*</v>
      </c>
      <c r="BT293" s="220" t="str">
        <f t="shared" si="36"/>
        <v/>
      </c>
    </row>
    <row r="294" spans="1:72" hidden="1">
      <c r="A294" s="50" t="str">
        <f t="shared" si="37"/>
        <v/>
      </c>
      <c r="B294" s="166"/>
      <c r="C294" s="8" t="str">
        <f>IF(BS_CONTROLE[[#This Row],[DATA]]="","",WEEKNUM(BS_CONTROLE[[#This Row],[DATA]]))</f>
        <v/>
      </c>
      <c r="D294" s="51"/>
      <c r="E294" s="314">
        <v>292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8"/>
        <v>Aderente</v>
      </c>
      <c r="BR294" s="18" t="str">
        <f t="shared" si="39"/>
        <v>*</v>
      </c>
      <c r="BS294" s="18" t="str">
        <f t="shared" si="40"/>
        <v>*</v>
      </c>
      <c r="BT294" s="220" t="str">
        <f t="shared" si="36"/>
        <v/>
      </c>
    </row>
    <row r="295" spans="1:72" hidden="1">
      <c r="A295" s="50" t="str">
        <f t="shared" si="37"/>
        <v/>
      </c>
      <c r="B295" s="166"/>
      <c r="C295" s="8" t="str">
        <f>IF(BS_CONTROLE[[#This Row],[DATA]]="","",WEEKNUM(BS_CONTROLE[[#This Row],[DATA]]))</f>
        <v/>
      </c>
      <c r="D295" s="51"/>
      <c r="E295" s="315">
        <v>293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8"/>
        <v>Aderente</v>
      </c>
      <c r="BR295" s="18" t="str">
        <f t="shared" si="39"/>
        <v>*</v>
      </c>
      <c r="BS295" s="18" t="str">
        <f t="shared" si="40"/>
        <v>*</v>
      </c>
      <c r="BT295" s="220" t="str">
        <f t="shared" si="36"/>
        <v/>
      </c>
    </row>
    <row r="296" spans="1:72" hidden="1">
      <c r="A296" s="50" t="str">
        <f t="shared" si="37"/>
        <v/>
      </c>
      <c r="B296" s="166"/>
      <c r="C296" s="8" t="str">
        <f>IF(BS_CONTROLE[[#This Row],[DATA]]="","",WEEKNUM(BS_CONTROLE[[#This Row],[DATA]]))</f>
        <v/>
      </c>
      <c r="D296" s="51"/>
      <c r="E296" s="314">
        <v>294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8"/>
        <v>Aderente</v>
      </c>
      <c r="BR296" s="18" t="str">
        <f t="shared" si="39"/>
        <v>*</v>
      </c>
      <c r="BS296" s="18" t="str">
        <f t="shared" si="40"/>
        <v>*</v>
      </c>
      <c r="BT296" s="220" t="str">
        <f t="shared" si="36"/>
        <v/>
      </c>
    </row>
    <row r="297" spans="1:72" hidden="1">
      <c r="A297" s="50" t="str">
        <f t="shared" si="37"/>
        <v/>
      </c>
      <c r="B297" s="166"/>
      <c r="C297" s="8" t="str">
        <f>IF(BS_CONTROLE[[#This Row],[DATA]]="","",WEEKNUM(BS_CONTROLE[[#This Row],[DATA]]))</f>
        <v/>
      </c>
      <c r="D297" s="51"/>
      <c r="E297" s="314">
        <v>295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38"/>
        <v>Aderente</v>
      </c>
      <c r="BR297" s="18" t="str">
        <f t="shared" si="39"/>
        <v>*</v>
      </c>
      <c r="BS297" s="18" t="str">
        <f t="shared" si="40"/>
        <v>*</v>
      </c>
      <c r="BT297" s="220" t="str">
        <f t="shared" si="36"/>
        <v/>
      </c>
    </row>
    <row r="298" spans="1:72" hidden="1">
      <c r="A298" s="50" t="str">
        <f t="shared" ref="A298:A361" si="41">D298&amp;B298</f>
        <v/>
      </c>
      <c r="B298" s="166"/>
      <c r="C298" s="8" t="str">
        <f>IF(BS_CONTROLE[[#This Row],[DATA]]="","",WEEKNUM(BS_CONTROLE[[#This Row],[DATA]]))</f>
        <v/>
      </c>
      <c r="D298" s="51"/>
      <c r="E298" s="314">
        <v>296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ref="BQ298:BQ361" si="42">IF(AND(BR298&lt;1,BS298&lt;1),"Produção e Intervalo",IF(BR298&lt;1,"Intervalo",IF(BS298&lt;1,"Produção","Aderente")))</f>
        <v>Aderente</v>
      </c>
      <c r="BR298" s="18" t="str">
        <f t="shared" ref="BR298:BR361" si="43">IF(OR(B298="",F298=""),"*",AY298/P298)</f>
        <v>*</v>
      </c>
      <c r="BS298" s="18" t="str">
        <f t="shared" ref="BS298:BS361" si="44">IF(OR(B298="",F298=""),"*",BA298/Q298)</f>
        <v>*</v>
      </c>
      <c r="BT298" s="220" t="str">
        <f t="shared" si="36"/>
        <v/>
      </c>
    </row>
    <row r="299" spans="1:72" hidden="1">
      <c r="A299" s="50" t="str">
        <f t="shared" si="41"/>
        <v/>
      </c>
      <c r="B299" s="166"/>
      <c r="C299" s="8" t="str">
        <f>IF(BS_CONTROLE[[#This Row],[DATA]]="","",WEEKNUM(BS_CONTROLE[[#This Row],[DATA]]))</f>
        <v/>
      </c>
      <c r="D299" s="51"/>
      <c r="E299" s="314">
        <v>297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2"/>
        <v>Aderente</v>
      </c>
      <c r="BR299" s="18" t="str">
        <f t="shared" si="43"/>
        <v>*</v>
      </c>
      <c r="BS299" s="18" t="str">
        <f t="shared" si="44"/>
        <v>*</v>
      </c>
      <c r="BT299" s="220" t="str">
        <f t="shared" si="36"/>
        <v/>
      </c>
    </row>
    <row r="300" spans="1:72" hidden="1">
      <c r="A300" s="50" t="str">
        <f t="shared" si="41"/>
        <v/>
      </c>
      <c r="B300" s="166"/>
      <c r="C300" s="8" t="str">
        <f>IF(BS_CONTROLE[[#This Row],[DATA]]="","",WEEKNUM(BS_CONTROLE[[#This Row],[DATA]]))</f>
        <v/>
      </c>
      <c r="D300" s="51"/>
      <c r="E300" s="314">
        <v>298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2"/>
        <v>Aderente</v>
      </c>
      <c r="BR300" s="18" t="str">
        <f t="shared" si="43"/>
        <v>*</v>
      </c>
      <c r="BS300" s="18" t="str">
        <f t="shared" si="44"/>
        <v>*</v>
      </c>
      <c r="BT300" s="220" t="str">
        <f t="shared" si="36"/>
        <v/>
      </c>
    </row>
    <row r="301" spans="1:72" hidden="1">
      <c r="A301" s="50" t="str">
        <f t="shared" si="41"/>
        <v/>
      </c>
      <c r="B301" s="166"/>
      <c r="C301" s="8" t="str">
        <f>IF(BS_CONTROLE[[#This Row],[DATA]]="","",WEEKNUM(BS_CONTROLE[[#This Row],[DATA]]))</f>
        <v/>
      </c>
      <c r="D301" s="51"/>
      <c r="E301" s="314">
        <v>299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2"/>
        <v>Aderente</v>
      </c>
      <c r="BR301" s="18" t="str">
        <f t="shared" si="43"/>
        <v>*</v>
      </c>
      <c r="BS301" s="18" t="str">
        <f t="shared" si="44"/>
        <v>*</v>
      </c>
      <c r="BT301" s="220" t="str">
        <f t="shared" si="36"/>
        <v/>
      </c>
    </row>
    <row r="302" spans="1:72" hidden="1">
      <c r="A302" s="50" t="str">
        <f t="shared" si="41"/>
        <v/>
      </c>
      <c r="B302" s="166"/>
      <c r="C302" s="8" t="str">
        <f>IF(BS_CONTROLE[[#This Row],[DATA]]="","",WEEKNUM(BS_CONTROLE[[#This Row],[DATA]]))</f>
        <v/>
      </c>
      <c r="D302" s="51"/>
      <c r="E302" s="314">
        <v>300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2"/>
        <v>Aderente</v>
      </c>
      <c r="BR302" s="18" t="str">
        <f t="shared" si="43"/>
        <v>*</v>
      </c>
      <c r="BS302" s="18" t="str">
        <f t="shared" si="44"/>
        <v>*</v>
      </c>
      <c r="BT302" s="220" t="str">
        <f t="shared" si="36"/>
        <v/>
      </c>
    </row>
    <row r="303" spans="1:72" hidden="1">
      <c r="A303" s="50" t="str">
        <f t="shared" si="41"/>
        <v/>
      </c>
      <c r="B303" s="166"/>
      <c r="C303" s="8" t="str">
        <f>IF(BS_CONTROLE[[#This Row],[DATA]]="","",WEEKNUM(BS_CONTROLE[[#This Row],[DATA]]))</f>
        <v/>
      </c>
      <c r="D303" s="51"/>
      <c r="E303" s="314">
        <v>301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2"/>
        <v>Aderente</v>
      </c>
      <c r="BR303" s="18" t="str">
        <f t="shared" si="43"/>
        <v>*</v>
      </c>
      <c r="BS303" s="18" t="str">
        <f t="shared" si="44"/>
        <v>*</v>
      </c>
      <c r="BT303" s="220" t="str">
        <f t="shared" si="36"/>
        <v/>
      </c>
    </row>
    <row r="304" spans="1:72" hidden="1">
      <c r="A304" s="50" t="str">
        <f t="shared" si="41"/>
        <v/>
      </c>
      <c r="B304" s="166"/>
      <c r="C304" s="8" t="str">
        <f>IF(BS_CONTROLE[[#This Row],[DATA]]="","",WEEKNUM(BS_CONTROLE[[#This Row],[DATA]]))</f>
        <v/>
      </c>
      <c r="D304" s="51"/>
      <c r="E304" s="314">
        <v>302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2"/>
        <v>Aderente</v>
      </c>
      <c r="BR304" s="18" t="str">
        <f t="shared" si="43"/>
        <v>*</v>
      </c>
      <c r="BS304" s="18" t="str">
        <f t="shared" si="44"/>
        <v>*</v>
      </c>
      <c r="BT304" s="220" t="str">
        <f t="shared" si="36"/>
        <v/>
      </c>
    </row>
    <row r="305" spans="1:72" hidden="1">
      <c r="A305" s="50" t="str">
        <f t="shared" si="41"/>
        <v/>
      </c>
      <c r="B305" s="166"/>
      <c r="C305" s="8" t="str">
        <f>IF(BS_CONTROLE[[#This Row],[DATA]]="","",WEEKNUM(BS_CONTROLE[[#This Row],[DATA]]))</f>
        <v/>
      </c>
      <c r="D305" s="51"/>
      <c r="E305" s="314">
        <v>303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2"/>
        <v>Aderente</v>
      </c>
      <c r="BR305" s="18" t="str">
        <f t="shared" si="43"/>
        <v>*</v>
      </c>
      <c r="BS305" s="18" t="str">
        <f t="shared" si="44"/>
        <v>*</v>
      </c>
      <c r="BT305" s="220" t="str">
        <f t="shared" si="36"/>
        <v/>
      </c>
    </row>
    <row r="306" spans="1:72" hidden="1">
      <c r="A306" s="50" t="str">
        <f t="shared" si="41"/>
        <v/>
      </c>
      <c r="B306" s="166"/>
      <c r="C306" s="8" t="str">
        <f>IF(BS_CONTROLE[[#This Row],[DATA]]="","",WEEKNUM(BS_CONTROLE[[#This Row],[DATA]]))</f>
        <v/>
      </c>
      <c r="D306" s="51"/>
      <c r="E306" s="314">
        <v>304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2"/>
        <v>Aderente</v>
      </c>
      <c r="BR306" s="18" t="str">
        <f t="shared" si="43"/>
        <v>*</v>
      </c>
      <c r="BS306" s="18" t="str">
        <f t="shared" si="44"/>
        <v>*</v>
      </c>
      <c r="BT306" s="220" t="str">
        <f t="shared" si="36"/>
        <v/>
      </c>
    </row>
    <row r="307" spans="1:72" hidden="1">
      <c r="A307" s="50" t="str">
        <f t="shared" si="41"/>
        <v/>
      </c>
      <c r="B307" s="166"/>
      <c r="C307" s="8" t="str">
        <f>IF(BS_CONTROLE[[#This Row],[DATA]]="","",WEEKNUM(BS_CONTROLE[[#This Row],[DATA]]))</f>
        <v/>
      </c>
      <c r="D307" s="51"/>
      <c r="E307" s="315">
        <v>305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2"/>
        <v>Aderente</v>
      </c>
      <c r="BR307" s="18" t="str">
        <f t="shared" si="43"/>
        <v>*</v>
      </c>
      <c r="BS307" s="18" t="str">
        <f t="shared" si="44"/>
        <v>*</v>
      </c>
      <c r="BT307" s="220" t="str">
        <f t="shared" si="36"/>
        <v/>
      </c>
    </row>
    <row r="308" spans="1:72" hidden="1">
      <c r="A308" s="50" t="str">
        <f t="shared" si="41"/>
        <v/>
      </c>
      <c r="B308" s="166"/>
      <c r="C308" s="8" t="str">
        <f>IF(BS_CONTROLE[[#This Row],[DATA]]="","",WEEKNUM(BS_CONTROLE[[#This Row],[DATA]]))</f>
        <v/>
      </c>
      <c r="D308" s="51"/>
      <c r="E308" s="314">
        <v>306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0" t="str">
        <f t="shared" si="36"/>
        <v/>
      </c>
    </row>
    <row r="309" spans="1:72" hidden="1">
      <c r="A309" s="50" t="str">
        <f t="shared" si="41"/>
        <v/>
      </c>
      <c r="B309" s="166"/>
      <c r="C309" s="8" t="str">
        <f>IF(BS_CONTROLE[[#This Row],[DATA]]="","",WEEKNUM(BS_CONTROLE[[#This Row],[DATA]]))</f>
        <v/>
      </c>
      <c r="D309" s="51"/>
      <c r="E309" s="314">
        <v>307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0" t="str">
        <f t="shared" si="36"/>
        <v/>
      </c>
    </row>
    <row r="310" spans="1:72" hidden="1">
      <c r="A310" s="50" t="str">
        <f t="shared" si="41"/>
        <v/>
      </c>
      <c r="B310" s="166"/>
      <c r="C310" s="8" t="str">
        <f>IF(BS_CONTROLE[[#This Row],[DATA]]="","",WEEKNUM(BS_CONTROLE[[#This Row],[DATA]]))</f>
        <v/>
      </c>
      <c r="D310" s="51"/>
      <c r="E310" s="314">
        <v>308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0" t="str">
        <f t="shared" si="36"/>
        <v/>
      </c>
    </row>
    <row r="311" spans="1:72" hidden="1">
      <c r="A311" s="50" t="str">
        <f t="shared" si="41"/>
        <v/>
      </c>
      <c r="B311" s="166"/>
      <c r="C311" s="8" t="str">
        <f>IF(BS_CONTROLE[[#This Row],[DATA]]="","",WEEKNUM(BS_CONTROLE[[#This Row],[DATA]]))</f>
        <v/>
      </c>
      <c r="D311" s="51"/>
      <c r="E311" s="314">
        <v>309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0" t="str">
        <f t="shared" si="36"/>
        <v/>
      </c>
    </row>
    <row r="312" spans="1:72" hidden="1">
      <c r="A312" s="50" t="str">
        <f t="shared" si="41"/>
        <v/>
      </c>
      <c r="B312" s="166"/>
      <c r="C312" s="8" t="str">
        <f>IF(BS_CONTROLE[[#This Row],[DATA]]="","",WEEKNUM(BS_CONTROLE[[#This Row],[DATA]]))</f>
        <v/>
      </c>
      <c r="D312" s="51"/>
      <c r="E312" s="314">
        <v>310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0" t="str">
        <f t="shared" si="36"/>
        <v/>
      </c>
    </row>
    <row r="313" spans="1:72" hidden="1">
      <c r="A313" s="50" t="str">
        <f t="shared" si="41"/>
        <v/>
      </c>
      <c r="B313" s="166"/>
      <c r="C313" s="8" t="str">
        <f>IF(BS_CONTROLE[[#This Row],[DATA]]="","",WEEKNUM(BS_CONTROLE[[#This Row],[DATA]]))</f>
        <v/>
      </c>
      <c r="D313" s="51"/>
      <c r="E313" s="314">
        <v>311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0" t="str">
        <f t="shared" si="36"/>
        <v/>
      </c>
    </row>
    <row r="314" spans="1:72" hidden="1">
      <c r="A314" s="50" t="str">
        <f t="shared" si="41"/>
        <v/>
      </c>
      <c r="B314" s="166"/>
      <c r="C314" s="8" t="str">
        <f>IF(BS_CONTROLE[[#This Row],[DATA]]="","",WEEKNUM(BS_CONTROLE[[#This Row],[DATA]]))</f>
        <v/>
      </c>
      <c r="D314" s="51"/>
      <c r="E314" s="314">
        <v>312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0" t="str">
        <f t="shared" si="36"/>
        <v/>
      </c>
    </row>
    <row r="315" spans="1:72" hidden="1">
      <c r="A315" s="50" t="str">
        <f t="shared" si="41"/>
        <v/>
      </c>
      <c r="B315" s="166"/>
      <c r="C315" s="8" t="str">
        <f>IF(BS_CONTROLE[[#This Row],[DATA]]="","",WEEKNUM(BS_CONTROLE[[#This Row],[DATA]]))</f>
        <v/>
      </c>
      <c r="D315" s="51"/>
      <c r="E315" s="314">
        <v>313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0" t="str">
        <f t="shared" si="36"/>
        <v/>
      </c>
    </row>
    <row r="316" spans="1:72" hidden="1">
      <c r="A316" s="50" t="str">
        <f t="shared" si="41"/>
        <v/>
      </c>
      <c r="B316" s="166"/>
      <c r="C316" s="8" t="str">
        <f>IF(BS_CONTROLE[[#This Row],[DATA]]="","",WEEKNUM(BS_CONTROLE[[#This Row],[DATA]]))</f>
        <v/>
      </c>
      <c r="D316" s="51"/>
      <c r="E316" s="314">
        <v>314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0" t="str">
        <f t="shared" si="36"/>
        <v/>
      </c>
    </row>
    <row r="317" spans="1:72" hidden="1">
      <c r="A317" s="50" t="str">
        <f t="shared" si="41"/>
        <v/>
      </c>
      <c r="B317" s="166"/>
      <c r="C317" s="8" t="str">
        <f>IF(BS_CONTROLE[[#This Row],[DATA]]="","",WEEKNUM(BS_CONTROLE[[#This Row],[DATA]]))</f>
        <v/>
      </c>
      <c r="D317" s="51"/>
      <c r="E317" s="314">
        <v>315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0" t="str">
        <f t="shared" si="36"/>
        <v/>
      </c>
    </row>
    <row r="318" spans="1:72" hidden="1">
      <c r="A318" s="50" t="str">
        <f t="shared" si="41"/>
        <v/>
      </c>
      <c r="B318" s="166"/>
      <c r="C318" s="8" t="str">
        <f>IF(BS_CONTROLE[[#This Row],[DATA]]="","",WEEKNUM(BS_CONTROLE[[#This Row],[DATA]]))</f>
        <v/>
      </c>
      <c r="D318" s="51"/>
      <c r="E318" s="314">
        <v>316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0" t="str">
        <f t="shared" si="36"/>
        <v/>
      </c>
    </row>
    <row r="319" spans="1:72" hidden="1">
      <c r="A319" s="50" t="str">
        <f t="shared" si="41"/>
        <v/>
      </c>
      <c r="B319" s="166"/>
      <c r="C319" s="8" t="str">
        <f>IF(BS_CONTROLE[[#This Row],[DATA]]="","",WEEKNUM(BS_CONTROLE[[#This Row],[DATA]]))</f>
        <v/>
      </c>
      <c r="D319" s="51"/>
      <c r="E319" s="315">
        <v>317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0" t="str">
        <f t="shared" si="36"/>
        <v/>
      </c>
    </row>
    <row r="320" spans="1:72" hidden="1">
      <c r="A320" s="50" t="str">
        <f t="shared" si="41"/>
        <v/>
      </c>
      <c r="B320" s="166"/>
      <c r="C320" s="8" t="str">
        <f>IF(BS_CONTROLE[[#This Row],[DATA]]="","",WEEKNUM(BS_CONTROLE[[#This Row],[DATA]]))</f>
        <v/>
      </c>
      <c r="D320" s="51"/>
      <c r="E320" s="314">
        <v>318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0" t="str">
        <f t="shared" si="36"/>
        <v/>
      </c>
    </row>
    <row r="321" spans="1:72" ht="16.5" hidden="1" customHeight="1">
      <c r="A321" s="50" t="str">
        <f t="shared" si="41"/>
        <v/>
      </c>
      <c r="B321" s="166"/>
      <c r="C321" s="8" t="str">
        <f>IF(BS_CONTROLE[[#This Row],[DATA]]="","",WEEKNUM(BS_CONTROLE[[#This Row],[DATA]]))</f>
        <v/>
      </c>
      <c r="D321" s="51"/>
      <c r="E321" s="314">
        <v>319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0" t="str">
        <f t="shared" si="36"/>
        <v/>
      </c>
    </row>
    <row r="322" spans="1:72" hidden="1">
      <c r="A322" s="50" t="str">
        <f t="shared" si="41"/>
        <v/>
      </c>
      <c r="B322" s="166"/>
      <c r="C322" s="8" t="str">
        <f>IF(BS_CONTROLE[[#This Row],[DATA]]="","",WEEKNUM(BS_CONTROLE[[#This Row],[DATA]]))</f>
        <v/>
      </c>
      <c r="D322" s="51"/>
      <c r="E322" s="314">
        <v>320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0" t="str">
        <f t="shared" si="36"/>
        <v/>
      </c>
    </row>
    <row r="323" spans="1:72" hidden="1">
      <c r="A323" s="50" t="str">
        <f t="shared" si="41"/>
        <v/>
      </c>
      <c r="B323" s="166"/>
      <c r="C323" s="8" t="str">
        <f>IF(BS_CONTROLE[[#This Row],[DATA]]="","",WEEKNUM(BS_CONTROLE[[#This Row],[DATA]]))</f>
        <v/>
      </c>
      <c r="D323" s="51"/>
      <c r="E323" s="314">
        <v>321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0" t="str">
        <f t="shared" si="36"/>
        <v/>
      </c>
    </row>
    <row r="324" spans="1:72" hidden="1">
      <c r="A324" s="50" t="str">
        <f t="shared" si="41"/>
        <v/>
      </c>
      <c r="B324" s="166"/>
      <c r="C324" s="8" t="str">
        <f>IF(BS_CONTROLE[[#This Row],[DATA]]="","",WEEKNUM(BS_CONTROLE[[#This Row],[DATA]]))</f>
        <v/>
      </c>
      <c r="D324" s="51"/>
      <c r="E324" s="314">
        <v>322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0" t="str">
        <f t="shared" si="36"/>
        <v/>
      </c>
    </row>
    <row r="325" spans="1:72" hidden="1">
      <c r="A325" s="50" t="str">
        <f t="shared" si="41"/>
        <v/>
      </c>
      <c r="B325" s="166"/>
      <c r="C325" s="8" t="str">
        <f>IF(BS_CONTROLE[[#This Row],[DATA]]="","",WEEKNUM(BS_CONTROLE[[#This Row],[DATA]]))</f>
        <v/>
      </c>
      <c r="D325" s="51"/>
      <c r="E325" s="314">
        <v>323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0" t="str">
        <f t="shared" si="36"/>
        <v/>
      </c>
    </row>
    <row r="326" spans="1:72" hidden="1">
      <c r="A326" s="50" t="str">
        <f t="shared" si="41"/>
        <v/>
      </c>
      <c r="B326" s="166"/>
      <c r="C326" s="8" t="str">
        <f>IF(BS_CONTROLE[[#This Row],[DATA]]="","",WEEKNUM(BS_CONTROLE[[#This Row],[DATA]]))</f>
        <v/>
      </c>
      <c r="D326" s="51"/>
      <c r="E326" s="314">
        <v>324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0" t="str">
        <f t="shared" si="36"/>
        <v/>
      </c>
    </row>
    <row r="327" spans="1:72" hidden="1">
      <c r="A327" s="50" t="str">
        <f t="shared" si="41"/>
        <v/>
      </c>
      <c r="B327" s="166"/>
      <c r="C327" s="8" t="str">
        <f>IF(BS_CONTROLE[[#This Row],[DATA]]="","",WEEKNUM(BS_CONTROLE[[#This Row],[DATA]]))</f>
        <v/>
      </c>
      <c r="D327" s="51"/>
      <c r="E327" s="314">
        <v>325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0" t="str">
        <f t="shared" si="36"/>
        <v/>
      </c>
    </row>
    <row r="328" spans="1:72" hidden="1">
      <c r="A328" s="50" t="str">
        <f t="shared" si="41"/>
        <v/>
      </c>
      <c r="B328" s="166"/>
      <c r="C328" s="8" t="str">
        <f>IF(BS_CONTROLE[[#This Row],[DATA]]="","",WEEKNUM(BS_CONTROLE[[#This Row],[DATA]]))</f>
        <v/>
      </c>
      <c r="D328" s="51"/>
      <c r="E328" s="314">
        <v>326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0" t="str">
        <f t="shared" si="36"/>
        <v/>
      </c>
    </row>
    <row r="329" spans="1:72" hidden="1">
      <c r="A329" s="50" t="str">
        <f t="shared" si="41"/>
        <v/>
      </c>
      <c r="B329" s="166"/>
      <c r="C329" s="8" t="str">
        <f>IF(BS_CONTROLE[[#This Row],[DATA]]="","",WEEKNUM(BS_CONTROLE[[#This Row],[DATA]]))</f>
        <v/>
      </c>
      <c r="D329" s="51"/>
      <c r="E329" s="314">
        <v>327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0" t="str">
        <f t="shared" si="36"/>
        <v/>
      </c>
    </row>
    <row r="330" spans="1:72" hidden="1">
      <c r="A330" s="50" t="str">
        <f t="shared" si="41"/>
        <v/>
      </c>
      <c r="B330" s="166"/>
      <c r="C330" s="8" t="str">
        <f>IF(BS_CONTROLE[[#This Row],[DATA]]="","",WEEKNUM(BS_CONTROLE[[#This Row],[DATA]]))</f>
        <v/>
      </c>
      <c r="D330" s="51"/>
      <c r="E330" s="314">
        <v>328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0" t="str">
        <f t="shared" si="36"/>
        <v/>
      </c>
    </row>
    <row r="331" spans="1:72" hidden="1">
      <c r="A331" s="50" t="str">
        <f t="shared" si="41"/>
        <v/>
      </c>
      <c r="B331" s="166"/>
      <c r="C331" s="8" t="str">
        <f>IF(BS_CONTROLE[[#This Row],[DATA]]="","",WEEKNUM(BS_CONTROLE[[#This Row],[DATA]]))</f>
        <v/>
      </c>
      <c r="D331" s="51"/>
      <c r="E331" s="315">
        <v>329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0" t="str">
        <f t="shared" si="36"/>
        <v/>
      </c>
    </row>
    <row r="332" spans="1:72" hidden="1">
      <c r="A332" s="50" t="str">
        <f t="shared" si="41"/>
        <v/>
      </c>
      <c r="B332" s="166"/>
      <c r="C332" s="8" t="str">
        <f>IF(BS_CONTROLE[[#This Row],[DATA]]="","",WEEKNUM(BS_CONTROLE[[#This Row],[DATA]]))</f>
        <v/>
      </c>
      <c r="D332" s="51"/>
      <c r="E332" s="314">
        <v>330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0" t="str">
        <f t="shared" si="36"/>
        <v/>
      </c>
    </row>
    <row r="333" spans="1:72" hidden="1">
      <c r="A333" s="50" t="str">
        <f t="shared" si="41"/>
        <v/>
      </c>
      <c r="B333" s="166"/>
      <c r="C333" s="8" t="str">
        <f>IF(BS_CONTROLE[[#This Row],[DATA]]="","",WEEKNUM(BS_CONTROLE[[#This Row],[DATA]]))</f>
        <v/>
      </c>
      <c r="D333" s="51"/>
      <c r="E333" s="314">
        <v>331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0" t="str">
        <f t="shared" si="36"/>
        <v/>
      </c>
    </row>
    <row r="334" spans="1:72" hidden="1">
      <c r="A334" s="50" t="str">
        <f t="shared" si="41"/>
        <v/>
      </c>
      <c r="B334" s="166"/>
      <c r="C334" s="8" t="str">
        <f>IF(BS_CONTROLE[[#This Row],[DATA]]="","",WEEKNUM(BS_CONTROLE[[#This Row],[DATA]]))</f>
        <v/>
      </c>
      <c r="D334" s="51"/>
      <c r="E334" s="314">
        <v>332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0" t="str">
        <f t="shared" si="36"/>
        <v/>
      </c>
    </row>
    <row r="335" spans="1:72" hidden="1">
      <c r="A335" s="50" t="str">
        <f t="shared" si="41"/>
        <v/>
      </c>
      <c r="B335" s="166"/>
      <c r="C335" s="8" t="str">
        <f>IF(BS_CONTROLE[[#This Row],[DATA]]="","",WEEKNUM(BS_CONTROLE[[#This Row],[DATA]]))</f>
        <v/>
      </c>
      <c r="D335" s="51"/>
      <c r="E335" s="314">
        <v>333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0" t="str">
        <f t="shared" si="36"/>
        <v/>
      </c>
    </row>
    <row r="336" spans="1:72" hidden="1">
      <c r="A336" s="50" t="str">
        <f t="shared" si="41"/>
        <v/>
      </c>
      <c r="B336" s="166"/>
      <c r="C336" s="8" t="str">
        <f>IF(BS_CONTROLE[[#This Row],[DATA]]="","",WEEKNUM(BS_CONTROLE[[#This Row],[DATA]]))</f>
        <v/>
      </c>
      <c r="D336" s="51"/>
      <c r="E336" s="314">
        <v>334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0" t="str">
        <f t="shared" si="36"/>
        <v/>
      </c>
    </row>
    <row r="337" spans="1:72" hidden="1">
      <c r="A337" s="50" t="str">
        <f t="shared" si="41"/>
        <v/>
      </c>
      <c r="B337" s="166"/>
      <c r="C337" s="8" t="str">
        <f>IF(BS_CONTROLE[[#This Row],[DATA]]="","",WEEKNUM(BS_CONTROLE[[#This Row],[DATA]]))</f>
        <v/>
      </c>
      <c r="D337" s="51"/>
      <c r="E337" s="314">
        <v>335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0" t="str">
        <f t="shared" si="36"/>
        <v/>
      </c>
    </row>
    <row r="338" spans="1:72" hidden="1">
      <c r="A338" s="50" t="str">
        <f t="shared" si="41"/>
        <v/>
      </c>
      <c r="B338" s="166"/>
      <c r="C338" s="8" t="str">
        <f>IF(BS_CONTROLE[[#This Row],[DATA]]="","",WEEKNUM(BS_CONTROLE[[#This Row],[DATA]]))</f>
        <v/>
      </c>
      <c r="D338" s="51"/>
      <c r="E338" s="314">
        <v>336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0" t="str">
        <f t="shared" si="36"/>
        <v/>
      </c>
    </row>
    <row r="339" spans="1:72" hidden="1">
      <c r="A339" s="50" t="str">
        <f t="shared" si="41"/>
        <v/>
      </c>
      <c r="B339" s="166"/>
      <c r="C339" s="8" t="str">
        <f>IF(BS_CONTROLE[[#This Row],[DATA]]="","",WEEKNUM(BS_CONTROLE[[#This Row],[DATA]]))</f>
        <v/>
      </c>
      <c r="D339" s="51"/>
      <c r="E339" s="314">
        <v>337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0" t="str">
        <f t="shared" si="36"/>
        <v/>
      </c>
    </row>
    <row r="340" spans="1:72" hidden="1">
      <c r="A340" s="50" t="str">
        <f t="shared" si="41"/>
        <v/>
      </c>
      <c r="B340" s="166"/>
      <c r="C340" s="8" t="str">
        <f>IF(BS_CONTROLE[[#This Row],[DATA]]="","",WEEKNUM(BS_CONTROLE[[#This Row],[DATA]]))</f>
        <v/>
      </c>
      <c r="D340" s="51"/>
      <c r="E340" s="314">
        <v>338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0" t="str">
        <f t="shared" si="36"/>
        <v/>
      </c>
    </row>
    <row r="341" spans="1:72" hidden="1">
      <c r="A341" s="50" t="str">
        <f t="shared" si="41"/>
        <v/>
      </c>
      <c r="B341" s="166"/>
      <c r="C341" s="8" t="str">
        <f>IF(BS_CONTROLE[[#This Row],[DATA]]="","",WEEKNUM(BS_CONTROLE[[#This Row],[DATA]]))</f>
        <v/>
      </c>
      <c r="D341" s="51"/>
      <c r="E341" s="314">
        <v>339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0" t="str">
        <f t="shared" si="36"/>
        <v/>
      </c>
    </row>
    <row r="342" spans="1:72" hidden="1">
      <c r="A342" s="50" t="str">
        <f t="shared" si="41"/>
        <v/>
      </c>
      <c r="B342" s="166"/>
      <c r="C342" s="8" t="str">
        <f>IF(BS_CONTROLE[[#This Row],[DATA]]="","",WEEKNUM(BS_CONTROLE[[#This Row],[DATA]]))</f>
        <v/>
      </c>
      <c r="D342" s="51"/>
      <c r="E342" s="314">
        <v>340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0" t="str">
        <f t="shared" si="36"/>
        <v/>
      </c>
    </row>
    <row r="343" spans="1:72" hidden="1">
      <c r="A343" s="50" t="str">
        <f t="shared" si="41"/>
        <v/>
      </c>
      <c r="B343" s="166"/>
      <c r="C343" s="8" t="str">
        <f>IF(BS_CONTROLE[[#This Row],[DATA]]="","",WEEKNUM(BS_CONTROLE[[#This Row],[DATA]]))</f>
        <v/>
      </c>
      <c r="D343" s="51"/>
      <c r="E343" s="315">
        <v>341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0" t="str">
        <f t="shared" ref="BT343:BT406" si="45">IF(BN343="","",SUBSTITUTE(BM343," ","")&amp;SUBSTITUTE(BN343," ",""))</f>
        <v/>
      </c>
    </row>
    <row r="344" spans="1:72" hidden="1">
      <c r="A344" s="50" t="str">
        <f t="shared" si="41"/>
        <v/>
      </c>
      <c r="B344" s="166"/>
      <c r="C344" s="8" t="str">
        <f>IF(BS_CONTROLE[[#This Row],[DATA]]="","",WEEKNUM(BS_CONTROLE[[#This Row],[DATA]]))</f>
        <v/>
      </c>
      <c r="D344" s="51"/>
      <c r="E344" s="314">
        <v>342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0" t="str">
        <f t="shared" si="45"/>
        <v/>
      </c>
    </row>
    <row r="345" spans="1:72" hidden="1">
      <c r="A345" s="50" t="str">
        <f t="shared" si="41"/>
        <v/>
      </c>
      <c r="B345" s="166"/>
      <c r="C345" s="8" t="str">
        <f>IF(BS_CONTROLE[[#This Row],[DATA]]="","",WEEKNUM(BS_CONTROLE[[#This Row],[DATA]]))</f>
        <v/>
      </c>
      <c r="D345" s="51"/>
      <c r="E345" s="314">
        <v>343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0" t="str">
        <f t="shared" si="45"/>
        <v/>
      </c>
    </row>
    <row r="346" spans="1:72" hidden="1">
      <c r="A346" s="50" t="str">
        <f t="shared" si="41"/>
        <v/>
      </c>
      <c r="B346" s="166"/>
      <c r="C346" s="8" t="str">
        <f>IF(BS_CONTROLE[[#This Row],[DATA]]="","",WEEKNUM(BS_CONTROLE[[#This Row],[DATA]]))</f>
        <v/>
      </c>
      <c r="D346" s="51"/>
      <c r="E346" s="314">
        <v>344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0" t="str">
        <f t="shared" si="45"/>
        <v/>
      </c>
    </row>
    <row r="347" spans="1:72" hidden="1">
      <c r="A347" s="50" t="str">
        <f t="shared" si="41"/>
        <v/>
      </c>
      <c r="B347" s="166"/>
      <c r="C347" s="8" t="str">
        <f>IF(BS_CONTROLE[[#This Row],[DATA]]="","",WEEKNUM(BS_CONTROLE[[#This Row],[DATA]]))</f>
        <v/>
      </c>
      <c r="D347" s="51"/>
      <c r="E347" s="314">
        <v>345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0" t="str">
        <f t="shared" si="45"/>
        <v/>
      </c>
    </row>
    <row r="348" spans="1:72" hidden="1">
      <c r="A348" s="50" t="str">
        <f t="shared" si="41"/>
        <v/>
      </c>
      <c r="B348" s="166"/>
      <c r="C348" s="8" t="str">
        <f>IF(BS_CONTROLE[[#This Row],[DATA]]="","",WEEKNUM(BS_CONTROLE[[#This Row],[DATA]]))</f>
        <v/>
      </c>
      <c r="D348" s="51"/>
      <c r="E348" s="314">
        <v>346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0" t="str">
        <f t="shared" si="45"/>
        <v/>
      </c>
    </row>
    <row r="349" spans="1:72" hidden="1">
      <c r="A349" s="50" t="str">
        <f t="shared" si="41"/>
        <v/>
      </c>
      <c r="B349" s="166"/>
      <c r="C349" s="8" t="str">
        <f>IF(BS_CONTROLE[[#This Row],[DATA]]="","",WEEKNUM(BS_CONTROLE[[#This Row],[DATA]]))</f>
        <v/>
      </c>
      <c r="D349" s="51"/>
      <c r="E349" s="314">
        <v>347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0" t="str">
        <f t="shared" si="45"/>
        <v/>
      </c>
    </row>
    <row r="350" spans="1:72" hidden="1">
      <c r="A350" s="50" t="str">
        <f t="shared" si="41"/>
        <v/>
      </c>
      <c r="B350" s="166"/>
      <c r="C350" s="8" t="str">
        <f>IF(BS_CONTROLE[[#This Row],[DATA]]="","",WEEKNUM(BS_CONTROLE[[#This Row],[DATA]]))</f>
        <v/>
      </c>
      <c r="D350" s="51"/>
      <c r="E350" s="314">
        <v>348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0" t="str">
        <f t="shared" si="45"/>
        <v/>
      </c>
    </row>
    <row r="351" spans="1:72" hidden="1">
      <c r="A351" s="50" t="str">
        <f t="shared" si="41"/>
        <v/>
      </c>
      <c r="B351" s="166"/>
      <c r="C351" s="8" t="str">
        <f>IF(BS_CONTROLE[[#This Row],[DATA]]="","",WEEKNUM(BS_CONTROLE[[#This Row],[DATA]]))</f>
        <v/>
      </c>
      <c r="D351" s="51"/>
      <c r="E351" s="314">
        <v>349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0" t="str">
        <f t="shared" si="45"/>
        <v/>
      </c>
    </row>
    <row r="352" spans="1:72" hidden="1">
      <c r="A352" s="50" t="str">
        <f t="shared" si="41"/>
        <v/>
      </c>
      <c r="B352" s="166"/>
      <c r="C352" s="8" t="str">
        <f>IF(BS_CONTROLE[[#This Row],[DATA]]="","",WEEKNUM(BS_CONTROLE[[#This Row],[DATA]]))</f>
        <v/>
      </c>
      <c r="D352" s="51"/>
      <c r="E352" s="314">
        <v>350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0" t="str">
        <f t="shared" si="45"/>
        <v/>
      </c>
    </row>
    <row r="353" spans="1:72" hidden="1">
      <c r="A353" s="50" t="str">
        <f t="shared" si="41"/>
        <v/>
      </c>
      <c r="B353" s="166"/>
      <c r="C353" s="8" t="str">
        <f>IF(BS_CONTROLE[[#This Row],[DATA]]="","",WEEKNUM(BS_CONTROLE[[#This Row],[DATA]]))</f>
        <v/>
      </c>
      <c r="D353" s="51"/>
      <c r="E353" s="314">
        <v>351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0" t="str">
        <f t="shared" si="45"/>
        <v/>
      </c>
    </row>
    <row r="354" spans="1:72" hidden="1">
      <c r="A354" s="50" t="str">
        <f t="shared" si="41"/>
        <v/>
      </c>
      <c r="B354" s="166"/>
      <c r="C354" s="8" t="str">
        <f>IF(BS_CONTROLE[[#This Row],[DATA]]="","",WEEKNUM(BS_CONTROLE[[#This Row],[DATA]]))</f>
        <v/>
      </c>
      <c r="D354" s="51"/>
      <c r="E354" s="314">
        <v>352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0" t="str">
        <f t="shared" si="45"/>
        <v/>
      </c>
    </row>
    <row r="355" spans="1:72" hidden="1">
      <c r="A355" s="50" t="str">
        <f t="shared" si="41"/>
        <v/>
      </c>
      <c r="B355" s="166"/>
      <c r="C355" s="8" t="str">
        <f>IF(BS_CONTROLE[[#This Row],[DATA]]="","",WEEKNUM(BS_CONTROLE[[#This Row],[DATA]]))</f>
        <v/>
      </c>
      <c r="D355" s="51"/>
      <c r="E355" s="315">
        <v>353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0" t="str">
        <f t="shared" si="45"/>
        <v/>
      </c>
    </row>
    <row r="356" spans="1:72" hidden="1">
      <c r="A356" s="50" t="str">
        <f t="shared" si="41"/>
        <v/>
      </c>
      <c r="B356" s="166"/>
      <c r="C356" s="8" t="str">
        <f>IF(BS_CONTROLE[[#This Row],[DATA]]="","",WEEKNUM(BS_CONTROLE[[#This Row],[DATA]]))</f>
        <v/>
      </c>
      <c r="D356" s="51"/>
      <c r="E356" s="314">
        <v>354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0" t="str">
        <f t="shared" si="45"/>
        <v/>
      </c>
    </row>
    <row r="357" spans="1:72" hidden="1">
      <c r="A357" s="50" t="str">
        <f t="shared" si="41"/>
        <v/>
      </c>
      <c r="B357" s="166"/>
      <c r="C357" s="8" t="str">
        <f>IF(BS_CONTROLE[[#This Row],[DATA]]="","",WEEKNUM(BS_CONTROLE[[#This Row],[DATA]]))</f>
        <v/>
      </c>
      <c r="D357" s="51"/>
      <c r="E357" s="314">
        <v>355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0" t="str">
        <f t="shared" si="45"/>
        <v/>
      </c>
    </row>
    <row r="358" spans="1:72" hidden="1">
      <c r="A358" s="50" t="str">
        <f t="shared" si="41"/>
        <v/>
      </c>
      <c r="B358" s="166"/>
      <c r="C358" s="8" t="str">
        <f>IF(BS_CONTROLE[[#This Row],[DATA]]="","",WEEKNUM(BS_CONTROLE[[#This Row],[DATA]]))</f>
        <v/>
      </c>
      <c r="D358" s="51"/>
      <c r="E358" s="314">
        <v>356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0" t="str">
        <f t="shared" si="45"/>
        <v/>
      </c>
    </row>
    <row r="359" spans="1:72" hidden="1">
      <c r="A359" s="50" t="str">
        <f t="shared" si="41"/>
        <v/>
      </c>
      <c r="B359" s="166"/>
      <c r="C359" s="8" t="str">
        <f>IF(BS_CONTROLE[[#This Row],[DATA]]="","",WEEKNUM(BS_CONTROLE[[#This Row],[DATA]]))</f>
        <v/>
      </c>
      <c r="D359" s="51"/>
      <c r="E359" s="314">
        <v>357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0" t="str">
        <f t="shared" si="45"/>
        <v/>
      </c>
    </row>
    <row r="360" spans="1:72" hidden="1">
      <c r="A360" s="50" t="str">
        <f t="shared" si="41"/>
        <v/>
      </c>
      <c r="B360" s="166"/>
      <c r="C360" s="8" t="str">
        <f>IF(BS_CONTROLE[[#This Row],[DATA]]="","",WEEKNUM(BS_CONTROLE[[#This Row],[DATA]]))</f>
        <v/>
      </c>
      <c r="D360" s="51"/>
      <c r="E360" s="314">
        <v>358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0" t="str">
        <f t="shared" si="45"/>
        <v/>
      </c>
    </row>
    <row r="361" spans="1:72" hidden="1">
      <c r="A361" s="50" t="str">
        <f t="shared" si="41"/>
        <v/>
      </c>
      <c r="B361" s="166"/>
      <c r="C361" s="8" t="str">
        <f>IF(BS_CONTROLE[[#This Row],[DATA]]="","",WEEKNUM(BS_CONTROLE[[#This Row],[DATA]]))</f>
        <v/>
      </c>
      <c r="D361" s="51"/>
      <c r="E361" s="314">
        <v>359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0" t="str">
        <f t="shared" si="45"/>
        <v/>
      </c>
    </row>
    <row r="362" spans="1:72" hidden="1">
      <c r="A362" s="50" t="str">
        <f t="shared" ref="A362:A425" si="46">D362&amp;B362</f>
        <v/>
      </c>
      <c r="B362" s="166"/>
      <c r="C362" s="8" t="str">
        <f>IF(BS_CONTROLE[[#This Row],[DATA]]="","",WEEKNUM(BS_CONTROLE[[#This Row],[DATA]]))</f>
        <v/>
      </c>
      <c r="D362" s="51"/>
      <c r="E362" s="314">
        <v>360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ref="BQ362:BQ425" si="47">IF(AND(BR362&lt;1,BS362&lt;1),"Produção e Intervalo",IF(BR362&lt;1,"Intervalo",IF(BS362&lt;1,"Produção","Aderente")))</f>
        <v>Aderente</v>
      </c>
      <c r="BR362" s="18" t="str">
        <f t="shared" ref="BR362:BR425" si="48">IF(OR(B362="",F362=""),"*",AY362/P362)</f>
        <v>*</v>
      </c>
      <c r="BS362" s="18" t="str">
        <f t="shared" ref="BS362:BS425" si="49">IF(OR(B362="",F362=""),"*",BA362/Q362)</f>
        <v>*</v>
      </c>
      <c r="BT362" s="220" t="str">
        <f t="shared" si="45"/>
        <v/>
      </c>
    </row>
    <row r="363" spans="1:72" hidden="1">
      <c r="A363" s="50" t="str">
        <f t="shared" si="46"/>
        <v/>
      </c>
      <c r="B363" s="166"/>
      <c r="C363" s="8" t="str">
        <f>IF(BS_CONTROLE[[#This Row],[DATA]]="","",WEEKNUM(BS_CONTROLE[[#This Row],[DATA]]))</f>
        <v/>
      </c>
      <c r="D363" s="51"/>
      <c r="E363" s="314">
        <v>361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0" t="str">
        <f t="shared" si="45"/>
        <v/>
      </c>
    </row>
    <row r="364" spans="1:72" hidden="1">
      <c r="A364" s="50" t="str">
        <f t="shared" si="46"/>
        <v/>
      </c>
      <c r="B364" s="166"/>
      <c r="C364" s="8" t="str">
        <f>IF(BS_CONTROLE[[#This Row],[DATA]]="","",WEEKNUM(BS_CONTROLE[[#This Row],[DATA]]))</f>
        <v/>
      </c>
      <c r="D364" s="51"/>
      <c r="E364" s="314">
        <v>362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0" t="str">
        <f t="shared" si="45"/>
        <v/>
      </c>
    </row>
    <row r="365" spans="1:72" hidden="1">
      <c r="A365" s="50" t="str">
        <f t="shared" si="46"/>
        <v/>
      </c>
      <c r="B365" s="166"/>
      <c r="C365" s="8" t="str">
        <f>IF(BS_CONTROLE[[#This Row],[DATA]]="","",WEEKNUM(BS_CONTROLE[[#This Row],[DATA]]))</f>
        <v/>
      </c>
      <c r="D365" s="51"/>
      <c r="E365" s="314">
        <v>363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0" t="str">
        <f t="shared" si="45"/>
        <v/>
      </c>
    </row>
    <row r="366" spans="1:72" hidden="1">
      <c r="A366" s="50" t="str">
        <f t="shared" si="46"/>
        <v/>
      </c>
      <c r="B366" s="166"/>
      <c r="C366" s="8" t="str">
        <f>IF(BS_CONTROLE[[#This Row],[DATA]]="","",WEEKNUM(BS_CONTROLE[[#This Row],[DATA]]))</f>
        <v/>
      </c>
      <c r="D366" s="51"/>
      <c r="E366" s="314">
        <v>364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0" t="str">
        <f t="shared" si="45"/>
        <v/>
      </c>
    </row>
    <row r="367" spans="1:72" hidden="1">
      <c r="A367" s="50" t="str">
        <f t="shared" si="46"/>
        <v/>
      </c>
      <c r="B367" s="166"/>
      <c r="C367" s="8" t="str">
        <f>IF(BS_CONTROLE[[#This Row],[DATA]]="","",WEEKNUM(BS_CONTROLE[[#This Row],[DATA]]))</f>
        <v/>
      </c>
      <c r="D367" s="51"/>
      <c r="E367" s="315">
        <v>365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0" t="str">
        <f t="shared" si="45"/>
        <v/>
      </c>
    </row>
    <row r="368" spans="1:72" hidden="1">
      <c r="A368" s="50" t="str">
        <f t="shared" si="46"/>
        <v/>
      </c>
      <c r="B368" s="166"/>
      <c r="C368" s="8" t="str">
        <f>IF(BS_CONTROLE[[#This Row],[DATA]]="","",WEEKNUM(BS_CONTROLE[[#This Row],[DATA]]))</f>
        <v/>
      </c>
      <c r="D368" s="51"/>
      <c r="E368" s="314">
        <v>366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7"/>
        <v>Aderente</v>
      </c>
      <c r="BR368" s="18" t="str">
        <f t="shared" si="48"/>
        <v>*</v>
      </c>
      <c r="BS368" s="18" t="str">
        <f t="shared" si="49"/>
        <v>*</v>
      </c>
      <c r="BT368" s="220" t="str">
        <f t="shared" si="45"/>
        <v/>
      </c>
    </row>
    <row r="369" spans="1:72" hidden="1">
      <c r="A369" s="50" t="str">
        <f t="shared" si="46"/>
        <v/>
      </c>
      <c r="B369" s="166"/>
      <c r="C369" s="8" t="str">
        <f>IF(BS_CONTROLE[[#This Row],[DATA]]="","",WEEKNUM(BS_CONTROLE[[#This Row],[DATA]]))</f>
        <v/>
      </c>
      <c r="D369" s="51"/>
      <c r="E369" s="314">
        <v>367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7"/>
        <v>Aderente</v>
      </c>
      <c r="BR369" s="18" t="str">
        <f t="shared" si="48"/>
        <v>*</v>
      </c>
      <c r="BS369" s="18" t="str">
        <f t="shared" si="49"/>
        <v>*</v>
      </c>
      <c r="BT369" s="220" t="str">
        <f t="shared" si="45"/>
        <v/>
      </c>
    </row>
    <row r="370" spans="1:72" hidden="1">
      <c r="A370" s="50" t="str">
        <f t="shared" si="46"/>
        <v/>
      </c>
      <c r="B370" s="166"/>
      <c r="C370" s="8" t="str">
        <f>IF(BS_CONTROLE[[#This Row],[DATA]]="","",WEEKNUM(BS_CONTROLE[[#This Row],[DATA]]))</f>
        <v/>
      </c>
      <c r="D370" s="51"/>
      <c r="E370" s="314">
        <v>368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7"/>
        <v>Aderente</v>
      </c>
      <c r="BR370" s="18" t="str">
        <f t="shared" si="48"/>
        <v>*</v>
      </c>
      <c r="BS370" s="18" t="str">
        <f t="shared" si="49"/>
        <v>*</v>
      </c>
      <c r="BT370" s="220" t="str">
        <f t="shared" si="45"/>
        <v/>
      </c>
    </row>
    <row r="371" spans="1:72" hidden="1">
      <c r="A371" s="50" t="str">
        <f t="shared" si="46"/>
        <v/>
      </c>
      <c r="B371" s="166"/>
      <c r="C371" s="8" t="str">
        <f>IF(BS_CONTROLE[[#This Row],[DATA]]="","",WEEKNUM(BS_CONTROLE[[#This Row],[DATA]]))</f>
        <v/>
      </c>
      <c r="D371" s="51"/>
      <c r="E371" s="314">
        <v>369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7"/>
        <v>Aderente</v>
      </c>
      <c r="BR371" s="18" t="str">
        <f t="shared" si="48"/>
        <v>*</v>
      </c>
      <c r="BS371" s="18" t="str">
        <f t="shared" si="49"/>
        <v>*</v>
      </c>
      <c r="BT371" s="220" t="str">
        <f t="shared" si="45"/>
        <v/>
      </c>
    </row>
    <row r="372" spans="1:72" hidden="1">
      <c r="A372" s="50" t="str">
        <f t="shared" si="46"/>
        <v/>
      </c>
      <c r="B372" s="166"/>
      <c r="C372" s="8" t="str">
        <f>IF(BS_CONTROLE[[#This Row],[DATA]]="","",WEEKNUM(BS_CONTROLE[[#This Row],[DATA]]))</f>
        <v/>
      </c>
      <c r="D372" s="51"/>
      <c r="E372" s="314">
        <v>370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0" t="str">
        <f t="shared" si="45"/>
        <v/>
      </c>
    </row>
    <row r="373" spans="1:72" hidden="1">
      <c r="A373" s="50" t="str">
        <f t="shared" si="46"/>
        <v/>
      </c>
      <c r="B373" s="166"/>
      <c r="C373" s="8" t="str">
        <f>IF(BS_CONTROLE[[#This Row],[DATA]]="","",WEEKNUM(BS_CONTROLE[[#This Row],[DATA]]))</f>
        <v/>
      </c>
      <c r="D373" s="51"/>
      <c r="E373" s="314">
        <v>371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0" t="str">
        <f t="shared" si="45"/>
        <v/>
      </c>
    </row>
    <row r="374" spans="1:72" hidden="1">
      <c r="A374" s="50" t="str">
        <f t="shared" si="46"/>
        <v/>
      </c>
      <c r="B374" s="166"/>
      <c r="C374" s="8" t="str">
        <f>IF(BS_CONTROLE[[#This Row],[DATA]]="","",WEEKNUM(BS_CONTROLE[[#This Row],[DATA]]))</f>
        <v/>
      </c>
      <c r="D374" s="51"/>
      <c r="E374" s="314">
        <v>372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0" t="str">
        <f t="shared" si="45"/>
        <v/>
      </c>
    </row>
    <row r="375" spans="1:72" hidden="1">
      <c r="A375" s="50" t="str">
        <f t="shared" si="46"/>
        <v/>
      </c>
      <c r="B375" s="166"/>
      <c r="C375" s="8" t="str">
        <f>IF(BS_CONTROLE[[#This Row],[DATA]]="","",WEEKNUM(BS_CONTROLE[[#This Row],[DATA]]))</f>
        <v/>
      </c>
      <c r="D375" s="51"/>
      <c r="E375" s="314">
        <v>373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0" t="str">
        <f t="shared" si="45"/>
        <v/>
      </c>
    </row>
    <row r="376" spans="1:72" hidden="1">
      <c r="A376" s="50" t="str">
        <f t="shared" si="46"/>
        <v/>
      </c>
      <c r="B376" s="166"/>
      <c r="C376" s="8" t="str">
        <f>IF(BS_CONTROLE[[#This Row],[DATA]]="","",WEEKNUM(BS_CONTROLE[[#This Row],[DATA]]))</f>
        <v/>
      </c>
      <c r="D376" s="51"/>
      <c r="E376" s="314">
        <v>374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0" t="str">
        <f t="shared" si="45"/>
        <v/>
      </c>
    </row>
    <row r="377" spans="1:72" hidden="1">
      <c r="A377" s="50" t="str">
        <f t="shared" si="46"/>
        <v/>
      </c>
      <c r="B377" s="166"/>
      <c r="C377" s="8" t="str">
        <f>IF(BS_CONTROLE[[#This Row],[DATA]]="","",WEEKNUM(BS_CONTROLE[[#This Row],[DATA]]))</f>
        <v/>
      </c>
      <c r="D377" s="51"/>
      <c r="E377" s="314">
        <v>375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0" t="str">
        <f t="shared" si="45"/>
        <v/>
      </c>
    </row>
    <row r="378" spans="1:72" hidden="1">
      <c r="A378" s="50" t="str">
        <f t="shared" si="46"/>
        <v/>
      </c>
      <c r="B378" s="166"/>
      <c r="C378" s="8" t="str">
        <f>IF(BS_CONTROLE[[#This Row],[DATA]]="","",WEEKNUM(BS_CONTROLE[[#This Row],[DATA]]))</f>
        <v/>
      </c>
      <c r="D378" s="51"/>
      <c r="E378" s="314">
        <v>376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0" t="str">
        <f t="shared" si="45"/>
        <v/>
      </c>
    </row>
    <row r="379" spans="1:72" hidden="1">
      <c r="A379" s="50" t="str">
        <f t="shared" si="46"/>
        <v/>
      </c>
      <c r="B379" s="166"/>
      <c r="C379" s="8" t="str">
        <f>IF(BS_CONTROLE[[#This Row],[DATA]]="","",WEEKNUM(BS_CONTROLE[[#This Row],[DATA]]))</f>
        <v/>
      </c>
      <c r="D379" s="51"/>
      <c r="E379" s="315">
        <v>377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0" t="str">
        <f t="shared" si="45"/>
        <v/>
      </c>
    </row>
    <row r="380" spans="1:72" hidden="1">
      <c r="A380" s="50" t="str">
        <f t="shared" si="46"/>
        <v/>
      </c>
      <c r="B380" s="166"/>
      <c r="C380" s="8" t="str">
        <f>IF(BS_CONTROLE[[#This Row],[DATA]]="","",WEEKNUM(BS_CONTROLE[[#This Row],[DATA]]))</f>
        <v/>
      </c>
      <c r="D380" s="51"/>
      <c r="E380" s="314">
        <v>378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0" t="str">
        <f t="shared" si="45"/>
        <v/>
      </c>
    </row>
    <row r="381" spans="1:72" hidden="1">
      <c r="A381" s="50" t="str">
        <f t="shared" si="46"/>
        <v/>
      </c>
      <c r="B381" s="166"/>
      <c r="C381" s="8" t="str">
        <f>IF(BS_CONTROLE[[#This Row],[DATA]]="","",WEEKNUM(BS_CONTROLE[[#This Row],[DATA]]))</f>
        <v/>
      </c>
      <c r="D381" s="51"/>
      <c r="E381" s="314">
        <v>379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0" t="str">
        <f t="shared" si="45"/>
        <v/>
      </c>
    </row>
    <row r="382" spans="1:72" hidden="1">
      <c r="A382" s="50" t="str">
        <f t="shared" si="46"/>
        <v/>
      </c>
      <c r="B382" s="166"/>
      <c r="C382" s="8" t="str">
        <f>IF(BS_CONTROLE[[#This Row],[DATA]]="","",WEEKNUM(BS_CONTROLE[[#This Row],[DATA]]))</f>
        <v/>
      </c>
      <c r="D382" s="51"/>
      <c r="E382" s="314">
        <v>380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0" t="str">
        <f t="shared" si="45"/>
        <v/>
      </c>
    </row>
    <row r="383" spans="1:72" hidden="1">
      <c r="A383" s="50" t="str">
        <f t="shared" si="46"/>
        <v/>
      </c>
      <c r="B383" s="166"/>
      <c r="C383" s="8" t="str">
        <f>IF(BS_CONTROLE[[#This Row],[DATA]]="","",WEEKNUM(BS_CONTROLE[[#This Row],[DATA]]))</f>
        <v/>
      </c>
      <c r="D383" s="51"/>
      <c r="E383" s="314">
        <v>381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0" t="str">
        <f t="shared" si="45"/>
        <v/>
      </c>
    </row>
    <row r="384" spans="1:72" hidden="1">
      <c r="A384" s="50" t="str">
        <f t="shared" si="46"/>
        <v/>
      </c>
      <c r="B384" s="166"/>
      <c r="C384" s="8" t="str">
        <f>IF(BS_CONTROLE[[#This Row],[DATA]]="","",WEEKNUM(BS_CONTROLE[[#This Row],[DATA]]))</f>
        <v/>
      </c>
      <c r="D384" s="51"/>
      <c r="E384" s="314">
        <v>382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0" t="str">
        <f t="shared" si="45"/>
        <v/>
      </c>
    </row>
    <row r="385" spans="1:72" hidden="1">
      <c r="A385" s="50" t="str">
        <f t="shared" si="46"/>
        <v/>
      </c>
      <c r="B385" s="166"/>
      <c r="C385" s="8" t="str">
        <f>IF(BS_CONTROLE[[#This Row],[DATA]]="","",WEEKNUM(BS_CONTROLE[[#This Row],[DATA]]))</f>
        <v/>
      </c>
      <c r="D385" s="51"/>
      <c r="E385" s="314">
        <v>383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0" t="str">
        <f t="shared" si="45"/>
        <v/>
      </c>
    </row>
    <row r="386" spans="1:72" hidden="1">
      <c r="A386" s="50" t="str">
        <f t="shared" si="46"/>
        <v/>
      </c>
      <c r="B386" s="166"/>
      <c r="C386" s="8" t="str">
        <f>IF(BS_CONTROLE[[#This Row],[DATA]]="","",WEEKNUM(BS_CONTROLE[[#This Row],[DATA]]))</f>
        <v/>
      </c>
      <c r="D386" s="51"/>
      <c r="E386" s="314">
        <v>384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0" t="str">
        <f t="shared" si="45"/>
        <v/>
      </c>
    </row>
    <row r="387" spans="1:72" hidden="1">
      <c r="A387" s="50" t="str">
        <f t="shared" si="46"/>
        <v/>
      </c>
      <c r="B387" s="166"/>
      <c r="C387" s="8" t="str">
        <f>IF(BS_CONTROLE[[#This Row],[DATA]]="","",WEEKNUM(BS_CONTROLE[[#This Row],[DATA]]))</f>
        <v/>
      </c>
      <c r="D387" s="51"/>
      <c r="E387" s="314">
        <v>385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0" t="str">
        <f t="shared" si="45"/>
        <v/>
      </c>
    </row>
    <row r="388" spans="1:72" ht="29.25" hidden="1" customHeight="1">
      <c r="A388" s="50" t="str">
        <f t="shared" si="46"/>
        <v/>
      </c>
      <c r="B388" s="166"/>
      <c r="C388" s="8" t="str">
        <f>IF(BS_CONTROLE[[#This Row],[DATA]]="","",WEEKNUM(BS_CONTROLE[[#This Row],[DATA]]))</f>
        <v/>
      </c>
      <c r="D388" s="51"/>
      <c r="E388" s="314">
        <v>386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0" t="str">
        <f t="shared" si="45"/>
        <v/>
      </c>
    </row>
    <row r="389" spans="1:72" hidden="1">
      <c r="A389" s="50" t="str">
        <f t="shared" si="46"/>
        <v/>
      </c>
      <c r="B389" s="166"/>
      <c r="C389" s="8" t="str">
        <f>IF(BS_CONTROLE[[#This Row],[DATA]]="","",WEEKNUM(BS_CONTROLE[[#This Row],[DATA]]))</f>
        <v/>
      </c>
      <c r="D389" s="51"/>
      <c r="E389" s="314">
        <v>387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0" t="str">
        <f t="shared" si="45"/>
        <v/>
      </c>
    </row>
    <row r="390" spans="1:72" hidden="1">
      <c r="A390" s="50" t="str">
        <f t="shared" si="46"/>
        <v/>
      </c>
      <c r="B390" s="166"/>
      <c r="C390" s="8" t="str">
        <f>IF(BS_CONTROLE[[#This Row],[DATA]]="","",WEEKNUM(BS_CONTROLE[[#This Row],[DATA]]))</f>
        <v/>
      </c>
      <c r="D390" s="51"/>
      <c r="E390" s="314">
        <v>388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0" t="str">
        <f t="shared" si="45"/>
        <v/>
      </c>
    </row>
    <row r="391" spans="1:72" hidden="1">
      <c r="A391" s="50" t="str">
        <f t="shared" si="46"/>
        <v/>
      </c>
      <c r="B391" s="166"/>
      <c r="C391" s="8" t="str">
        <f>IF(BS_CONTROLE[[#This Row],[DATA]]="","",WEEKNUM(BS_CONTROLE[[#This Row],[DATA]]))</f>
        <v/>
      </c>
      <c r="D391" s="51"/>
      <c r="E391" s="315">
        <v>389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0" t="str">
        <f t="shared" si="45"/>
        <v/>
      </c>
    </row>
    <row r="392" spans="1:72" hidden="1">
      <c r="A392" s="50" t="str">
        <f t="shared" si="46"/>
        <v/>
      </c>
      <c r="B392" s="166"/>
      <c r="C392" s="8" t="str">
        <f>IF(BS_CONTROLE[[#This Row],[DATA]]="","",WEEKNUM(BS_CONTROLE[[#This Row],[DATA]]))</f>
        <v/>
      </c>
      <c r="D392" s="51"/>
      <c r="E392" s="314">
        <v>390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0" t="str">
        <f t="shared" si="45"/>
        <v/>
      </c>
    </row>
    <row r="393" spans="1:72" hidden="1">
      <c r="A393" s="50" t="str">
        <f t="shared" si="46"/>
        <v/>
      </c>
      <c r="B393" s="166"/>
      <c r="C393" s="8" t="str">
        <f>IF(BS_CONTROLE[[#This Row],[DATA]]="","",WEEKNUM(BS_CONTROLE[[#This Row],[DATA]]))</f>
        <v/>
      </c>
      <c r="D393" s="51"/>
      <c r="E393" s="314">
        <v>391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0" t="str">
        <f t="shared" si="45"/>
        <v/>
      </c>
    </row>
    <row r="394" spans="1:72" hidden="1">
      <c r="A394" s="50" t="str">
        <f t="shared" si="46"/>
        <v/>
      </c>
      <c r="B394" s="166"/>
      <c r="C394" s="8" t="str">
        <f>IF(BS_CONTROLE[[#This Row],[DATA]]="","",WEEKNUM(BS_CONTROLE[[#This Row],[DATA]]))</f>
        <v/>
      </c>
      <c r="D394" s="51"/>
      <c r="E394" s="314">
        <v>392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0" t="str">
        <f t="shared" si="45"/>
        <v/>
      </c>
    </row>
    <row r="395" spans="1:72" hidden="1">
      <c r="A395" s="50" t="str">
        <f t="shared" si="46"/>
        <v/>
      </c>
      <c r="B395" s="166"/>
      <c r="C395" s="8" t="str">
        <f>IF(BS_CONTROLE[[#This Row],[DATA]]="","",WEEKNUM(BS_CONTROLE[[#This Row],[DATA]]))</f>
        <v/>
      </c>
      <c r="D395" s="51"/>
      <c r="E395" s="314">
        <v>393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0" t="str">
        <f t="shared" si="45"/>
        <v/>
      </c>
    </row>
    <row r="396" spans="1:72" hidden="1">
      <c r="A396" s="50" t="str">
        <f t="shared" si="46"/>
        <v/>
      </c>
      <c r="B396" s="166"/>
      <c r="C396" s="8" t="str">
        <f>IF(BS_CONTROLE[[#This Row],[DATA]]="","",WEEKNUM(BS_CONTROLE[[#This Row],[DATA]]))</f>
        <v/>
      </c>
      <c r="D396" s="51"/>
      <c r="E396" s="314">
        <v>394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0" t="str">
        <f t="shared" si="45"/>
        <v/>
      </c>
    </row>
    <row r="397" spans="1:72" hidden="1">
      <c r="A397" s="50" t="str">
        <f t="shared" si="46"/>
        <v/>
      </c>
      <c r="B397" s="166"/>
      <c r="C397" s="8" t="str">
        <f>IF(BS_CONTROLE[[#This Row],[DATA]]="","",WEEKNUM(BS_CONTROLE[[#This Row],[DATA]]))</f>
        <v/>
      </c>
      <c r="D397" s="51"/>
      <c r="E397" s="314">
        <v>395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0" t="str">
        <f t="shared" si="45"/>
        <v/>
      </c>
    </row>
    <row r="398" spans="1:72" hidden="1">
      <c r="A398" s="50" t="str">
        <f t="shared" si="46"/>
        <v/>
      </c>
      <c r="B398" s="166"/>
      <c r="C398" s="8" t="str">
        <f>IF(BS_CONTROLE[[#This Row],[DATA]]="","",WEEKNUM(BS_CONTROLE[[#This Row],[DATA]]))</f>
        <v/>
      </c>
      <c r="D398" s="51"/>
      <c r="E398" s="314">
        <v>396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0" t="str">
        <f t="shared" si="45"/>
        <v/>
      </c>
    </row>
    <row r="399" spans="1:72" hidden="1">
      <c r="A399" s="50" t="str">
        <f t="shared" si="46"/>
        <v/>
      </c>
      <c r="B399" s="166"/>
      <c r="C399" s="8" t="str">
        <f>IF(BS_CONTROLE[[#This Row],[DATA]]="","",WEEKNUM(BS_CONTROLE[[#This Row],[DATA]]))</f>
        <v/>
      </c>
      <c r="D399" s="51"/>
      <c r="E399" s="314">
        <v>397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0" t="str">
        <f t="shared" si="45"/>
        <v/>
      </c>
    </row>
    <row r="400" spans="1:72" hidden="1">
      <c r="A400" s="50" t="str">
        <f t="shared" si="46"/>
        <v/>
      </c>
      <c r="B400" s="166"/>
      <c r="C400" s="8" t="str">
        <f>IF(BS_CONTROLE[[#This Row],[DATA]]="","",WEEKNUM(BS_CONTROLE[[#This Row],[DATA]]))</f>
        <v/>
      </c>
      <c r="D400" s="51"/>
      <c r="E400" s="314">
        <v>398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0" t="str">
        <f t="shared" si="45"/>
        <v/>
      </c>
    </row>
    <row r="401" spans="1:72" hidden="1">
      <c r="A401" s="50" t="str">
        <f t="shared" si="46"/>
        <v/>
      </c>
      <c r="B401" s="166"/>
      <c r="C401" s="8" t="str">
        <f>IF(BS_CONTROLE[[#This Row],[DATA]]="","",WEEKNUM(BS_CONTROLE[[#This Row],[DATA]]))</f>
        <v/>
      </c>
      <c r="D401" s="51"/>
      <c r="E401" s="314">
        <v>399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0" t="str">
        <f t="shared" si="45"/>
        <v/>
      </c>
    </row>
    <row r="402" spans="1:72" hidden="1">
      <c r="A402" s="50" t="str">
        <f t="shared" si="46"/>
        <v/>
      </c>
      <c r="B402" s="166"/>
      <c r="C402" s="8" t="str">
        <f>IF(BS_CONTROLE[[#This Row],[DATA]]="","",WEEKNUM(BS_CONTROLE[[#This Row],[DATA]]))</f>
        <v/>
      </c>
      <c r="D402" s="51"/>
      <c r="E402" s="314">
        <v>400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0" t="str">
        <f t="shared" si="45"/>
        <v/>
      </c>
    </row>
    <row r="403" spans="1:72" hidden="1">
      <c r="A403" s="50" t="str">
        <f t="shared" si="46"/>
        <v/>
      </c>
      <c r="B403" s="166"/>
      <c r="C403" s="8" t="str">
        <f>IF(BS_CONTROLE[[#This Row],[DATA]]="","",WEEKNUM(BS_CONTROLE[[#This Row],[DATA]]))</f>
        <v/>
      </c>
      <c r="D403" s="51"/>
      <c r="E403" s="315">
        <v>401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0" t="str">
        <f t="shared" si="45"/>
        <v/>
      </c>
    </row>
    <row r="404" spans="1:72" hidden="1">
      <c r="A404" s="50" t="str">
        <f t="shared" si="46"/>
        <v/>
      </c>
      <c r="B404" s="166"/>
      <c r="C404" s="8" t="str">
        <f>IF(BS_CONTROLE[[#This Row],[DATA]]="","",WEEKNUM(BS_CONTROLE[[#This Row],[DATA]]))</f>
        <v/>
      </c>
      <c r="D404" s="51"/>
      <c r="E404" s="314">
        <v>402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0" t="str">
        <f t="shared" si="45"/>
        <v/>
      </c>
    </row>
    <row r="405" spans="1:72" hidden="1">
      <c r="A405" s="50" t="str">
        <f t="shared" si="46"/>
        <v/>
      </c>
      <c r="B405" s="166"/>
      <c r="C405" s="8" t="str">
        <f>IF(BS_CONTROLE[[#This Row],[DATA]]="","",WEEKNUM(BS_CONTROLE[[#This Row],[DATA]]))</f>
        <v/>
      </c>
      <c r="D405" s="51"/>
      <c r="E405" s="314">
        <v>403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0" t="str">
        <f t="shared" si="45"/>
        <v/>
      </c>
    </row>
    <row r="406" spans="1:72" hidden="1">
      <c r="A406" s="50" t="str">
        <f t="shared" si="46"/>
        <v/>
      </c>
      <c r="B406" s="166"/>
      <c r="C406" s="8" t="str">
        <f>IF(BS_CONTROLE[[#This Row],[DATA]]="","",WEEKNUM(BS_CONTROLE[[#This Row],[DATA]]))</f>
        <v/>
      </c>
      <c r="D406" s="51"/>
      <c r="E406" s="314">
        <v>404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0" t="str">
        <f t="shared" si="45"/>
        <v/>
      </c>
    </row>
    <row r="407" spans="1:72" hidden="1">
      <c r="A407" s="50" t="str">
        <f t="shared" si="46"/>
        <v/>
      </c>
      <c r="B407" s="166"/>
      <c r="C407" s="8" t="str">
        <f>IF(BS_CONTROLE[[#This Row],[DATA]]="","",WEEKNUM(BS_CONTROLE[[#This Row],[DATA]]))</f>
        <v/>
      </c>
      <c r="D407" s="51"/>
      <c r="E407" s="314">
        <v>405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0" t="str">
        <f t="shared" ref="BT407:BT430" si="50">IF(BN407="","",SUBSTITUTE(BM407," ","")&amp;SUBSTITUTE(BN407," ",""))</f>
        <v/>
      </c>
    </row>
    <row r="408" spans="1:72" hidden="1">
      <c r="A408" s="50" t="str">
        <f t="shared" si="46"/>
        <v/>
      </c>
      <c r="B408" s="166"/>
      <c r="C408" s="8" t="str">
        <f>IF(BS_CONTROLE[[#This Row],[DATA]]="","",WEEKNUM(BS_CONTROLE[[#This Row],[DATA]]))</f>
        <v/>
      </c>
      <c r="D408" s="51"/>
      <c r="E408" s="314">
        <v>406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0" t="str">
        <f t="shared" si="50"/>
        <v/>
      </c>
    </row>
    <row r="409" spans="1:72" hidden="1">
      <c r="A409" s="50" t="str">
        <f t="shared" si="46"/>
        <v/>
      </c>
      <c r="B409" s="166"/>
      <c r="C409" s="8" t="str">
        <f>IF(BS_CONTROLE[[#This Row],[DATA]]="","",WEEKNUM(BS_CONTROLE[[#This Row],[DATA]]))</f>
        <v/>
      </c>
      <c r="D409" s="51"/>
      <c r="E409" s="314">
        <v>407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0" t="str">
        <f t="shared" si="50"/>
        <v/>
      </c>
    </row>
    <row r="410" spans="1:72" hidden="1">
      <c r="A410" s="50" t="str">
        <f t="shared" si="46"/>
        <v/>
      </c>
      <c r="B410" s="166"/>
      <c r="C410" s="8" t="str">
        <f>IF(BS_CONTROLE[[#This Row],[DATA]]="","",WEEKNUM(BS_CONTROLE[[#This Row],[DATA]]))</f>
        <v/>
      </c>
      <c r="D410" s="51"/>
      <c r="E410" s="314">
        <v>408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0" t="str">
        <f t="shared" si="50"/>
        <v/>
      </c>
    </row>
    <row r="411" spans="1:72" hidden="1">
      <c r="A411" s="50" t="str">
        <f t="shared" si="46"/>
        <v/>
      </c>
      <c r="B411" s="166"/>
      <c r="C411" s="8" t="str">
        <f>IF(BS_CONTROLE[[#This Row],[DATA]]="","",WEEKNUM(BS_CONTROLE[[#This Row],[DATA]]))</f>
        <v/>
      </c>
      <c r="D411" s="51"/>
      <c r="E411" s="314">
        <v>409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0" t="str">
        <f t="shared" si="50"/>
        <v/>
      </c>
    </row>
    <row r="412" spans="1:72" hidden="1">
      <c r="A412" s="50" t="str">
        <f t="shared" si="46"/>
        <v/>
      </c>
      <c r="B412" s="166"/>
      <c r="C412" s="8" t="str">
        <f>IF(BS_CONTROLE[[#This Row],[DATA]]="","",WEEKNUM(BS_CONTROLE[[#This Row],[DATA]]))</f>
        <v/>
      </c>
      <c r="D412" s="51"/>
      <c r="E412" s="314">
        <v>410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0" t="str">
        <f t="shared" si="50"/>
        <v/>
      </c>
    </row>
    <row r="413" spans="1:72" hidden="1">
      <c r="A413" s="50" t="str">
        <f t="shared" si="46"/>
        <v/>
      </c>
      <c r="B413" s="166"/>
      <c r="C413" s="8" t="str">
        <f>IF(BS_CONTROLE[[#This Row],[DATA]]="","",WEEKNUM(BS_CONTROLE[[#This Row],[DATA]]))</f>
        <v/>
      </c>
      <c r="D413" s="51"/>
      <c r="E413" s="314">
        <v>411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0" t="str">
        <f t="shared" si="50"/>
        <v/>
      </c>
    </row>
    <row r="414" spans="1:72" hidden="1">
      <c r="A414" s="50" t="str">
        <f t="shared" si="46"/>
        <v/>
      </c>
      <c r="B414" s="166"/>
      <c r="C414" s="8" t="str">
        <f>IF(BS_CONTROLE[[#This Row],[DATA]]="","",WEEKNUM(BS_CONTROLE[[#This Row],[DATA]]))</f>
        <v/>
      </c>
      <c r="D414" s="51"/>
      <c r="E414" s="314">
        <v>412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0" t="str">
        <f t="shared" si="50"/>
        <v/>
      </c>
    </row>
    <row r="415" spans="1:72" hidden="1">
      <c r="A415" s="50" t="str">
        <f t="shared" si="46"/>
        <v/>
      </c>
      <c r="B415" s="166"/>
      <c r="C415" s="8" t="str">
        <f>IF(BS_CONTROLE[[#This Row],[DATA]]="","",WEEKNUM(BS_CONTROLE[[#This Row],[DATA]]))</f>
        <v/>
      </c>
      <c r="D415" s="51"/>
      <c r="E415" s="315">
        <v>413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0" t="str">
        <f t="shared" si="50"/>
        <v/>
      </c>
    </row>
    <row r="416" spans="1:72" hidden="1">
      <c r="A416" s="50" t="str">
        <f t="shared" si="46"/>
        <v/>
      </c>
      <c r="B416" s="166"/>
      <c r="C416" s="8" t="str">
        <f>IF(BS_CONTROLE[[#This Row],[DATA]]="","",WEEKNUM(BS_CONTROLE[[#This Row],[DATA]]))</f>
        <v/>
      </c>
      <c r="D416" s="51"/>
      <c r="E416" s="314">
        <v>414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0" t="str">
        <f t="shared" si="50"/>
        <v/>
      </c>
    </row>
    <row r="417" spans="1:72" hidden="1">
      <c r="A417" s="50" t="str">
        <f t="shared" si="46"/>
        <v/>
      </c>
      <c r="B417" s="166"/>
      <c r="C417" s="8" t="str">
        <f>IF(BS_CONTROLE[[#This Row],[DATA]]="","",WEEKNUM(BS_CONTROLE[[#This Row],[DATA]]))</f>
        <v/>
      </c>
      <c r="D417" s="51"/>
      <c r="E417" s="314">
        <v>415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0" t="str">
        <f t="shared" si="50"/>
        <v/>
      </c>
    </row>
    <row r="418" spans="1:72" hidden="1">
      <c r="A418" s="50" t="str">
        <f t="shared" si="46"/>
        <v/>
      </c>
      <c r="B418" s="166"/>
      <c r="C418" s="8" t="str">
        <f>IF(BS_CONTROLE[[#This Row],[DATA]]="","",WEEKNUM(BS_CONTROLE[[#This Row],[DATA]]))</f>
        <v/>
      </c>
      <c r="D418" s="51"/>
      <c r="E418" s="314">
        <v>416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0" t="str">
        <f t="shared" si="50"/>
        <v/>
      </c>
    </row>
    <row r="419" spans="1:72" hidden="1">
      <c r="A419" s="50" t="str">
        <f t="shared" si="46"/>
        <v/>
      </c>
      <c r="B419" s="166"/>
      <c r="C419" s="8" t="str">
        <f>IF(BS_CONTROLE[[#This Row],[DATA]]="","",WEEKNUM(BS_CONTROLE[[#This Row],[DATA]]))</f>
        <v/>
      </c>
      <c r="D419" s="51"/>
      <c r="E419" s="314">
        <v>417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0" t="str">
        <f t="shared" si="50"/>
        <v/>
      </c>
    </row>
    <row r="420" spans="1:72" hidden="1">
      <c r="A420" s="50" t="str">
        <f t="shared" si="46"/>
        <v/>
      </c>
      <c r="B420" s="166"/>
      <c r="C420" s="8" t="str">
        <f>IF(BS_CONTROLE[[#This Row],[DATA]]="","",WEEKNUM(BS_CONTROLE[[#This Row],[DATA]]))</f>
        <v/>
      </c>
      <c r="D420" s="51"/>
      <c r="E420" s="314">
        <v>418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0" t="str">
        <f t="shared" si="50"/>
        <v/>
      </c>
    </row>
    <row r="421" spans="1:72" hidden="1">
      <c r="A421" s="50" t="str">
        <f t="shared" si="46"/>
        <v/>
      </c>
      <c r="B421" s="166"/>
      <c r="C421" s="8" t="str">
        <f>IF(BS_CONTROLE[[#This Row],[DATA]]="","",WEEKNUM(BS_CONTROLE[[#This Row],[DATA]]))</f>
        <v/>
      </c>
      <c r="D421" s="51"/>
      <c r="E421" s="314">
        <v>419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0" t="str">
        <f t="shared" si="50"/>
        <v/>
      </c>
    </row>
    <row r="422" spans="1:72" hidden="1">
      <c r="A422" s="50" t="str">
        <f t="shared" si="46"/>
        <v/>
      </c>
      <c r="B422" s="166"/>
      <c r="C422" s="8" t="str">
        <f>IF(BS_CONTROLE[[#This Row],[DATA]]="","",WEEKNUM(BS_CONTROLE[[#This Row],[DATA]]))</f>
        <v/>
      </c>
      <c r="D422" s="51"/>
      <c r="E422" s="314">
        <v>420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0" t="str">
        <f t="shared" si="50"/>
        <v/>
      </c>
    </row>
    <row r="423" spans="1:72" hidden="1">
      <c r="A423" s="50" t="str">
        <f t="shared" si="46"/>
        <v/>
      </c>
      <c r="B423" s="166"/>
      <c r="C423" s="8" t="str">
        <f>IF(BS_CONTROLE[[#This Row],[DATA]]="","",WEEKNUM(BS_CONTROLE[[#This Row],[DATA]]))</f>
        <v/>
      </c>
      <c r="D423" s="51"/>
      <c r="E423" s="314">
        <v>421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0" t="str">
        <f t="shared" si="50"/>
        <v/>
      </c>
    </row>
    <row r="424" spans="1:72" hidden="1">
      <c r="A424" s="50" t="str">
        <f t="shared" si="46"/>
        <v/>
      </c>
      <c r="B424" s="166"/>
      <c r="C424" s="8" t="str">
        <f>IF(BS_CONTROLE[[#This Row],[DATA]]="","",WEEKNUM(BS_CONTROLE[[#This Row],[DATA]]))</f>
        <v/>
      </c>
      <c r="D424" s="51"/>
      <c r="E424" s="314">
        <v>422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0" t="str">
        <f t="shared" si="50"/>
        <v/>
      </c>
    </row>
    <row r="425" spans="1:72" hidden="1">
      <c r="A425" s="50" t="str">
        <f t="shared" si="46"/>
        <v/>
      </c>
      <c r="B425" s="166"/>
      <c r="C425" s="8" t="str">
        <f>IF(BS_CONTROLE[[#This Row],[DATA]]="","",WEEKNUM(BS_CONTROLE[[#This Row],[DATA]]))</f>
        <v/>
      </c>
      <c r="D425" s="51"/>
      <c r="E425" s="314">
        <v>423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0" t="str">
        <f t="shared" si="50"/>
        <v/>
      </c>
    </row>
    <row r="426" spans="1:72" hidden="1">
      <c r="A426" s="50" t="str">
        <f t="shared" ref="A426:A489" si="51">D426&amp;B426</f>
        <v/>
      </c>
      <c r="B426" s="166"/>
      <c r="C426" s="8" t="str">
        <f>IF(BS_CONTROLE[[#This Row],[DATA]]="","",WEEKNUM(BS_CONTROLE[[#This Row],[DATA]]))</f>
        <v/>
      </c>
      <c r="D426" s="51"/>
      <c r="E426" s="314">
        <v>424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ref="BQ426:BQ489" si="52">IF(AND(BR426&lt;1,BS426&lt;1),"Produção e Intervalo",IF(BR426&lt;1,"Intervalo",IF(BS426&lt;1,"Produção","Aderente")))</f>
        <v>Aderente</v>
      </c>
      <c r="BR426" s="18" t="str">
        <f t="shared" ref="BR426:BR489" si="53">IF(OR(B426="",F426=""),"*",AY426/P426)</f>
        <v>*</v>
      </c>
      <c r="BS426" s="18" t="str">
        <f t="shared" ref="BS426:BS489" si="54">IF(OR(B426="",F426=""),"*",BA426/Q426)</f>
        <v>*</v>
      </c>
      <c r="BT426" s="220" t="str">
        <f t="shared" si="50"/>
        <v/>
      </c>
    </row>
    <row r="427" spans="1:72" hidden="1">
      <c r="A427" s="50" t="str">
        <f t="shared" si="51"/>
        <v/>
      </c>
      <c r="B427" s="166"/>
      <c r="C427" s="8" t="str">
        <f>IF(BS_CONTROLE[[#This Row],[DATA]]="","",WEEKNUM(BS_CONTROLE[[#This Row],[DATA]]))</f>
        <v/>
      </c>
      <c r="D427" s="51"/>
      <c r="E427" s="315">
        <v>425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0" t="str">
        <f t="shared" si="50"/>
        <v/>
      </c>
    </row>
    <row r="428" spans="1:72" hidden="1">
      <c r="A428" s="50" t="str">
        <f t="shared" si="51"/>
        <v/>
      </c>
      <c r="B428" s="166"/>
      <c r="C428" s="8" t="str">
        <f>IF(BS_CONTROLE[[#This Row],[DATA]]="","",WEEKNUM(BS_CONTROLE[[#This Row],[DATA]]))</f>
        <v/>
      </c>
      <c r="D428" s="51"/>
      <c r="E428" s="314">
        <v>426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0"/>
    </row>
    <row r="429" spans="1:72" hidden="1">
      <c r="A429" s="50" t="str">
        <f t="shared" si="51"/>
        <v/>
      </c>
      <c r="B429" s="166"/>
      <c r="C429" s="8" t="str">
        <f>IF(BS_CONTROLE[[#This Row],[DATA]]="","",WEEKNUM(BS_CONTROLE[[#This Row],[DATA]]))</f>
        <v/>
      </c>
      <c r="D429" s="51"/>
      <c r="E429" s="314">
        <v>427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0" t="str">
        <f t="shared" si="50"/>
        <v/>
      </c>
    </row>
    <row r="430" spans="1:72" hidden="1">
      <c r="A430" s="50" t="str">
        <f t="shared" si="51"/>
        <v/>
      </c>
      <c r="B430" s="166"/>
      <c r="C430" s="8" t="str">
        <f>IF(BS_CONTROLE[[#This Row],[DATA]]="","",WEEKNUM(BS_CONTROLE[[#This Row],[DATA]]))</f>
        <v/>
      </c>
      <c r="D430" s="51"/>
      <c r="E430" s="314">
        <v>428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0" t="str">
        <f t="shared" si="50"/>
        <v/>
      </c>
    </row>
    <row r="431" spans="1:72" hidden="1">
      <c r="A431" s="50" t="str">
        <f t="shared" si="51"/>
        <v/>
      </c>
      <c r="B431" s="166"/>
      <c r="C431" s="8" t="str">
        <f>IF(BS_CONTROLE[[#This Row],[DATA]]="","",WEEKNUM(BS_CONTROLE[[#This Row],[DATA]]))</f>
        <v/>
      </c>
      <c r="D431" s="51"/>
      <c r="E431" s="314">
        <v>429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0" t="str">
        <f t="shared" ref="BT431:BT471" si="55">IF(BN431="","",SUBSTITUTE(BM431," ","")&amp;SUBSTITUTE(BN431," ",""))</f>
        <v/>
      </c>
    </row>
    <row r="432" spans="1:72" hidden="1">
      <c r="A432" s="50" t="str">
        <f t="shared" si="51"/>
        <v/>
      </c>
      <c r="B432" s="166"/>
      <c r="C432" s="8" t="str">
        <f>IF(BS_CONTROLE[[#This Row],[DATA]]="","",WEEKNUM(BS_CONTROLE[[#This Row],[DATA]]))</f>
        <v/>
      </c>
      <c r="D432" s="51"/>
      <c r="E432" s="314">
        <v>430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0" t="str">
        <f t="shared" si="55"/>
        <v/>
      </c>
    </row>
    <row r="433" spans="1:72" hidden="1">
      <c r="A433" s="50" t="str">
        <f t="shared" si="51"/>
        <v/>
      </c>
      <c r="B433" s="166"/>
      <c r="C433" s="8" t="str">
        <f>IF(BS_CONTROLE[[#This Row],[DATA]]="","",WEEKNUM(BS_CONTROLE[[#This Row],[DATA]]))</f>
        <v/>
      </c>
      <c r="D433" s="51"/>
      <c r="E433" s="314">
        <v>431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0" t="str">
        <f t="shared" si="55"/>
        <v/>
      </c>
    </row>
    <row r="434" spans="1:72" hidden="1">
      <c r="A434" s="50" t="str">
        <f t="shared" si="51"/>
        <v/>
      </c>
      <c r="B434" s="166"/>
      <c r="C434" s="8" t="str">
        <f>IF(BS_CONTROLE[[#This Row],[DATA]]="","",WEEKNUM(BS_CONTROLE[[#This Row],[DATA]]))</f>
        <v/>
      </c>
      <c r="D434" s="51"/>
      <c r="E434" s="314">
        <v>432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0" t="str">
        <f t="shared" si="55"/>
        <v/>
      </c>
    </row>
    <row r="435" spans="1:72" hidden="1">
      <c r="A435" s="50" t="str">
        <f t="shared" si="51"/>
        <v/>
      </c>
      <c r="B435" s="166"/>
      <c r="C435" s="8" t="str">
        <f>IF(BS_CONTROLE[[#This Row],[DATA]]="","",WEEKNUM(BS_CONTROLE[[#This Row],[DATA]]))</f>
        <v/>
      </c>
      <c r="D435" s="51"/>
      <c r="E435" s="314">
        <v>433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0" t="str">
        <f t="shared" si="55"/>
        <v/>
      </c>
    </row>
    <row r="436" spans="1:72" hidden="1">
      <c r="A436" s="50" t="str">
        <f t="shared" si="51"/>
        <v/>
      </c>
      <c r="B436" s="166"/>
      <c r="C436" s="8" t="str">
        <f>IF(BS_CONTROLE[[#This Row],[DATA]]="","",WEEKNUM(BS_CONTROLE[[#This Row],[DATA]]))</f>
        <v/>
      </c>
      <c r="D436" s="51"/>
      <c r="E436" s="314">
        <v>434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0" t="str">
        <f t="shared" si="55"/>
        <v/>
      </c>
    </row>
    <row r="437" spans="1:72" hidden="1">
      <c r="A437" s="50" t="str">
        <f t="shared" si="51"/>
        <v/>
      </c>
      <c r="B437" s="166"/>
      <c r="C437" s="8" t="str">
        <f>IF(BS_CONTROLE[[#This Row],[DATA]]="","",WEEKNUM(BS_CONTROLE[[#This Row],[DATA]]))</f>
        <v/>
      </c>
      <c r="D437" s="51"/>
      <c r="E437" s="314">
        <v>435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0" t="str">
        <f t="shared" si="55"/>
        <v/>
      </c>
    </row>
    <row r="438" spans="1:72" hidden="1">
      <c r="A438" s="50" t="str">
        <f t="shared" si="51"/>
        <v/>
      </c>
      <c r="B438" s="166"/>
      <c r="C438" s="8" t="str">
        <f>IF(BS_CONTROLE[[#This Row],[DATA]]="","",WEEKNUM(BS_CONTROLE[[#This Row],[DATA]]))</f>
        <v/>
      </c>
      <c r="D438" s="51"/>
      <c r="E438" s="314">
        <v>436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0" t="str">
        <f t="shared" si="55"/>
        <v/>
      </c>
    </row>
    <row r="439" spans="1:72" hidden="1">
      <c r="A439" s="50" t="str">
        <f t="shared" si="51"/>
        <v/>
      </c>
      <c r="B439" s="166"/>
      <c r="C439" s="8" t="str">
        <f>IF(BS_CONTROLE[[#This Row],[DATA]]="","",WEEKNUM(BS_CONTROLE[[#This Row],[DATA]]))</f>
        <v/>
      </c>
      <c r="D439" s="51"/>
      <c r="E439" s="315">
        <v>437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0" t="str">
        <f t="shared" si="55"/>
        <v/>
      </c>
    </row>
    <row r="440" spans="1:72" hidden="1">
      <c r="A440" s="50" t="str">
        <f t="shared" si="51"/>
        <v/>
      </c>
      <c r="B440" s="166"/>
      <c r="C440" s="8" t="str">
        <f>IF(BS_CONTROLE[[#This Row],[DATA]]="","",WEEKNUM(BS_CONTROLE[[#This Row],[DATA]]))</f>
        <v/>
      </c>
      <c r="D440" s="51"/>
      <c r="E440" s="314">
        <v>438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0" t="str">
        <f t="shared" si="55"/>
        <v/>
      </c>
    </row>
    <row r="441" spans="1:72" hidden="1">
      <c r="A441" s="50" t="str">
        <f t="shared" si="51"/>
        <v/>
      </c>
      <c r="B441" s="166"/>
      <c r="C441" s="8" t="str">
        <f>IF(BS_CONTROLE[[#This Row],[DATA]]="","",WEEKNUM(BS_CONTROLE[[#This Row],[DATA]]))</f>
        <v/>
      </c>
      <c r="D441" s="51"/>
      <c r="E441" s="314">
        <v>439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0" t="str">
        <f t="shared" si="55"/>
        <v/>
      </c>
    </row>
    <row r="442" spans="1:72" hidden="1">
      <c r="A442" s="50" t="str">
        <f t="shared" si="51"/>
        <v/>
      </c>
      <c r="B442" s="166"/>
      <c r="C442" s="8" t="str">
        <f>IF(BS_CONTROLE[[#This Row],[DATA]]="","",WEEKNUM(BS_CONTROLE[[#This Row],[DATA]]))</f>
        <v/>
      </c>
      <c r="D442" s="51"/>
      <c r="E442" s="314">
        <v>440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0" t="str">
        <f t="shared" si="55"/>
        <v/>
      </c>
    </row>
    <row r="443" spans="1:72" hidden="1">
      <c r="A443" s="50" t="str">
        <f t="shared" si="51"/>
        <v/>
      </c>
      <c r="B443" s="166"/>
      <c r="C443" s="8" t="str">
        <f>IF(BS_CONTROLE[[#This Row],[DATA]]="","",WEEKNUM(BS_CONTROLE[[#This Row],[DATA]]))</f>
        <v/>
      </c>
      <c r="D443" s="51"/>
      <c r="E443" s="314">
        <v>441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0" t="str">
        <f t="shared" si="55"/>
        <v/>
      </c>
    </row>
    <row r="444" spans="1:72" hidden="1">
      <c r="A444" s="50" t="str">
        <f t="shared" si="51"/>
        <v/>
      </c>
      <c r="B444" s="166"/>
      <c r="C444" s="8" t="str">
        <f>IF(BS_CONTROLE[[#This Row],[DATA]]="","",WEEKNUM(BS_CONTROLE[[#This Row],[DATA]]))</f>
        <v/>
      </c>
      <c r="D444" s="51"/>
      <c r="E444" s="314">
        <v>442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0" t="str">
        <f t="shared" si="55"/>
        <v/>
      </c>
    </row>
    <row r="445" spans="1:72" hidden="1">
      <c r="A445" s="50" t="str">
        <f t="shared" si="51"/>
        <v/>
      </c>
      <c r="B445" s="166"/>
      <c r="C445" s="8" t="str">
        <f>IF(BS_CONTROLE[[#This Row],[DATA]]="","",WEEKNUM(BS_CONTROLE[[#This Row],[DATA]]))</f>
        <v/>
      </c>
      <c r="D445" s="51"/>
      <c r="E445" s="314">
        <v>443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0" t="str">
        <f t="shared" si="55"/>
        <v/>
      </c>
    </row>
    <row r="446" spans="1:72" hidden="1">
      <c r="A446" s="50" t="str">
        <f t="shared" si="51"/>
        <v/>
      </c>
      <c r="B446" s="166"/>
      <c r="C446" s="8" t="str">
        <f>IF(BS_CONTROLE[[#This Row],[DATA]]="","",WEEKNUM(BS_CONTROLE[[#This Row],[DATA]]))</f>
        <v/>
      </c>
      <c r="D446" s="51"/>
      <c r="E446" s="314">
        <v>444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0" t="str">
        <f t="shared" si="55"/>
        <v/>
      </c>
    </row>
    <row r="447" spans="1:72" hidden="1">
      <c r="A447" s="50" t="str">
        <f t="shared" si="51"/>
        <v/>
      </c>
      <c r="B447" s="166"/>
      <c r="C447" s="8" t="str">
        <f>IF(BS_CONTROLE[[#This Row],[DATA]]="","",WEEKNUM(BS_CONTROLE[[#This Row],[DATA]]))</f>
        <v/>
      </c>
      <c r="D447" s="51"/>
      <c r="E447" s="314">
        <v>445</v>
      </c>
      <c r="F447" s="167"/>
      <c r="G447" s="9" t="str">
        <f>IF(D447="","*",VLOOKUP(F447,BS_ATIVIDADE[#All],3,FALSE))</f>
        <v>*</v>
      </c>
      <c r="H447" s="168"/>
      <c r="I447" s="168"/>
      <c r="J447" s="212"/>
      <c r="K447" s="212"/>
      <c r="L447" s="83" t="s">
        <v>11</v>
      </c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68"/>
      <c r="P447" s="168"/>
      <c r="Q447" s="83"/>
      <c r="R447" s="10" t="str">
        <f>IFERROR(_xlfn.XLOOKUP(F447, BS_ATIVIDADE[ATIVIDADE],BS_ATIVIDADE[UNIDADE] ), "*")</f>
        <v>*</v>
      </c>
      <c r="S447" s="28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3"/>
      <c r="W447" s="168"/>
      <c r="X447" s="213"/>
      <c r="Y447" s="153"/>
      <c r="Z447" s="153"/>
      <c r="AA447" s="8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9" t="str">
        <f>IF(BS_CONTROLE[[#This Row],[Local - Partida]]=0, "-", BS_CONTROLE[[#This Row],[Local - Partida]])</f>
        <v>-</v>
      </c>
      <c r="AL447" s="279" t="str">
        <f>IF(BS_CONTROLE[[#This Row],[Local - Encerramento]]=0, "-", BS_CONTROLE[[#This Row],[Local - Encerramento]])</f>
        <v>-</v>
      </c>
      <c r="AM447" s="279" t="str">
        <f>IF(BS_CONTROLE[[#This Row],[Entre - Estações]]=0, "-", BS_CONTROLE[[#This Row],[Entre - Estações]])</f>
        <v>-</v>
      </c>
      <c r="AN447" s="279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0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0" t="str">
        <f t="shared" si="55"/>
        <v/>
      </c>
    </row>
    <row r="448" spans="1:72" hidden="1">
      <c r="A448" s="162" t="str">
        <f t="shared" ref="A448:A450" si="56">D448&amp;B448</f>
        <v/>
      </c>
      <c r="B448" s="163"/>
      <c r="C448" s="8"/>
      <c r="D448" s="51"/>
      <c r="E448" s="314">
        <v>446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5"/>
        <v/>
      </c>
    </row>
    <row r="449" spans="1:72" hidden="1">
      <c r="A449" s="162" t="str">
        <f t="shared" si="56"/>
        <v/>
      </c>
      <c r="B449" s="163"/>
      <c r="C449" s="8"/>
      <c r="D449" s="51"/>
      <c r="E449" s="314">
        <v>447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5"/>
        <v/>
      </c>
    </row>
    <row r="450" spans="1:72" hidden="1">
      <c r="A450" s="162" t="str">
        <f t="shared" si="56"/>
        <v/>
      </c>
      <c r="B450" s="163"/>
      <c r="C450" s="8"/>
      <c r="D450" s="51"/>
      <c r="E450" s="314">
        <v>448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5"/>
        <v/>
      </c>
    </row>
    <row r="451" spans="1:72" hidden="1">
      <c r="A451" s="162" t="str">
        <f t="shared" ref="A451:A514" si="57">D451&amp;B451</f>
        <v/>
      </c>
      <c r="B451" s="163"/>
      <c r="C451" s="8"/>
      <c r="D451" s="51"/>
      <c r="E451" s="315">
        <v>449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5"/>
        <v/>
      </c>
    </row>
    <row r="452" spans="1:72" hidden="1">
      <c r="A452" s="162" t="str">
        <f t="shared" si="57"/>
        <v/>
      </c>
      <c r="B452" s="163"/>
      <c r="C452" s="8"/>
      <c r="D452" s="51"/>
      <c r="E452" s="314">
        <v>450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5"/>
        <v/>
      </c>
    </row>
    <row r="453" spans="1:72" hidden="1">
      <c r="A453" s="162" t="str">
        <f t="shared" si="57"/>
        <v/>
      </c>
      <c r="B453" s="163"/>
      <c r="C453" s="8"/>
      <c r="D453" s="51"/>
      <c r="E453" s="314">
        <v>451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5"/>
        <v/>
      </c>
    </row>
    <row r="454" spans="1:72" hidden="1">
      <c r="A454" s="162" t="str">
        <f t="shared" si="57"/>
        <v/>
      </c>
      <c r="B454" s="163"/>
      <c r="C454" s="8"/>
      <c r="D454" s="51"/>
      <c r="E454" s="314">
        <v>452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5"/>
        <v/>
      </c>
    </row>
    <row r="455" spans="1:72" hidden="1">
      <c r="A455" s="162" t="str">
        <f t="shared" si="57"/>
        <v/>
      </c>
      <c r="B455" s="163"/>
      <c r="C455" s="8"/>
      <c r="D455" s="51"/>
      <c r="E455" s="314">
        <v>453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5"/>
        <v/>
      </c>
    </row>
    <row r="456" spans="1:72" hidden="1">
      <c r="A456" s="162" t="str">
        <f t="shared" si="57"/>
        <v/>
      </c>
      <c r="B456" s="163"/>
      <c r="C456" s="8"/>
      <c r="D456" s="51"/>
      <c r="E456" s="314">
        <v>454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5"/>
        <v/>
      </c>
    </row>
    <row r="457" spans="1:72" hidden="1">
      <c r="A457" s="162" t="str">
        <f t="shared" si="57"/>
        <v/>
      </c>
      <c r="B457" s="163"/>
      <c r="C457" s="8"/>
      <c r="D457" s="51"/>
      <c r="E457" s="314">
        <v>455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5"/>
        <v/>
      </c>
    </row>
    <row r="458" spans="1:72" hidden="1">
      <c r="A458" s="162" t="str">
        <f t="shared" si="57"/>
        <v/>
      </c>
      <c r="B458" s="163"/>
      <c r="C458" s="8"/>
      <c r="D458" s="51"/>
      <c r="E458" s="314">
        <v>456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5"/>
        <v/>
      </c>
    </row>
    <row r="459" spans="1:72" hidden="1">
      <c r="A459" s="162" t="str">
        <f t="shared" si="57"/>
        <v/>
      </c>
      <c r="B459" s="163"/>
      <c r="C459" s="8"/>
      <c r="D459" s="51"/>
      <c r="E459" s="314">
        <v>457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5"/>
        <v/>
      </c>
    </row>
    <row r="460" spans="1:72" hidden="1">
      <c r="A460" s="162" t="str">
        <f t="shared" si="57"/>
        <v/>
      </c>
      <c r="B460" s="163"/>
      <c r="C460" s="8"/>
      <c r="D460" s="51"/>
      <c r="E460" s="314">
        <v>458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5"/>
        <v/>
      </c>
    </row>
    <row r="461" spans="1:72" hidden="1">
      <c r="A461" s="162" t="str">
        <f t="shared" si="57"/>
        <v/>
      </c>
      <c r="B461" s="163"/>
      <c r="C461" s="8"/>
      <c r="D461" s="51"/>
      <c r="E461" s="314">
        <v>459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5"/>
        <v/>
      </c>
    </row>
    <row r="462" spans="1:72" hidden="1">
      <c r="A462" s="162" t="str">
        <f t="shared" si="57"/>
        <v/>
      </c>
      <c r="B462" s="163"/>
      <c r="C462" s="8"/>
      <c r="D462" s="51"/>
      <c r="E462" s="314">
        <v>460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5"/>
        <v/>
      </c>
    </row>
    <row r="463" spans="1:72" hidden="1">
      <c r="A463" s="162" t="str">
        <f t="shared" si="57"/>
        <v/>
      </c>
      <c r="B463" s="163"/>
      <c r="C463" s="8"/>
      <c r="D463" s="51"/>
      <c r="E463" s="315">
        <v>461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5"/>
        <v/>
      </c>
    </row>
    <row r="464" spans="1:72" hidden="1">
      <c r="A464" s="162" t="str">
        <f t="shared" si="57"/>
        <v/>
      </c>
      <c r="B464" s="163"/>
      <c r="C464" s="8"/>
      <c r="D464" s="51"/>
      <c r="E464" s="314">
        <v>462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5"/>
        <v/>
      </c>
    </row>
    <row r="465" spans="1:72" hidden="1">
      <c r="A465" s="162" t="str">
        <f t="shared" si="57"/>
        <v/>
      </c>
      <c r="B465" s="163"/>
      <c r="C465" s="8"/>
      <c r="D465" s="51"/>
      <c r="E465" s="314">
        <v>463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5"/>
        <v/>
      </c>
    </row>
    <row r="466" spans="1:72" hidden="1">
      <c r="A466" s="162" t="str">
        <f t="shared" si="57"/>
        <v/>
      </c>
      <c r="B466" s="163"/>
      <c r="C466" s="8"/>
      <c r="D466" s="51"/>
      <c r="E466" s="314">
        <v>464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5"/>
        <v/>
      </c>
    </row>
    <row r="467" spans="1:72" hidden="1">
      <c r="A467" s="162" t="str">
        <f t="shared" si="57"/>
        <v/>
      </c>
      <c r="B467" s="163"/>
      <c r="C467" s="8"/>
      <c r="D467" s="51"/>
      <c r="E467" s="314">
        <v>465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5"/>
        <v/>
      </c>
    </row>
    <row r="468" spans="1:72" hidden="1">
      <c r="A468" s="162" t="str">
        <f t="shared" si="57"/>
        <v/>
      </c>
      <c r="B468" s="163"/>
      <c r="C468" s="8"/>
      <c r="D468" s="51"/>
      <c r="E468" s="314">
        <v>466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5"/>
        <v/>
      </c>
    </row>
    <row r="469" spans="1:72" hidden="1">
      <c r="A469" s="162" t="str">
        <f t="shared" si="57"/>
        <v/>
      </c>
      <c r="B469" s="163"/>
      <c r="C469" s="8"/>
      <c r="D469" s="51"/>
      <c r="E469" s="314">
        <v>467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5"/>
        <v/>
      </c>
    </row>
    <row r="470" spans="1:72" hidden="1">
      <c r="A470" s="162" t="str">
        <f t="shared" si="57"/>
        <v/>
      </c>
      <c r="B470" s="163"/>
      <c r="C470" s="8"/>
      <c r="D470" s="51"/>
      <c r="E470" s="314">
        <v>468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5"/>
        <v/>
      </c>
    </row>
    <row r="471" spans="1:72" hidden="1">
      <c r="A471" s="162" t="str">
        <f t="shared" si="57"/>
        <v/>
      </c>
      <c r="B471" s="163"/>
      <c r="C471" s="8"/>
      <c r="D471" s="51"/>
      <c r="E471" s="314">
        <v>469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55"/>
        <v/>
      </c>
    </row>
    <row r="472" spans="1:72" hidden="1">
      <c r="A472" s="162" t="str">
        <f t="shared" si="57"/>
        <v/>
      </c>
      <c r="B472" s="163"/>
      <c r="C472" s="8"/>
      <c r="D472" s="51"/>
      <c r="E472" s="314">
        <v>470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" si="58">IF(BN472="","",SUBSTITUTE(BM472," ","")&amp;SUBSTITUTE(BN472," ",""))</f>
        <v/>
      </c>
    </row>
    <row r="473" spans="1:72" hidden="1">
      <c r="A473" s="162" t="str">
        <f t="shared" si="57"/>
        <v/>
      </c>
      <c r="B473" s="163"/>
      <c r="C473" s="8"/>
      <c r="D473" s="51"/>
      <c r="E473" s="314">
        <v>471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ref="BT473:BT518" si="59">IF(BN473="","",SUBSTITUTE(BM473," ","")&amp;SUBSTITUTE(BN473," ",""))</f>
        <v/>
      </c>
    </row>
    <row r="474" spans="1:72" hidden="1">
      <c r="A474" s="162" t="str">
        <f t="shared" si="57"/>
        <v/>
      </c>
      <c r="B474" s="163"/>
      <c r="C474" s="8"/>
      <c r="D474" s="51"/>
      <c r="E474" s="314">
        <v>472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9"/>
        <v/>
      </c>
    </row>
    <row r="475" spans="1:72" hidden="1">
      <c r="A475" s="162" t="str">
        <f t="shared" si="57"/>
        <v/>
      </c>
      <c r="B475" s="163"/>
      <c r="C475" s="8"/>
      <c r="D475" s="51"/>
      <c r="E475" s="315">
        <v>473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9"/>
        <v/>
      </c>
    </row>
    <row r="476" spans="1:72" hidden="1">
      <c r="A476" s="162" t="str">
        <f t="shared" si="57"/>
        <v/>
      </c>
      <c r="B476" s="163"/>
      <c r="C476" s="8"/>
      <c r="D476" s="51"/>
      <c r="E476" s="314">
        <v>474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9"/>
        <v/>
      </c>
    </row>
    <row r="477" spans="1:72" hidden="1">
      <c r="A477" s="162" t="str">
        <f t="shared" si="57"/>
        <v/>
      </c>
      <c r="B477" s="163"/>
      <c r="C477" s="8"/>
      <c r="D477" s="51"/>
      <c r="E477" s="314">
        <v>475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9"/>
        <v/>
      </c>
    </row>
    <row r="478" spans="1:72" hidden="1">
      <c r="A478" s="162" t="str">
        <f t="shared" si="57"/>
        <v/>
      </c>
      <c r="B478" s="163"/>
      <c r="C478" s="8"/>
      <c r="D478" s="51"/>
      <c r="E478" s="314">
        <v>476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9"/>
        <v/>
      </c>
    </row>
    <row r="479" spans="1:72" hidden="1">
      <c r="A479" s="162" t="str">
        <f t="shared" si="57"/>
        <v/>
      </c>
      <c r="B479" s="163"/>
      <c r="C479" s="8"/>
      <c r="D479" s="51"/>
      <c r="E479" s="314">
        <v>477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9"/>
        <v/>
      </c>
    </row>
    <row r="480" spans="1:72" hidden="1">
      <c r="A480" s="162" t="str">
        <f t="shared" si="57"/>
        <v/>
      </c>
      <c r="B480" s="163"/>
      <c r="C480" s="8"/>
      <c r="D480" s="51"/>
      <c r="E480" s="314">
        <v>478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9"/>
        <v/>
      </c>
    </row>
    <row r="481" spans="1:72" hidden="1">
      <c r="A481" s="162" t="str">
        <f t="shared" si="57"/>
        <v/>
      </c>
      <c r="B481" s="163"/>
      <c r="C481" s="8"/>
      <c r="D481" s="51"/>
      <c r="E481" s="314">
        <v>479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9"/>
        <v/>
      </c>
    </row>
    <row r="482" spans="1:72" hidden="1">
      <c r="A482" s="162" t="str">
        <f t="shared" si="57"/>
        <v/>
      </c>
      <c r="B482" s="163"/>
      <c r="C482" s="8"/>
      <c r="D482" s="51"/>
      <c r="E482" s="314">
        <v>480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9"/>
        <v/>
      </c>
    </row>
    <row r="483" spans="1:72" hidden="1">
      <c r="A483" s="162" t="str">
        <f t="shared" si="57"/>
        <v/>
      </c>
      <c r="B483" s="163"/>
      <c r="C483" s="8"/>
      <c r="D483" s="51"/>
      <c r="E483" s="314">
        <v>481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9"/>
        <v/>
      </c>
    </row>
    <row r="484" spans="1:72" hidden="1">
      <c r="A484" s="162" t="str">
        <f t="shared" si="57"/>
        <v/>
      </c>
      <c r="B484" s="163"/>
      <c r="C484" s="8"/>
      <c r="D484" s="51"/>
      <c r="E484" s="314">
        <v>482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9"/>
        <v/>
      </c>
    </row>
    <row r="485" spans="1:72" hidden="1">
      <c r="A485" s="162" t="str">
        <f t="shared" si="57"/>
        <v/>
      </c>
      <c r="B485" s="163"/>
      <c r="C485" s="8"/>
      <c r="D485" s="51"/>
      <c r="E485" s="314">
        <v>483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9"/>
        <v/>
      </c>
    </row>
    <row r="486" spans="1:72" hidden="1">
      <c r="A486" s="162" t="str">
        <f t="shared" si="57"/>
        <v/>
      </c>
      <c r="B486" s="163"/>
      <c r="C486" s="8"/>
      <c r="D486" s="51"/>
      <c r="E486" s="314">
        <v>484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9"/>
        <v/>
      </c>
    </row>
    <row r="487" spans="1:72" hidden="1">
      <c r="A487" s="162" t="str">
        <f t="shared" si="57"/>
        <v/>
      </c>
      <c r="B487" s="163"/>
      <c r="C487" s="8"/>
      <c r="D487" s="51"/>
      <c r="E487" s="315">
        <v>485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9"/>
        <v/>
      </c>
    </row>
    <row r="488" spans="1:72" hidden="1">
      <c r="A488" s="162" t="str">
        <f t="shared" si="57"/>
        <v/>
      </c>
      <c r="B488" s="163"/>
      <c r="C488" s="8"/>
      <c r="D488" s="51"/>
      <c r="E488" s="314">
        <v>486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9"/>
        <v/>
      </c>
    </row>
    <row r="489" spans="1:72" hidden="1">
      <c r="A489" s="162" t="str">
        <f t="shared" si="57"/>
        <v/>
      </c>
      <c r="B489" s="163"/>
      <c r="C489" s="8"/>
      <c r="D489" s="51"/>
      <c r="E489" s="314">
        <v>487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9"/>
        <v/>
      </c>
    </row>
    <row r="490" spans="1:72" hidden="1">
      <c r="A490" s="162" t="str">
        <f t="shared" si="57"/>
        <v/>
      </c>
      <c r="B490" s="163"/>
      <c r="C490" s="8"/>
      <c r="D490" s="51"/>
      <c r="E490" s="314">
        <v>488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9"/>
        <v/>
      </c>
    </row>
    <row r="491" spans="1:72" hidden="1">
      <c r="A491" s="162" t="str">
        <f t="shared" si="57"/>
        <v/>
      </c>
      <c r="B491" s="163"/>
      <c r="C491" s="8"/>
      <c r="D491" s="51"/>
      <c r="E491" s="314">
        <v>489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9"/>
        <v/>
      </c>
    </row>
    <row r="492" spans="1:72" hidden="1">
      <c r="A492" s="162" t="str">
        <f t="shared" si="57"/>
        <v/>
      </c>
      <c r="B492" s="163"/>
      <c r="C492" s="8"/>
      <c r="D492" s="51"/>
      <c r="E492" s="314">
        <v>490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9"/>
        <v/>
      </c>
    </row>
    <row r="493" spans="1:72" hidden="1">
      <c r="A493" s="162" t="str">
        <f t="shared" si="57"/>
        <v/>
      </c>
      <c r="B493" s="163"/>
      <c r="C493" s="8"/>
      <c r="D493" s="51"/>
      <c r="E493" s="314">
        <v>491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9"/>
        <v/>
      </c>
    </row>
    <row r="494" spans="1:72" hidden="1">
      <c r="A494" s="162" t="str">
        <f t="shared" si="57"/>
        <v/>
      </c>
      <c r="B494" s="163"/>
      <c r="C494" s="8"/>
      <c r="D494" s="51"/>
      <c r="E494" s="314">
        <v>492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9"/>
        <v/>
      </c>
    </row>
    <row r="495" spans="1:72" hidden="1">
      <c r="A495" s="162" t="str">
        <f t="shared" si="57"/>
        <v/>
      </c>
      <c r="B495" s="163"/>
      <c r="C495" s="8"/>
      <c r="D495" s="51"/>
      <c r="E495" s="314">
        <v>493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9"/>
        <v/>
      </c>
    </row>
    <row r="496" spans="1:72" hidden="1">
      <c r="A496" s="162" t="str">
        <f t="shared" si="57"/>
        <v/>
      </c>
      <c r="B496" s="163"/>
      <c r="C496" s="8"/>
      <c r="D496" s="51"/>
      <c r="E496" s="314">
        <v>494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9"/>
        <v/>
      </c>
    </row>
    <row r="497" spans="1:72" hidden="1">
      <c r="A497" s="162" t="str">
        <f t="shared" si="57"/>
        <v/>
      </c>
      <c r="B497" s="163"/>
      <c r="C497" s="8"/>
      <c r="D497" s="51"/>
      <c r="E497" s="314">
        <v>495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9"/>
        <v/>
      </c>
    </row>
    <row r="498" spans="1:72" hidden="1">
      <c r="A498" s="162" t="str">
        <f t="shared" si="57"/>
        <v/>
      </c>
      <c r="B498" s="163"/>
      <c r="C498" s="8"/>
      <c r="D498" s="51"/>
      <c r="E498" s="314">
        <v>496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9"/>
        <v/>
      </c>
    </row>
    <row r="499" spans="1:72" hidden="1">
      <c r="A499" s="162" t="str">
        <f t="shared" si="57"/>
        <v/>
      </c>
      <c r="B499" s="163"/>
      <c r="C499" s="8"/>
      <c r="D499" s="51"/>
      <c r="E499" s="315">
        <v>497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9"/>
        <v/>
      </c>
    </row>
    <row r="500" spans="1:72" hidden="1">
      <c r="A500" s="162" t="str">
        <f t="shared" si="57"/>
        <v/>
      </c>
      <c r="B500" s="163"/>
      <c r="C500" s="8"/>
      <c r="D500" s="51"/>
      <c r="E500" s="314">
        <v>498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9"/>
        <v/>
      </c>
    </row>
    <row r="501" spans="1:72" hidden="1">
      <c r="A501" s="162" t="str">
        <f t="shared" si="57"/>
        <v/>
      </c>
      <c r="B501" s="163"/>
      <c r="C501" s="8"/>
      <c r="D501" s="51"/>
      <c r="E501" s="314">
        <v>499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9"/>
        <v/>
      </c>
    </row>
    <row r="502" spans="1:72" hidden="1">
      <c r="A502" s="162" t="str">
        <f t="shared" si="57"/>
        <v/>
      </c>
      <c r="B502" s="163"/>
      <c r="C502" s="8"/>
      <c r="D502" s="51"/>
      <c r="E502" s="314">
        <v>500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9"/>
        <v/>
      </c>
    </row>
    <row r="503" spans="1:72" hidden="1">
      <c r="A503" s="162" t="str">
        <f t="shared" si="57"/>
        <v/>
      </c>
      <c r="B503" s="163"/>
      <c r="C503" s="8"/>
      <c r="D503" s="51"/>
      <c r="E503" s="314">
        <v>501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9"/>
        <v/>
      </c>
    </row>
    <row r="504" spans="1:72" hidden="1">
      <c r="A504" s="162" t="str">
        <f t="shared" si="57"/>
        <v/>
      </c>
      <c r="B504" s="163"/>
      <c r="C504" s="8"/>
      <c r="D504" s="51"/>
      <c r="E504" s="314">
        <v>502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9"/>
        <v/>
      </c>
    </row>
    <row r="505" spans="1:72" hidden="1">
      <c r="A505" s="162" t="str">
        <f t="shared" si="57"/>
        <v/>
      </c>
      <c r="B505" s="163"/>
      <c r="C505" s="8"/>
      <c r="D505" s="51"/>
      <c r="E505" s="314">
        <v>503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9"/>
        <v/>
      </c>
    </row>
    <row r="506" spans="1:72" hidden="1">
      <c r="A506" s="162" t="str">
        <f t="shared" si="57"/>
        <v/>
      </c>
      <c r="B506" s="163"/>
      <c r="C506" s="8"/>
      <c r="D506" s="51"/>
      <c r="E506" s="314">
        <v>504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9"/>
        <v/>
      </c>
    </row>
    <row r="507" spans="1:72" hidden="1">
      <c r="A507" s="162" t="str">
        <f t="shared" si="57"/>
        <v/>
      </c>
      <c r="B507" s="163"/>
      <c r="C507" s="8"/>
      <c r="D507" s="51"/>
      <c r="E507" s="314">
        <v>505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9"/>
        <v/>
      </c>
    </row>
    <row r="508" spans="1:72" hidden="1">
      <c r="A508" s="162" t="str">
        <f t="shared" si="57"/>
        <v/>
      </c>
      <c r="B508" s="163"/>
      <c r="C508" s="8"/>
      <c r="D508" s="51"/>
      <c r="E508" s="314">
        <v>506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9"/>
        <v/>
      </c>
    </row>
    <row r="509" spans="1:72" hidden="1">
      <c r="A509" s="162" t="str">
        <f t="shared" si="57"/>
        <v/>
      </c>
      <c r="B509" s="163"/>
      <c r="C509" s="8"/>
      <c r="D509" s="51"/>
      <c r="E509" s="314">
        <v>507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9"/>
        <v/>
      </c>
    </row>
    <row r="510" spans="1:72" hidden="1">
      <c r="A510" s="162" t="str">
        <f t="shared" si="57"/>
        <v/>
      </c>
      <c r="B510" s="163"/>
      <c r="C510" s="8"/>
      <c r="D510" s="51"/>
      <c r="E510" s="314">
        <v>508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9"/>
        <v/>
      </c>
    </row>
    <row r="511" spans="1:72" hidden="1">
      <c r="A511" s="162" t="str">
        <f t="shared" si="57"/>
        <v/>
      </c>
      <c r="B511" s="163"/>
      <c r="C511" s="8"/>
      <c r="D511" s="51"/>
      <c r="E511" s="315">
        <v>509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9"/>
        <v/>
      </c>
    </row>
    <row r="512" spans="1:72" hidden="1">
      <c r="A512" s="162" t="str">
        <f t="shared" si="57"/>
        <v/>
      </c>
      <c r="B512" s="163"/>
      <c r="C512" s="8"/>
      <c r="D512" s="51"/>
      <c r="E512" s="314">
        <v>510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9"/>
        <v/>
      </c>
    </row>
    <row r="513" spans="1:72" hidden="1">
      <c r="A513" s="162" t="str">
        <f t="shared" si="57"/>
        <v/>
      </c>
      <c r="B513" s="163"/>
      <c r="C513" s="8"/>
      <c r="D513" s="51"/>
      <c r="E513" s="314">
        <v>511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9"/>
        <v/>
      </c>
    </row>
    <row r="514" spans="1:72" hidden="1">
      <c r="A514" s="162" t="str">
        <f t="shared" si="57"/>
        <v/>
      </c>
      <c r="B514" s="163"/>
      <c r="C514" s="8"/>
      <c r="D514" s="51"/>
      <c r="E514" s="314">
        <v>512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9"/>
        <v/>
      </c>
    </row>
    <row r="515" spans="1:72" hidden="1">
      <c r="A515" s="162" t="str">
        <f t="shared" ref="A515:A549" si="60">D515&amp;B515</f>
        <v/>
      </c>
      <c r="B515" s="163"/>
      <c r="C515" s="8"/>
      <c r="D515" s="51"/>
      <c r="E515" s="314">
        <v>513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9"/>
        <v/>
      </c>
    </row>
    <row r="516" spans="1:72" hidden="1">
      <c r="A516" s="162" t="str">
        <f t="shared" si="60"/>
        <v/>
      </c>
      <c r="B516" s="163"/>
      <c r="C516" s="8"/>
      <c r="D516" s="51"/>
      <c r="E516" s="314">
        <v>514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9"/>
        <v/>
      </c>
    </row>
    <row r="517" spans="1:72" hidden="1">
      <c r="A517" s="162" t="str">
        <f t="shared" si="60"/>
        <v/>
      </c>
      <c r="B517" s="163"/>
      <c r="C517" s="8"/>
      <c r="D517" s="51"/>
      <c r="E517" s="314">
        <v>515</v>
      </c>
      <c r="F517" s="167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237"/>
      <c r="AS517" s="237"/>
      <c r="AT517" s="237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9"/>
        <v/>
      </c>
    </row>
    <row r="518" spans="1:72" hidden="1">
      <c r="A518" s="162" t="str">
        <f t="shared" si="60"/>
        <v/>
      </c>
      <c r="B518" s="163"/>
      <c r="C518" s="172"/>
      <c r="D518" s="222"/>
      <c r="E518" s="314">
        <v>516</v>
      </c>
      <c r="F518" s="223"/>
      <c r="G518" s="154" t="str">
        <f>IF(D518="","*",VLOOKUP(F518,BS_ATIVIDADE[#All],3,FALSE))</f>
        <v>*</v>
      </c>
      <c r="H518" s="224"/>
      <c r="I518" s="224"/>
      <c r="J518" s="225"/>
      <c r="K518" s="225"/>
      <c r="L518" s="226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4"/>
      <c r="P518" s="224"/>
      <c r="Q518" s="226"/>
      <c r="R518" s="176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5"/>
      <c r="W518" s="298"/>
      <c r="X518" s="222"/>
      <c r="Y518" s="230"/>
      <c r="Z518" s="230"/>
      <c r="AA518" s="231"/>
      <c r="AB518" s="228"/>
      <c r="AC518" s="228"/>
      <c r="AD518" s="229"/>
      <c r="AE518" s="226"/>
      <c r="AF518" s="226"/>
      <c r="AG518" s="226"/>
      <c r="AH518" s="232"/>
      <c r="AI518" s="167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301"/>
      <c r="AV518" s="301"/>
      <c r="AW518" s="301"/>
      <c r="AX518" s="159"/>
      <c r="AY518" s="313" t="str">
        <f>IF(D518="","*",IFERROR(IF(ISODD(COUNT(AS518:AX518)),"ERRO",SUM((AT518-AS518),(AV518-AU518),(AX518-AW518))),"ERRO"))</f>
        <v>*</v>
      </c>
      <c r="AZ518" s="157"/>
      <c r="BA518" s="233"/>
      <c r="BB518" s="176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83"/>
      <c r="BH518" s="184"/>
      <c r="BI518" s="184"/>
      <c r="BJ518" s="305"/>
      <c r="BK518" s="184"/>
      <c r="BL518" s="183"/>
      <c r="BM518" s="177"/>
      <c r="BN518" s="177"/>
      <c r="BO518" s="209"/>
      <c r="BP518" s="185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 t="str">
        <f t="shared" si="59"/>
        <v/>
      </c>
    </row>
    <row r="519" spans="1:72" hidden="1">
      <c r="A519" s="162" t="str">
        <f t="shared" si="60"/>
        <v/>
      </c>
      <c r="B519" s="163"/>
      <c r="C519" s="8"/>
      <c r="D519" s="51"/>
      <c r="E519" s="314">
        <v>517</v>
      </c>
      <c r="F519" s="167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0"/>
    </row>
    <row r="520" spans="1:72" hidden="1">
      <c r="A520" s="162" t="str">
        <f t="shared" si="60"/>
        <v/>
      </c>
      <c r="B520" s="163"/>
      <c r="C520" s="8"/>
      <c r="D520" s="51"/>
      <c r="E520" s="314">
        <v>518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0"/>
        <v/>
      </c>
      <c r="B521" s="163"/>
      <c r="C521" s="8"/>
      <c r="D521" s="51"/>
      <c r="E521" s="314">
        <v>519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0"/>
        <v/>
      </c>
      <c r="B522" s="163"/>
      <c r="C522" s="8"/>
      <c r="D522" s="51"/>
      <c r="E522" s="314">
        <v>520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0"/>
        <v/>
      </c>
      <c r="B523" s="163"/>
      <c r="C523" s="8"/>
      <c r="D523" s="51"/>
      <c r="E523" s="315">
        <v>521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0"/>
        <v/>
      </c>
      <c r="B524" s="163"/>
      <c r="C524" s="8"/>
      <c r="D524" s="51"/>
      <c r="E524" s="314">
        <v>522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0"/>
        <v/>
      </c>
      <c r="B525" s="163"/>
      <c r="C525" s="8"/>
      <c r="D525" s="51"/>
      <c r="E525" s="314">
        <v>523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0"/>
        <v/>
      </c>
      <c r="B526" s="163"/>
      <c r="C526" s="8"/>
      <c r="D526" s="51"/>
      <c r="E526" s="314">
        <v>524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0"/>
        <v/>
      </c>
      <c r="B527" s="163"/>
      <c r="C527" s="8"/>
      <c r="D527" s="51"/>
      <c r="E527" s="314">
        <v>525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0"/>
        <v/>
      </c>
      <c r="B528" s="163"/>
      <c r="C528" s="8"/>
      <c r="D528" s="51"/>
      <c r="E528" s="314">
        <v>526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0"/>
        <v/>
      </c>
      <c r="B529" s="163"/>
      <c r="C529" s="8"/>
      <c r="D529" s="51"/>
      <c r="E529" s="314">
        <v>527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0"/>
        <v/>
      </c>
      <c r="B530" s="163"/>
      <c r="C530" s="8"/>
      <c r="D530" s="51"/>
      <c r="E530" s="314">
        <v>528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0"/>
        <v/>
      </c>
      <c r="B531" s="163"/>
      <c r="C531" s="8"/>
      <c r="D531" s="51"/>
      <c r="E531" s="314">
        <v>529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0"/>
        <v/>
      </c>
      <c r="B532" s="163"/>
      <c r="C532" s="8"/>
      <c r="D532" s="51"/>
      <c r="E532" s="314">
        <v>530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0"/>
        <v/>
      </c>
      <c r="B533" s="163"/>
      <c r="C533" s="8"/>
      <c r="D533" s="51"/>
      <c r="E533" s="314">
        <v>531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0"/>
        <v/>
      </c>
      <c r="B534" s="163"/>
      <c r="C534" s="8"/>
      <c r="D534" s="51"/>
      <c r="E534" s="314">
        <v>532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0"/>
        <v/>
      </c>
      <c r="B535" s="163"/>
      <c r="C535" s="8"/>
      <c r="D535" s="51"/>
      <c r="E535" s="315">
        <v>533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0"/>
        <v/>
      </c>
      <c r="B536" s="163"/>
      <c r="C536" s="8"/>
      <c r="D536" s="51"/>
      <c r="E536" s="314">
        <v>534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0"/>
        <v/>
      </c>
      <c r="B537" s="163"/>
      <c r="C537" s="8"/>
      <c r="D537" s="51"/>
      <c r="E537" s="314">
        <v>535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0"/>
        <v/>
      </c>
      <c r="B538" s="163"/>
      <c r="C538" s="8"/>
      <c r="D538" s="51"/>
      <c r="E538" s="314">
        <v>536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0"/>
        <v/>
      </c>
      <c r="B539" s="163"/>
      <c r="C539" s="8"/>
      <c r="D539" s="51"/>
      <c r="E539" s="314">
        <v>537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0"/>
        <v/>
      </c>
      <c r="B540" s="163"/>
      <c r="C540" s="8"/>
      <c r="D540" s="51"/>
      <c r="E540" s="314">
        <v>538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0"/>
        <v/>
      </c>
      <c r="B541" s="163"/>
      <c r="C541" s="8"/>
      <c r="D541" s="51"/>
      <c r="E541" s="314">
        <v>539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0"/>
        <v/>
      </c>
      <c r="B542" s="163"/>
      <c r="C542" s="8"/>
      <c r="D542" s="51"/>
      <c r="E542" s="314">
        <v>540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0"/>
        <v/>
      </c>
      <c r="B543" s="163"/>
      <c r="C543" s="8"/>
      <c r="D543" s="51"/>
      <c r="E543" s="314">
        <v>541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0"/>
        <v/>
      </c>
      <c r="B544" s="163"/>
      <c r="C544" s="8"/>
      <c r="D544" s="51"/>
      <c r="E544" s="314">
        <v>542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0"/>
        <v/>
      </c>
      <c r="B545" s="163"/>
      <c r="C545" s="8"/>
      <c r="D545" s="51"/>
      <c r="E545" s="314">
        <v>543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60"/>
        <v/>
      </c>
      <c r="B546" s="163"/>
      <c r="C546" s="8"/>
      <c r="D546" s="51"/>
      <c r="E546" s="314">
        <v>544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60"/>
        <v/>
      </c>
      <c r="B547" s="163"/>
      <c r="C547" s="8"/>
      <c r="D547" s="51"/>
      <c r="E547" s="315">
        <v>545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60"/>
        <v/>
      </c>
      <c r="B548" s="163"/>
      <c r="C548" s="8"/>
      <c r="D548" s="51"/>
      <c r="E548" s="314">
        <v>546</v>
      </c>
      <c r="F548" s="167"/>
      <c r="G548" s="154" t="str">
        <f>IF(D548="","*",VLOOKUP(F548,BS_ATIVIDADE[#All],3,FALSE))</f>
        <v>*</v>
      </c>
      <c r="H548" s="142"/>
      <c r="I548" s="142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6" t="str">
        <f>IFERROR(_xlfn.XLOOKUP(J548, BASE_MAPA!$E$2:$E$359, BASE_MAPA!$J$2:$J$359), "ERRO")</f>
        <v>ERRO</v>
      </c>
      <c r="V548" s="294"/>
      <c r="W548" s="297"/>
      <c r="X548" s="51"/>
      <c r="Y548" s="153"/>
      <c r="Z548" s="153"/>
      <c r="AA548" s="143"/>
      <c r="AB548" s="70"/>
      <c r="AC548" s="70"/>
      <c r="AD548" s="168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237"/>
      <c r="AV548" s="237"/>
      <c r="AW548" s="237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0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 t="shared" si="60"/>
        <v/>
      </c>
      <c r="B549" s="163"/>
      <c r="C549" s="172"/>
      <c r="D549" s="173"/>
      <c r="E549" s="314">
        <v>547</v>
      </c>
      <c r="F549" s="157"/>
      <c r="G549" s="154"/>
      <c r="H549" s="175"/>
      <c r="I549" s="175"/>
      <c r="J549" s="155"/>
      <c r="K549" s="155"/>
      <c r="L549" s="174"/>
      <c r="M549" s="227"/>
      <c r="N549" s="293"/>
      <c r="O549" s="175"/>
      <c r="P549" s="175"/>
      <c r="Q549" s="174"/>
      <c r="R549" s="176"/>
      <c r="S549" s="157"/>
      <c r="T549" s="157"/>
      <c r="U549" s="156"/>
      <c r="V549" s="296"/>
      <c r="W549" s="299"/>
      <c r="X549" s="173"/>
      <c r="Y549" s="177"/>
      <c r="Z549" s="177"/>
      <c r="AA549" s="178"/>
      <c r="AB549" s="157"/>
      <c r="AC549" s="157"/>
      <c r="AD549" s="159"/>
      <c r="AE549" s="174"/>
      <c r="AF549" s="174"/>
      <c r="AG549" s="174"/>
      <c r="AH549" s="179"/>
      <c r="AI549" s="167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80" t="str">
        <f>IF(BS_CONTROLE[[#This Row],[SUB]]=0, "-", BS_CONTROLE[[#This Row],[SUB]])</f>
        <v>-</v>
      </c>
      <c r="AP549" s="281" t="str">
        <f>IF(BS_CONTROLE[[#This Row],[KM - Inicio]]=0, "-", BS_CONTROLE[[#This Row],[KM - Inicio]])</f>
        <v>-</v>
      </c>
      <c r="AQ549" s="281" t="str">
        <f>IF(BS_CONTROLE[[#This Row],[KM - Fim]]=0, "-", BS_CONTROLE[[#This Row],[KM - Fim]])</f>
        <v>-</v>
      </c>
      <c r="AR549" s="301"/>
      <c r="AS549" s="301"/>
      <c r="AT549" s="301"/>
      <c r="AU549" s="302"/>
      <c r="AV549" s="302"/>
      <c r="AW549" s="302"/>
      <c r="AX549" s="180"/>
      <c r="AY549" s="313" t="str">
        <f>IF(D549="","*",IFERROR(IF(ISODD(COUNT(AS549:AX549)),"ERRO",SUM((AT549-AS549),(AV549-AU549),(AX549-AW549))),"ERRO"))</f>
        <v>*</v>
      </c>
      <c r="AZ549" s="157"/>
      <c r="BA549" s="182"/>
      <c r="BB549" s="176" t="str">
        <f>IFERROR(_xlfn.XLOOKUP(AI549, BS_ATIVIDADE[ATIVIDADE],BS_ATIVIDADE[UNIDADE] ), "*")</f>
        <v>*</v>
      </c>
      <c r="BC549" s="28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8" t="str">
        <f>IFERROR(_xlfn.XLOOKUP(AO549, BASE_MAPA!$E$2:$E$359, BASE_MAPA!$J$2:$J$359), "ERRO")</f>
        <v>ERRO</v>
      </c>
      <c r="BF549" s="282" t="str">
        <f>IF(BS_CONTROLE[[#This Row],[Responsavel pelo boletim]]=0, "-", BS_CONTROLE[[#This Row],[Responsavel pelo boletim]])</f>
        <v>-</v>
      </c>
      <c r="BG549" s="183"/>
      <c r="BH549" s="184"/>
      <c r="BI549" s="184"/>
      <c r="BJ549" s="305"/>
      <c r="BK549" s="185"/>
      <c r="BL549" s="183"/>
      <c r="BM549" s="177"/>
      <c r="BN549" s="177"/>
      <c r="BO549" s="209"/>
      <c r="BP549" s="185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2" t="str">
        <f>D550&amp;B550</f>
        <v/>
      </c>
      <c r="B550" s="163"/>
      <c r="C550" s="273"/>
      <c r="D550" s="274"/>
      <c r="E550" s="314">
        <v>548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549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550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551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552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553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554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555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556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5">
        <v>557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558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559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560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561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562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563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564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565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566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567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568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5">
        <v>569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570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571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572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573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574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575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576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577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578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579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580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5">
        <v>581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582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583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584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585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586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587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588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589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590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591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4">
        <v>592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62" t="str">
        <f>D595&amp;B595</f>
        <v/>
      </c>
      <c r="B595" s="163"/>
      <c r="C595" s="273"/>
      <c r="D595" s="274"/>
      <c r="E595" s="315">
        <v>593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167"/>
      <c r="AJ595" s="9"/>
      <c r="AK595" s="300"/>
      <c r="AL595" s="300"/>
      <c r="AM595" s="300"/>
      <c r="AN595" s="300"/>
      <c r="AO595" s="280"/>
      <c r="AP595" s="281"/>
      <c r="AQ595" s="281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70"/>
      <c r="BD595" s="70"/>
      <c r="BE595" s="158"/>
      <c r="BF595" s="282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596" spans="1:71" hidden="1">
      <c r="A596" s="170" t="str">
        <f>D596&amp;B596</f>
        <v/>
      </c>
      <c r="B596" s="171"/>
      <c r="C596" s="273"/>
      <c r="D596" s="274"/>
      <c r="E596" s="314">
        <v>594</v>
      </c>
      <c r="F596" s="157"/>
      <c r="G596" s="154"/>
      <c r="H596" s="159"/>
      <c r="I596" s="159"/>
      <c r="J596" s="227"/>
      <c r="K596" s="227"/>
      <c r="L596" s="174"/>
      <c r="M596" s="227"/>
      <c r="N596" s="293"/>
      <c r="O596" s="159"/>
      <c r="P596" s="159"/>
      <c r="Q596" s="174"/>
      <c r="R596" s="176"/>
      <c r="S596" s="157"/>
      <c r="T596" s="157"/>
      <c r="U596" s="156"/>
      <c r="V596" s="296"/>
      <c r="W596" s="299"/>
      <c r="X596" s="274"/>
      <c r="Y596" s="177"/>
      <c r="Z596" s="177"/>
      <c r="AA596" s="174"/>
      <c r="AB596" s="157"/>
      <c r="AC596" s="157"/>
      <c r="AD596" s="159"/>
      <c r="AE596" s="174"/>
      <c r="AF596" s="174"/>
      <c r="AG596" s="174"/>
      <c r="AH596" s="179"/>
      <c r="AI596" s="223"/>
      <c r="AJ596" s="154"/>
      <c r="AK596" s="307"/>
      <c r="AL596" s="307"/>
      <c r="AM596" s="307"/>
      <c r="AN596" s="307"/>
      <c r="AO596" s="308"/>
      <c r="AP596" s="309"/>
      <c r="AQ596" s="309"/>
      <c r="AR596" s="301"/>
      <c r="AS596" s="301"/>
      <c r="AT596" s="301"/>
      <c r="AU596" s="303"/>
      <c r="AV596" s="303"/>
      <c r="AW596" s="303"/>
      <c r="AX596" s="275"/>
      <c r="AY596" s="181"/>
      <c r="AZ596" s="157"/>
      <c r="BA596" s="276"/>
      <c r="BB596" s="176"/>
      <c r="BC596" s="228"/>
      <c r="BD596" s="228"/>
      <c r="BE596" s="158"/>
      <c r="BF596" s="310"/>
      <c r="BG596" s="183"/>
      <c r="BH596" s="277"/>
      <c r="BI596" s="277"/>
      <c r="BJ596" s="306"/>
      <c r="BK596" s="278"/>
      <c r="BL596" s="183"/>
      <c r="BM596" s="177"/>
      <c r="BN596" s="177"/>
      <c r="BO596" s="209"/>
      <c r="BP596" s="278"/>
      <c r="BQ596" s="210"/>
      <c r="BR596" s="211"/>
      <c r="BS596" s="211"/>
    </row>
    <row r="1048572" spans="25:25">
      <c r="Y1048572" s="153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6:K447" name="Range1_8_1"/>
    <protectedRange sqref="O6:Q447" name="Range1_9_1"/>
    <protectedRange sqref="V6:Y447" name="Range1_11_1"/>
    <protectedRange sqref="Z6:AD447" name="Range1_12_1"/>
    <protectedRange sqref="BF6:BF54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6 AY6:AY596 BE6:BE596">
    <cfRule type="cellIs" dxfId="139" priority="18392" operator="equal">
      <formula>"ERRO"</formula>
    </cfRule>
  </conditionalFormatting>
  <conditionalFormatting sqref="X4 Y472:Y547 Y1:Z471">
    <cfRule type="cellIs" dxfId="138" priority="18381" operator="equal">
      <formula>"OPORTUNIDADE"</formula>
    </cfRule>
  </conditionalFormatting>
  <conditionalFormatting sqref="AZ6:AZ519">
    <cfRule type="expression" dxfId="137" priority="18376">
      <formula>$BU6=1</formula>
    </cfRule>
  </conditionalFormatting>
  <conditionalFormatting sqref="BQ6:BQ596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9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72:X519 Y472:Y547 Y6:Z471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72:X519">
    <cfRule type="cellIs" dxfId="126" priority="18316" operator="equal">
      <formula>"OPORTUNIDADE"</formula>
    </cfRule>
  </conditionalFormatting>
  <conditionalFormatting sqref="Z472:Z519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72:Z519">
    <cfRule type="cellIs" dxfId="123" priority="18313" operator="equal">
      <formula>"OPORTUNIDADE"</formula>
    </cfRule>
  </conditionalFormatting>
  <conditionalFormatting sqref="Y1048572:Y1048576">
    <cfRule type="cellIs" dxfId="122" priority="18198" operator="equal">
      <formula>"OPORTUNIDADE"</formula>
    </cfRule>
  </conditionalFormatting>
  <conditionalFormatting sqref="Y1048572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20:Z545">
    <cfRule type="cellIs" dxfId="119" priority="17933" operator="equal">
      <formula>"OPORTUNIDADE"</formula>
    </cfRule>
  </conditionalFormatting>
  <conditionalFormatting sqref="Z520:Z545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6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6">
    <cfRule type="cellIs" dxfId="114" priority="17918" operator="equal">
      <formula>"OPORTUNIDADE"</formula>
    </cfRule>
  </conditionalFormatting>
  <conditionalFormatting sqref="Z546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6">
    <cfRule type="cellIs" dxfId="111" priority="17915" operator="equal">
      <formula>"OPORTUNIDADE"</formula>
    </cfRule>
  </conditionalFormatting>
  <conditionalFormatting sqref="BI546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35">
      <formula>$BU489=1</formula>
    </cfRule>
  </conditionalFormatting>
  <conditionalFormatting sqref="AZ522:AZ546">
    <cfRule type="expression" dxfId="109" priority="18695">
      <formula>$BU494=1</formula>
    </cfRule>
  </conditionalFormatting>
  <conditionalFormatting sqref="BI520:BI545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62:BO74 BO6:BO60 BO77:BO596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I6:BI519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H6:BH519">
    <cfRule type="iconSet" priority="18774">
      <iconSet showValue="0">
        <cfvo type="percent" val="0"/>
        <cfvo type="num" val="1"/>
        <cfvo type="num" val="1" gte="0"/>
      </iconSet>
    </cfRule>
    <cfRule type="iconSet" priority="18775">
      <iconSet showValue="0">
        <cfvo type="percent" val="0"/>
        <cfvo type="num" val="1"/>
        <cfvo type="num" val="1" gte="0"/>
      </iconSet>
    </cfRule>
  </conditionalFormatting>
  <conditionalFormatting sqref="BJ6:BJ38 BJ40:BJ596 BK249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50:BK596 BK224:BK248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6">
    <cfRule type="iconSet" priority="1879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6:AG519" xr:uid="{58D6DA6F-44DA-458E-8F0F-00B0CB1B298C}">
      <formula1>BS_ATIV</formula1>
    </dataValidation>
    <dataValidation type="list" allowBlank="1" showInputMessage="1" showErrorMessage="1" sqref="BN6:BN60 BN62:BN74 BN77:BN549" xr:uid="{88B2AA1F-3AB2-4B37-8132-5DEC08D79A48}">
      <formula1>INDIRECT(SUBSTITUTE(BM6," ",""))</formula1>
    </dataValidation>
    <dataValidation type="list" allowBlank="1" showInputMessage="1" showErrorMessage="1" sqref="BN61:BO61 BN75:BO76 BM6:BM549" xr:uid="{0374E4CD-E1C2-4373-A381-0828C9AFF6FF}">
      <formula1>IMPCAUSADOR</formula1>
    </dataValidation>
    <dataValidation type="list" allowBlank="1" showInputMessage="1" showErrorMessage="1" sqref="BO6:BO60 BO62:BO74 BO77:BO549" xr:uid="{CF5BD2D1-4803-40F6-BB29-FE7C2FA5583F}">
      <formula1>INDIRECT(BT6)</formula1>
    </dataValidation>
    <dataValidation type="list" allowBlank="1" showInputMessage="1" showErrorMessage="1" sqref="J6:J549" xr:uid="{EE4D265C-3C72-40CB-A5BF-0D36D21FDA27}">
      <formula1>SUBs</formula1>
    </dataValidation>
    <dataValidation type="list" allowBlank="1" showInputMessage="1" showErrorMessage="1" sqref="F6:F548 AI6:AI549" xr:uid="{476B5A40-7A3E-4687-84DB-2A754471F1B3}">
      <formula1>DIN_ATIVIDADE</formula1>
    </dataValidation>
    <dataValidation allowBlank="1" showInputMessage="1" showErrorMessage="1" sqref="BC6:BD549" xr:uid="{DA339A89-DDF9-4B37-A386-8A8CB98BBFC6}"/>
    <dataValidation type="list" allowBlank="1" showInputMessage="1" showErrorMessage="1" sqref="D6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Y6:Y547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1525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1526</v>
      </c>
      <c r="E3" s="316" t="s">
        <v>1527</v>
      </c>
      <c r="F3" s="316" t="s">
        <v>1528</v>
      </c>
      <c r="G3" s="316" t="s">
        <v>1529</v>
      </c>
      <c r="H3" s="316" t="s">
        <v>1530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1533</v>
      </c>
      <c r="W1" s="385"/>
      <c r="X1" s="385"/>
      <c r="Y1" s="103"/>
    </row>
    <row r="2" spans="1:25" s="100" customFormat="1" ht="11.25" customHeight="1">
      <c r="A2" s="104" t="s">
        <v>1534</v>
      </c>
      <c r="B2" s="104" t="s">
        <v>1535</v>
      </c>
      <c r="C2" s="104" t="s">
        <v>7</v>
      </c>
      <c r="D2" s="105" t="s">
        <v>1177</v>
      </c>
      <c r="E2" s="105" t="s">
        <v>1178</v>
      </c>
      <c r="F2" s="105" t="s">
        <v>1536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1537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MALHA CENTRAL</v>
      </c>
      <c r="E238" s="109" t="str">
        <f>IF(FN_MC!T240="","*",FN_MC!T240)</f>
        <v>RAMAL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ZIQ-ZQY</v>
      </c>
      <c r="L238" s="328" t="str">
        <f>IF(FN_MC!N240="","*",FN_MC!N240)</f>
        <v>ZIQZQY</v>
      </c>
      <c r="M238" s="110">
        <f>IF(FN_MC!J240="","*",FN_MC!J240)</f>
        <v>78</v>
      </c>
      <c r="N238" s="291">
        <f>IF(FN_MC!K240="","*",FN_MC!K240)</f>
        <v>181.4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Oportunidade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PPN-POV</v>
      </c>
      <c r="F250" s="109">
        <f>IF(FN_MC!B252="","*",FN_MC!B252)</f>
        <v>46035</v>
      </c>
      <c r="G250" s="109" t="str">
        <f>IF(FN_MC!D252="","*",FN_MC!D252)</f>
        <v>CARLAN (TP-58)</v>
      </c>
      <c r="H250" s="109" t="str">
        <f>IF(FN_MC!F252="","*",FN_MC!F252)</f>
        <v>PDM - SOLDA</v>
      </c>
      <c r="I250" s="109" t="str">
        <f>IF(FN_MC!H252="","*",FN_MC!H252)</f>
        <v>POVPJA</v>
      </c>
      <c r="J250" s="109" t="str">
        <f>IF(FN_MC!I252="","*",FN_MC!I252)</f>
        <v>-</v>
      </c>
      <c r="K250" s="109" t="str">
        <f>IF(FN_MC!M252="","*",FN_MC!M252)</f>
        <v>POV-PJA</v>
      </c>
      <c r="L250" s="328" t="str">
        <f>IF(FN_MC!N252="","*",FN_MC!N252)</f>
        <v>POVPJA</v>
      </c>
      <c r="M250" s="110">
        <f>IF(FN_MC!J252="","*",FN_MC!J252)</f>
        <v>101</v>
      </c>
      <c r="N250" s="291">
        <f>IF(FN_MC!K252="","*",FN_MC!K252)</f>
        <v>1517.48</v>
      </c>
      <c r="O250" s="291" t="str">
        <f>IF(FN_MC!L252="","*",FN_MC!L252)</f>
        <v>-</v>
      </c>
      <c r="P250" s="110"/>
      <c r="Q250" s="127">
        <f>IF(FN_MC!O252="","*",FN_MC!O252)</f>
        <v>0.375</v>
      </c>
      <c r="R250" s="127">
        <f>IF(FN_MC!P252="","*",FN_MC!P252)</f>
        <v>8.3333333333333329E-2</v>
      </c>
      <c r="S250" s="109" t="str">
        <f>IF(FN_MC!Q252="","*",CONCATENATE(FN_MC!Q252," ",FN_MC!R252))</f>
        <v>1 Nº DE SOLDA</v>
      </c>
      <c r="T250" s="109" t="str">
        <f>IF(FN_MC!V252="","*",FN_MC!V252)</f>
        <v>Carlan</v>
      </c>
      <c r="U250" s="109" t="str">
        <f>IF(FN_MC!W252="","*",FN_MC!W252)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OPORTUNIDADE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MALHA CENTRAL</v>
      </c>
      <c r="E253" s="109" t="str">
        <f>IF(FN_MC!T256="","*",FN_MC!T256)</f>
        <v>POV-PRV</v>
      </c>
      <c r="F253" s="109">
        <f>IF(FN_MC!B256="","*",FN_MC!B256)</f>
        <v>46035</v>
      </c>
      <c r="G253" s="109" t="str">
        <f>IF(FN_MC!D256="","*",FN_MC!D256)</f>
        <v>A17</v>
      </c>
      <c r="H253" s="109" t="str">
        <f>IF(FN_MC!F256="","*",FN_MC!F256)</f>
        <v>INSPEÇÃO AUTO DE LINHA</v>
      </c>
      <c r="I253" s="109" t="str">
        <f>IF(FN_MC!H256="","*",FN_MC!H256)</f>
        <v>POV</v>
      </c>
      <c r="J253" s="109" t="str">
        <f>IF(FN_MC!I256="","*",FN_MC!I256)</f>
        <v>PTR</v>
      </c>
      <c r="K253" s="109" t="str">
        <f>IF(FN_MC!M256="","*",FN_MC!M256)</f>
        <v>POS</v>
      </c>
      <c r="L253" s="328" t="str">
        <f>IF(FN_MC!N256="","*",FN_MC!N256)</f>
        <v>POS1</v>
      </c>
      <c r="M253" s="110">
        <f>IF(FN_MC!J256="","*",FN_MC!J256)</f>
        <v>103</v>
      </c>
      <c r="N253" s="291">
        <f>IF(FN_MC!K256="","*",FN_MC!K256)</f>
        <v>1525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Lewender</v>
      </c>
      <c r="U253" s="109" t="str">
        <f>IF(FN_MC!W256="","*",FN_MC!W256)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OPORTUNIDADE</v>
      </c>
      <c r="B254" s="108" t="str">
        <f>IF(FN_MC!X257="","*",FN_MC!X257)</f>
        <v>Oportunidade</v>
      </c>
      <c r="C254" s="108" t="str">
        <f>IF(FN_MC!Z257="","*",FN_MC!Z257)</f>
        <v>*</v>
      </c>
      <c r="D254" s="109" t="str">
        <f>IF(FN_MC!S257="","*",FN_MC!S257)</f>
        <v>MALHA CENTRAL</v>
      </c>
      <c r="E254" s="109" t="str">
        <f>IF(FN_MC!T257="","*",FN_MC!T257)</f>
        <v>PRV-POV</v>
      </c>
      <c r="F254" s="109">
        <f>IF(FN_MC!B257="","*",FN_MC!B257)</f>
        <v>46035</v>
      </c>
      <c r="G254" s="109" t="str">
        <f>IF(FN_MC!D257="","*",FN_MC!D257)</f>
        <v>A20</v>
      </c>
      <c r="H254" s="109" t="str">
        <f>IF(FN_MC!F257="","*",FN_MC!F257)</f>
        <v>INSPEÇÃO AUTO DE LINHA</v>
      </c>
      <c r="I254" s="109" t="str">
        <f>IF(FN_MC!H257="","*",FN_MC!H257)</f>
        <v>PSS</v>
      </c>
      <c r="J254" s="109" t="str">
        <f>IF(FN_MC!I257="","*",FN_MC!I257)</f>
        <v>ZRL</v>
      </c>
      <c r="K254" s="109" t="str">
        <f>IF(FN_MC!M257="","*",FN_MC!M257)</f>
        <v>PSS-K28</v>
      </c>
      <c r="L254" s="328" t="str">
        <f>IF(FN_MC!N257="","*",FN_MC!N257)</f>
        <v>PSSK271</v>
      </c>
      <c r="M254" s="110">
        <f>IF(FN_MC!J257="","*",FN_MC!J257)</f>
        <v>103</v>
      </c>
      <c r="N254" s="291">
        <f>IF(FN_MC!K257="","*",FN_MC!K257)</f>
        <v>2029.2760000000001</v>
      </c>
      <c r="O254" s="291" t="str">
        <f>IF(FN_MC!L257="","*",FN_MC!L257)</f>
        <v>-</v>
      </c>
      <c r="P254" s="110"/>
      <c r="Q254" s="127">
        <f>IF(FN_MC!O257="","*",FN_MC!O257)</f>
        <v>0.375</v>
      </c>
      <c r="R254" s="127">
        <f>IF(FN_MC!P257="","*",FN_MC!P257)</f>
        <v>4.1666666666666664E-2</v>
      </c>
      <c r="S254" s="109" t="str">
        <f>IF(FN_MC!Q257="","*",CONCATENATE(FN_MC!Q257," ",FN_MC!R257))</f>
        <v>1 BINÁRIO</v>
      </c>
      <c r="T254" s="109" t="str">
        <f>IF(FN_MC!V257="","*",FN_MC!V257)</f>
        <v>Lucas</v>
      </c>
      <c r="U254" s="109" t="str">
        <f>IF(FN_MC!W257="","*",FN_MC!W257)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28" t="str">
        <f>IF(FN_MC!N259="","*",FN_MC!N259)</f>
        <v>-</v>
      </c>
      <c r="M256" s="110" t="str">
        <f>IF(FN_MC!J259="","*",FN_MC!J259)</f>
        <v>*</v>
      </c>
      <c r="N256" s="291" t="str">
        <f>IF(FN_MC!K259="","*",FN_MC!K259)</f>
        <v>*</v>
      </c>
      <c r="O256" s="291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28" t="str">
        <f>IF(FN_MC!N262="","*",FN_MC!N262)</f>
        <v>-</v>
      </c>
      <c r="M259" s="110" t="str">
        <f>IF(FN_MC!J262="","*",FN_MC!J262)</f>
        <v>*</v>
      </c>
      <c r="N259" s="291" t="str">
        <f>IF(FN_MC!K262="","*",FN_MC!K262)</f>
        <v>*</v>
      </c>
      <c r="O259" s="291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FERRONORTE</v>
      </c>
      <c r="E261" s="109" t="str">
        <f>IF(FN_MC!T264="","*",FN_MC!T264)</f>
        <v>TGR-TRO</v>
      </c>
      <c r="F261" s="109">
        <f>IF(FN_MC!B264="","*",FN_MC!B264)</f>
        <v>46036</v>
      </c>
      <c r="G261" s="109" t="str">
        <f>IF(FN_MC!D264="","*",FN_MC!D264)</f>
        <v>V86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TSF-TRO</v>
      </c>
      <c r="L261" s="328">
        <f>IF(FN_MC!N264="","*",FN_MC!N264)</f>
        <v>732744</v>
      </c>
      <c r="M261" s="110">
        <f>IF(FN_MC!J264="","*",FN_MC!J264)</f>
        <v>98</v>
      </c>
      <c r="N261" s="291">
        <f>IF(FN_MC!K264="","*",FN_MC!K264)</f>
        <v>741</v>
      </c>
      <c r="O261" s="291">
        <f>IF(FN_MC!L264="","*",FN_MC!L264)</f>
        <v>744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28" t="str">
        <f>IF(FN_MC!N265="","*",FN_MC!N265)</f>
        <v>-</v>
      </c>
      <c r="M262" s="110" t="str">
        <f>IF(FN_MC!J265="","*",FN_MC!J265)</f>
        <v>*</v>
      </c>
      <c r="N262" s="291" t="str">
        <f>IF(FN_MC!K265="","*",FN_MC!K265)</f>
        <v>*</v>
      </c>
      <c r="O262" s="291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FERRONORTE</v>
      </c>
      <c r="E264" s="109" t="str">
        <f>IF(FN_MC!T267="","*",FN_MC!T267)</f>
        <v>TGR-TRO</v>
      </c>
      <c r="F264" s="109" t="str">
        <f>IF(FN_MC!B267="","*",FN_MC!B267)</f>
        <v>*</v>
      </c>
      <c r="G264" s="109" t="str">
        <f>IF(FN_MC!D267="","*",FN_MC!D267)</f>
        <v>E46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TEP</v>
      </c>
      <c r="L264" s="328" t="str">
        <f>IF(FN_MC!N267="","*",FN_MC!N267)</f>
        <v>TEP1</v>
      </c>
      <c r="M264" s="110">
        <f>IF(FN_MC!J267="","*",FN_MC!J267)</f>
        <v>98</v>
      </c>
      <c r="N264" s="291">
        <f>IF(FN_MC!K267="","*",FN_MC!K267)</f>
        <v>564</v>
      </c>
      <c r="O264" s="291">
        <f>IF(FN_MC!L267="","*",FN_MC!L267)</f>
        <v>531.5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28" t="str">
        <f>IF(FN_MC!N268="","*",FN_MC!N268)</f>
        <v>-</v>
      </c>
      <c r="M265" s="110" t="str">
        <f>IF(FN_MC!J268="","*",FN_MC!J268)</f>
        <v>*</v>
      </c>
      <c r="N265" s="291" t="str">
        <f>IF(FN_MC!K268="","*",FN_MC!K268)</f>
        <v>*</v>
      </c>
      <c r="O265" s="291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28" t="str">
        <f>IF(FN_MC!N270="","*",FN_MC!N270)</f>
        <v>-</v>
      </c>
      <c r="M267" s="110" t="str">
        <f>IF(FN_MC!J270="","*",FN_MC!J270)</f>
        <v>*</v>
      </c>
      <c r="N267" s="291" t="str">
        <f>IF(FN_MC!K270="","*",FN_MC!K270)</f>
        <v>*</v>
      </c>
      <c r="O267" s="291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FERRONORTE</v>
      </c>
      <c r="E268" s="109" t="str">
        <f>IF(FN_MC!T271="","*",FN_MC!T271)</f>
        <v>TGR-TRO</v>
      </c>
      <c r="F268" s="109" t="str">
        <f>IF(FN_MC!B271="","*",FN_MC!B271)</f>
        <v>*</v>
      </c>
      <c r="G268" s="109" t="str">
        <f>IF(FN_MC!D271="","*",FN_MC!D271)</f>
        <v>W70</v>
      </c>
      <c r="H268" s="109" t="str">
        <f>IF(FN_MC!F271="","*",FN_MC!F271)</f>
        <v>DESLOCAMENTO</v>
      </c>
      <c r="I268" s="109" t="str">
        <f>IF(FN_MC!H271="","*",FN_MC!H271)</f>
        <v>TGR2</v>
      </c>
      <c r="J268" s="109" t="str">
        <f>IF(FN_MC!I271="","*",FN_MC!I271)</f>
        <v>TRO</v>
      </c>
      <c r="K268" s="109" t="str">
        <f>IF(FN_MC!M271="","*",FN_MC!M271)</f>
        <v>TGR-TBE</v>
      </c>
      <c r="L268" s="328" t="str">
        <f>IF(FN_MC!N271="","*",FN_MC!N271)</f>
        <v>TGR512</v>
      </c>
      <c r="M268" s="110">
        <f>IF(FN_MC!J271="","*",FN_MC!J271)</f>
        <v>98</v>
      </c>
      <c r="N268" s="291">
        <f>IF(FN_MC!K271="","*",FN_MC!K271)</f>
        <v>502</v>
      </c>
      <c r="O268" s="291">
        <f>IF(FN_MC!L271="","*",FN_MC!L271)</f>
        <v>754</v>
      </c>
      <c r="P268" s="110"/>
      <c r="Q268" s="127">
        <f>IF(FN_MC!O271="","*",FN_MC!O271)</f>
        <v>0.79166666666666663</v>
      </c>
      <c r="R268" s="127">
        <f>IF(FN_MC!P271="","*",FN_MC!P271)</f>
        <v>4.1666666666666664E-2</v>
      </c>
      <c r="S268" s="109" t="str">
        <f>IF(FN_MC!Q271="","*",CONCATENATE(FN_MC!Q271," ",FN_MC!R271))</f>
        <v>1 BINÁRIO</v>
      </c>
      <c r="T268" s="109" t="str">
        <f>IF(FN_MC!V271="","*",FN_MC!V271)</f>
        <v>*</v>
      </c>
      <c r="U268" s="109" t="str">
        <f>IF(FN_MC!W271="","*",FN_MC!W271)</f>
        <v>*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28" t="str">
        <f>IF(FN_MC!N272="","*",FN_MC!N272)</f>
        <v>-</v>
      </c>
      <c r="M269" s="110" t="str">
        <f>IF(FN_MC!J272="","*",FN_MC!J272)</f>
        <v>*</v>
      </c>
      <c r="N269" s="291" t="str">
        <f>IF(FN_MC!K272="","*",FN_MC!K272)</f>
        <v>*</v>
      </c>
      <c r="O269" s="291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28" t="str">
        <f>IF(FN_MC!N274="","*",FN_MC!N274)</f>
        <v>-</v>
      </c>
      <c r="M271" s="110" t="str">
        <f>IF(FN_MC!J274="","*",FN_MC!J274)</f>
        <v>*</v>
      </c>
      <c r="N271" s="291" t="str">
        <f>IF(FN_MC!K274="","*",FN_MC!K274)</f>
        <v>*</v>
      </c>
      <c r="O271" s="291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28" t="str">
        <f>IF(FN_MC!N275="","*",FN_MC!N275)</f>
        <v>-</v>
      </c>
      <c r="M272" s="110" t="str">
        <f>IF(FN_MC!J275="","*",FN_MC!J275)</f>
        <v>*</v>
      </c>
      <c r="N272" s="291" t="str">
        <f>IF(FN_MC!K275="","*",FN_MC!K275)</f>
        <v>*</v>
      </c>
      <c r="O272" s="291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28" t="str">
        <f>IF(FN_MC!N276="","*",FN_MC!N276)</f>
        <v>-</v>
      </c>
      <c r="M273" s="110" t="str">
        <f>IF(FN_MC!J276="","*",FN_MC!J276)</f>
        <v>*</v>
      </c>
      <c r="N273" s="291" t="str">
        <f>IF(FN_MC!K276="","*",FN_MC!K276)</f>
        <v>*</v>
      </c>
      <c r="O273" s="291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V66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28" t="str">
        <f>IF(FN_MC!N281="","*",FN_MC!N281)</f>
        <v>-</v>
      </c>
      <c r="M278" s="110" t="str">
        <f>IF(FN_MC!J281="","*",FN_MC!J281)</f>
        <v>*</v>
      </c>
      <c r="N278" s="291" t="str">
        <f>IF(FN_MC!K281="","*",FN_MC!K281)</f>
        <v>*</v>
      </c>
      <c r="O278" s="291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TCS-TGR</v>
      </c>
      <c r="F281" s="109">
        <f>IF(FN_MC!B284="","*",FN_MC!B284)</f>
        <v>46036</v>
      </c>
      <c r="G281" s="109" t="str">
        <f>IF(FN_MC!D284="","*",FN_MC!D284)</f>
        <v>A60</v>
      </c>
      <c r="H281" s="109" t="str">
        <f>IF(FN_MC!F284="","*",FN_MC!F284)</f>
        <v>DETECÇÃO - RONDA 7 DIAS</v>
      </c>
      <c r="I281" s="109" t="str">
        <f>IF(FN_MC!H284="","*",FN_MC!H284)</f>
        <v>TCS</v>
      </c>
      <c r="J281" s="109" t="str">
        <f>IF(FN_MC!I284="","*",FN_MC!I284)</f>
        <v>TGR2</v>
      </c>
      <c r="K281" s="109" t="str">
        <f>IF(FN_MC!M284="","*",FN_MC!M284)</f>
        <v>TCS-TGR</v>
      </c>
      <c r="L281" s="328" t="str">
        <f>IF(FN_MC!N284="","*",FN_MC!N284)</f>
        <v>TCSTGR</v>
      </c>
      <c r="M281" s="110">
        <f>IF(FN_MC!J284="","*",FN_MC!J284)</f>
        <v>74</v>
      </c>
      <c r="N281" s="291">
        <f>IF(FN_MC!K284="","*",FN_MC!K284)</f>
        <v>291</v>
      </c>
      <c r="O281" s="291" t="str">
        <f>IF(FN_MC!L284="","*",FN_MC!L284)</f>
        <v>-</v>
      </c>
      <c r="P281" s="110"/>
      <c r="Q281" s="127">
        <f>IF(FN_MC!O284="","*",FN_MC!O284)</f>
        <v>0.33333333333333331</v>
      </c>
      <c r="R281" s="127">
        <f>IF(FN_MC!P284="","*",FN_MC!P284)</f>
        <v>4.1666666666666664E-2</v>
      </c>
      <c r="S281" s="109" t="str">
        <f>IF(FN_MC!Q284="","*",CONCATENATE(FN_MC!Q284," ",FN_MC!R284))</f>
        <v>1 KM</v>
      </c>
      <c r="T281" s="109" t="str">
        <f>IF(FN_MC!V284="","*",FN_MC!V284)</f>
        <v>*</v>
      </c>
      <c r="U281" s="109" t="str">
        <f>IF(FN_MC!W284="","*",FN_MC!W284)</f>
        <v>*</v>
      </c>
      <c r="V281" s="111">
        <f ca="1">_xlfn.XLOOKUP(G281&amp;$V$2,BS_CONTROLE[CHAVE],BS_CONTROLE[Quantidade_11],"-")</f>
        <v>280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28" t="str">
        <f>IF(FN_MC!N287="","*",FN_MC!N287)</f>
        <v>-</v>
      </c>
      <c r="M284" s="110" t="str">
        <f>IF(FN_MC!J287="","*",FN_MC!J287)</f>
        <v>*</v>
      </c>
      <c r="N284" s="291" t="str">
        <f>IF(FN_MC!K287="","*",FN_MC!K287)</f>
        <v>*</v>
      </c>
      <c r="O284" s="291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TMI-TCS</v>
      </c>
      <c r="F285" s="109">
        <f>IF(FN_MC!B288="","*",FN_MC!B288)</f>
        <v>46036</v>
      </c>
      <c r="G285" s="109" t="str">
        <f>IF(FN_MC!D288="","*",FN_MC!D288)</f>
        <v>MARCOS (TF-520)</v>
      </c>
      <c r="H285" s="109" t="str">
        <f>IF(FN_MC!F288="","*",FN_MC!F288)</f>
        <v>PDM - SOLDA</v>
      </c>
      <c r="I285" s="109" t="str">
        <f>IF(FN_MC!H288="","*",FN_MC!H288)</f>
        <v>TQIK73</v>
      </c>
      <c r="J285" s="109" t="str">
        <f>IF(FN_MC!I288="","*",FN_MC!I288)</f>
        <v>-</v>
      </c>
      <c r="K285" s="109" t="str">
        <f>IF(FN_MC!M288="","*",FN_MC!M288)</f>
        <v>TQI-TSP</v>
      </c>
      <c r="L285" s="328" t="str">
        <f>IF(FN_MC!N288="","*",FN_MC!N288)</f>
        <v>TQIK73</v>
      </c>
      <c r="M285" s="110">
        <f>IF(FN_MC!J288="","*",FN_MC!J288)</f>
        <v>74</v>
      </c>
      <c r="N285" s="291">
        <f>IF(FN_MC!K288="","*",FN_MC!K288)</f>
        <v>63.59</v>
      </c>
      <c r="O285" s="291" t="str">
        <f>IF(FN_MC!L288="","*",FN_MC!L288)</f>
        <v>-</v>
      </c>
      <c r="P285" s="110"/>
      <c r="Q285" s="127">
        <f>IF(FN_MC!O288="","*",FN_MC!O288)</f>
        <v>0.41666666666666669</v>
      </c>
      <c r="R285" s="127">
        <f>IF(FN_MC!P288="","*",FN_MC!P288)</f>
        <v>8.3333333333333329E-2</v>
      </c>
      <c r="S285" s="109" t="str">
        <f>IF(FN_MC!Q288="","*",CONCATENATE(FN_MC!Q288," ",FN_MC!R288))</f>
        <v>2 Nº DE SOLDA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28" t="str">
        <f>IF(FN_MC!N289="","*",FN_MC!N289)</f>
        <v>-</v>
      </c>
      <c r="M286" s="110" t="str">
        <f>IF(FN_MC!J289="","*",FN_MC!J289)</f>
        <v>*</v>
      </c>
      <c r="N286" s="291" t="str">
        <f>IF(FN_MC!K289="","*",FN_MC!K289)</f>
        <v>*</v>
      </c>
      <c r="O286" s="291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28" t="str">
        <f>IF(FN_MC!N290="","*",FN_MC!N290)</f>
        <v>-</v>
      </c>
      <c r="M287" s="110" t="str">
        <f>IF(FN_MC!J290="","*",FN_MC!J290)</f>
        <v>*</v>
      </c>
      <c r="N287" s="291" t="str">
        <f>IF(FN_MC!K290="","*",FN_MC!K290)</f>
        <v>*</v>
      </c>
      <c r="O287" s="291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28" t="str">
        <f>IF(FN_MC!N292="","*",FN_MC!N292)</f>
        <v>-</v>
      </c>
      <c r="M289" s="110" t="str">
        <f>IF(FN_MC!J292="","*",FN_MC!J292)</f>
        <v>*</v>
      </c>
      <c r="N289" s="291" t="str">
        <f>IF(FN_MC!K292="","*",FN_MC!K292)</f>
        <v>*</v>
      </c>
      <c r="O289" s="291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28" t="str">
        <f>IF(FN_MC!N294="","*",FN_MC!N294)</f>
        <v>-</v>
      </c>
      <c r="M291" s="110" t="str">
        <f>IF(FN_MC!J294="","*",FN_MC!J294)</f>
        <v>*</v>
      </c>
      <c r="N291" s="291" t="str">
        <f>IF(FN_MC!K294="","*",FN_MC!K294)</f>
        <v>*</v>
      </c>
      <c r="O291" s="291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28" t="str">
        <f>IF(FN_MC!N295="","*",FN_MC!N295)</f>
        <v>-</v>
      </c>
      <c r="M292" s="110" t="str">
        <f>IF(FN_MC!J295="","*",FN_MC!J295)</f>
        <v>*</v>
      </c>
      <c r="N292" s="291" t="str">
        <f>IF(FN_MC!K295="","*",FN_MC!K295)</f>
        <v>*</v>
      </c>
      <c r="O292" s="291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28" t="str">
        <f>IF(FN_MC!N296="","*",FN_MC!N296)</f>
        <v>-</v>
      </c>
      <c r="M293" s="110" t="str">
        <f>IF(FN_MC!J296="","*",FN_MC!J296)</f>
        <v>*</v>
      </c>
      <c r="N293" s="291" t="str">
        <f>IF(FN_MC!K296="","*",FN_MC!K296)</f>
        <v>*</v>
      </c>
      <c r="O293" s="291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28" t="str">
        <f>IF(FN_MC!N298="","*",FN_MC!N298)</f>
        <v>-</v>
      </c>
      <c r="M295" s="110" t="str">
        <f>IF(FN_MC!J298="","*",FN_MC!J298)</f>
        <v>*</v>
      </c>
      <c r="N295" s="291" t="str">
        <f>IF(FN_MC!K298="","*",FN_MC!K298)</f>
        <v>*</v>
      </c>
      <c r="O295" s="291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28" t="str">
        <f>IF(FN_MC!N301="","*",FN_MC!N301)</f>
        <v>-</v>
      </c>
      <c r="M298" s="110" t="str">
        <f>IF(FN_MC!J301="","*",FN_MC!J301)</f>
        <v>*</v>
      </c>
      <c r="N298" s="291" t="str">
        <f>IF(FN_MC!K301="","*",FN_MC!K301)</f>
        <v>*</v>
      </c>
      <c r="O298" s="291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28" t="str">
        <f>IF(FN_MC!N302="","*",FN_MC!N302)</f>
        <v>-</v>
      </c>
      <c r="M299" s="110" t="str">
        <f>IF(FN_MC!J302="","*",FN_MC!J302)</f>
        <v>*</v>
      </c>
      <c r="N299" s="291" t="str">
        <f>IF(FN_MC!K302="","*",FN_MC!K302)</f>
        <v>*</v>
      </c>
      <c r="O299" s="291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28" t="str">
        <f>IF(FN_MC!N303="","*",FN_MC!N303)</f>
        <v>-</v>
      </c>
      <c r="M300" s="110" t="str">
        <f>IF(FN_MC!J303="","*",FN_MC!J303)</f>
        <v>*</v>
      </c>
      <c r="N300" s="291" t="str">
        <f>IF(FN_MC!K303="","*",FN_MC!K303)</f>
        <v>*</v>
      </c>
      <c r="O300" s="291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28" t="str">
        <f>IF(FN_MC!N304="","*",FN_MC!N304)</f>
        <v>-</v>
      </c>
      <c r="M301" s="110" t="str">
        <f>IF(FN_MC!J304="","*",FN_MC!J304)</f>
        <v>*</v>
      </c>
      <c r="N301" s="291" t="str">
        <f>IF(FN_MC!K304="","*",FN_MC!K304)</f>
        <v>*</v>
      </c>
      <c r="O301" s="291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28" t="str">
        <f>IF(FN_MC!N305="","*",FN_MC!N305)</f>
        <v>-</v>
      </c>
      <c r="M302" s="110" t="str">
        <f>IF(FN_MC!J305="","*",FN_MC!J305)</f>
        <v>*</v>
      </c>
      <c r="N302" s="291" t="str">
        <f>IF(FN_MC!K305="","*",FN_MC!K305)</f>
        <v>*</v>
      </c>
      <c r="O302" s="291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28" t="str">
        <f>IF(FN_MC!N306="","*",FN_MC!N306)</f>
        <v>-</v>
      </c>
      <c r="M303" s="110" t="str">
        <f>IF(FN_MC!J306="","*",FN_MC!J306)</f>
        <v>*</v>
      </c>
      <c r="N303" s="291" t="str">
        <f>IF(FN_MC!K306="","*",FN_MC!K306)</f>
        <v>*</v>
      </c>
      <c r="O303" s="291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28" t="str">
        <f>IF(FN_MC!N307="","*",FN_MC!N307)</f>
        <v>-</v>
      </c>
      <c r="M304" s="110" t="str">
        <f>IF(FN_MC!J307="","*",FN_MC!J307)</f>
        <v>*</v>
      </c>
      <c r="N304" s="291" t="str">
        <f>IF(FN_MC!K307="","*",FN_MC!K307)</f>
        <v>*</v>
      </c>
      <c r="O304" s="291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28" t="str">
        <f>IF(FN_MC!N308="","*",FN_MC!N308)</f>
        <v>-</v>
      </c>
      <c r="M305" s="110" t="str">
        <f>IF(FN_MC!J308="","*",FN_MC!J308)</f>
        <v>*</v>
      </c>
      <c r="N305" s="291" t="str">
        <f>IF(FN_MC!K308="","*",FN_MC!K308)</f>
        <v>*</v>
      </c>
      <c r="O305" s="291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28" t="str">
        <f>IF(FN_MC!N309="","*",FN_MC!N309)</f>
        <v>-</v>
      </c>
      <c r="M306" s="110" t="str">
        <f>IF(FN_MC!J309="","*",FN_MC!J309)</f>
        <v>*</v>
      </c>
      <c r="N306" s="291" t="str">
        <f>IF(FN_MC!K309="","*",FN_MC!K309)</f>
        <v>*</v>
      </c>
      <c r="O306" s="291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28" t="str">
        <f>IF(FN_MC!N310="","*",FN_MC!N310)</f>
        <v>-</v>
      </c>
      <c r="M307" s="110" t="str">
        <f>IF(FN_MC!J310="","*",FN_MC!J310)</f>
        <v>*</v>
      </c>
      <c r="N307" s="291" t="str">
        <f>IF(FN_MC!K310="","*",FN_MC!K310)</f>
        <v>*</v>
      </c>
      <c r="O307" s="291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28" t="str">
        <f>IF(FN_MC!N311="","*",FN_MC!N311)</f>
        <v>-</v>
      </c>
      <c r="M308" s="110" t="str">
        <f>IF(FN_MC!J311="","*",FN_MC!J311)</f>
        <v>*</v>
      </c>
      <c r="N308" s="291" t="str">
        <f>IF(FN_MC!K311="","*",FN_MC!K311)</f>
        <v>*</v>
      </c>
      <c r="O308" s="291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28" t="str">
        <f>IF(FN_MC!N312="","*",FN_MC!N312)</f>
        <v>-</v>
      </c>
      <c r="M309" s="110" t="str">
        <f>IF(FN_MC!J312="","*",FN_MC!J312)</f>
        <v>*</v>
      </c>
      <c r="N309" s="291" t="str">
        <f>IF(FN_MC!K312="","*",FN_MC!K312)</f>
        <v>*</v>
      </c>
      <c r="O309" s="291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28" t="str">
        <f>IF(FN_MC!N316="","*",FN_MC!N316)</f>
        <v>-</v>
      </c>
      <c r="M313" s="110" t="str">
        <f>IF(FN_MC!J316="","*",FN_MC!J316)</f>
        <v>*</v>
      </c>
      <c r="N313" s="291" t="str">
        <f>IF(FN_MC!K316="","*",FN_MC!K316)</f>
        <v>*</v>
      </c>
      <c r="O313" s="291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28" t="str">
        <f>IF(FN_MC!N318="","*",FN_MC!N318)</f>
        <v>-</v>
      </c>
      <c r="M315" s="110" t="str">
        <f>IF(FN_MC!J318="","*",FN_MC!J318)</f>
        <v>*</v>
      </c>
      <c r="N315" s="291" t="str">
        <f>IF(FN_MC!K318="","*",FN_MC!K318)</f>
        <v>*</v>
      </c>
      <c r="O315" s="291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28" t="str">
        <f>IF(FN_MC!N320="","*",FN_MC!N320)</f>
        <v>-</v>
      </c>
      <c r="M317" s="110" t="str">
        <f>IF(FN_MC!J320="","*",FN_MC!J320)</f>
        <v>*</v>
      </c>
      <c r="N317" s="291" t="str">
        <f>IF(FN_MC!K320="","*",FN_MC!K320)</f>
        <v>*</v>
      </c>
      <c r="O317" s="291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28" t="str">
        <f>IF(FN_MC!N323="","*",FN_MC!N323)</f>
        <v>-</v>
      </c>
      <c r="M320" s="110" t="str">
        <f>IF(FN_MC!J323="","*",FN_MC!J323)</f>
        <v>*</v>
      </c>
      <c r="N320" s="291" t="str">
        <f>IF(FN_MC!K323="","*",FN_MC!K323)</f>
        <v>*</v>
      </c>
      <c r="O320" s="291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28" t="str">
        <f>IF(FN_MC!N325="","*",FN_MC!N325)</f>
        <v>-</v>
      </c>
      <c r="M322" s="110" t="str">
        <f>IF(FN_MC!J325="","*",FN_MC!J325)</f>
        <v>*</v>
      </c>
      <c r="N322" s="291" t="str">
        <f>IF(FN_MC!K325="","*",FN_MC!K325)</f>
        <v>*</v>
      </c>
      <c r="O322" s="291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28" t="str">
        <f>IF(FN_MC!N328="","*",FN_MC!N328)</f>
        <v>-</v>
      </c>
      <c r="M325" s="110" t="str">
        <f>IF(FN_MC!J328="","*",FN_MC!J328)</f>
        <v>*</v>
      </c>
      <c r="N325" s="291" t="str">
        <f>IF(FN_MC!K328="","*",FN_MC!K328)</f>
        <v>*</v>
      </c>
      <c r="O325" s="291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28" t="str">
        <f>IF(FN_MC!N330="","*",FN_MC!N330)</f>
        <v>-</v>
      </c>
      <c r="M327" s="110" t="str">
        <f>IF(FN_MC!J330="","*",FN_MC!J330)</f>
        <v>*</v>
      </c>
      <c r="N327" s="291" t="str">
        <f>IF(FN_MC!K330="","*",FN_MC!K330)</f>
        <v>*</v>
      </c>
      <c r="O327" s="291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28" t="str">
        <f>IF(FN_MC!N331="","*",FN_MC!N331)</f>
        <v>-</v>
      </c>
      <c r="M328" s="110" t="str">
        <f>IF(FN_MC!J331="","*",FN_MC!J331)</f>
        <v>*</v>
      </c>
      <c r="N328" s="291" t="str">
        <f>IF(FN_MC!K331="","*",FN_MC!K331)</f>
        <v>*</v>
      </c>
      <c r="O328" s="291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28" t="str">
        <f>IF(FN_MC!N332="","*",FN_MC!N332)</f>
        <v>-</v>
      </c>
      <c r="M329" s="110" t="str">
        <f>IF(FN_MC!J332="","*",FN_MC!J332)</f>
        <v>*</v>
      </c>
      <c r="N329" s="291" t="str">
        <f>IF(FN_MC!K332="","*",FN_MC!K332)</f>
        <v>*</v>
      </c>
      <c r="O329" s="291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28" t="str">
        <f>IF(FN_MC!N334="","*",FN_MC!N334)</f>
        <v>-</v>
      </c>
      <c r="M331" s="110" t="str">
        <f>IF(FN_MC!J334="","*",FN_MC!J334)</f>
        <v>*</v>
      </c>
      <c r="N331" s="291" t="str">
        <f>IF(FN_MC!K334="","*",FN_MC!K334)</f>
        <v>*</v>
      </c>
      <c r="O331" s="291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28" t="str">
        <f>IF(FN_MC!N336="","*",FN_MC!N336)</f>
        <v>-</v>
      </c>
      <c r="M333" s="110" t="str">
        <f>IF(FN_MC!J336="","*",FN_MC!J336)</f>
        <v>*</v>
      </c>
      <c r="N333" s="291" t="str">
        <f>IF(FN_MC!K336="","*",FN_MC!K336)</f>
        <v>*</v>
      </c>
      <c r="O333" s="291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28" t="str">
        <f>IF(FN_MC!N338="","*",FN_MC!N338)</f>
        <v>-</v>
      </c>
      <c r="M335" s="110" t="str">
        <f>IF(FN_MC!J338="","*",FN_MC!J338)</f>
        <v>*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-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-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-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-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-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-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-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-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-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-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-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-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-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-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-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-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-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-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-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-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-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-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-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-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-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-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-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-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-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-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-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-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-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-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-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-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-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-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-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-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110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-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109" t="str">
        <f>IF(FN_MC!S434="","*",FN_MC!S434)</f>
        <v>-</v>
      </c>
      <c r="E431" s="109" t="str">
        <f>IF(FN_MC!T434="","*",FN_MC!T434)</f>
        <v>-</v>
      </c>
      <c r="F431" s="109" t="str">
        <f>IF(FN_MC!B434="","*",FN_MC!B434)</f>
        <v>*</v>
      </c>
      <c r="G431" s="109" t="str">
        <f>IF(FN_MC!D434="","*",FN_MC!D434)</f>
        <v>*</v>
      </c>
      <c r="H431" s="109" t="str">
        <f>IF(FN_MC!F434="","*",FN_MC!F434)</f>
        <v>*</v>
      </c>
      <c r="I431" s="109" t="str">
        <f>IF(FN_MC!H434="","*",FN_MC!H434)</f>
        <v>*</v>
      </c>
      <c r="J431" s="109" t="str">
        <f>IF(FN_MC!I434="","*",FN_MC!I434)</f>
        <v>*</v>
      </c>
      <c r="K431" s="109" t="str">
        <f>IF(FN_MC!M434="","*",FN_MC!M434)</f>
        <v>-</v>
      </c>
      <c r="L431" s="328" t="str">
        <f>IF(FN_MC!N434="","*",FN_MC!N434)</f>
        <v>-</v>
      </c>
      <c r="M431" s="110" t="str">
        <f>IF(FN_MC!J434="","*",FN_MC!J434)</f>
        <v>*</v>
      </c>
      <c r="N431" s="291" t="str">
        <f>IF(FN_MC!K434="","*",FN_MC!K434)</f>
        <v>*</v>
      </c>
      <c r="O431" s="291" t="str">
        <f>IF(FN_MC!L434="","*",FN_MC!L434)</f>
        <v>-</v>
      </c>
      <c r="P431" s="110"/>
      <c r="Q431" s="127" t="str">
        <f>IF(FN_MC!O434="","*",FN_MC!O434)</f>
        <v>*</v>
      </c>
      <c r="R431" s="127" t="str">
        <f>IF(FN_MC!P434="","*",FN_MC!P434)</f>
        <v>*</v>
      </c>
      <c r="S431" s="109" t="str">
        <f>IF(FN_MC!Q434="","*",CONCATENATE(FN_MC!Q434," ",FN_MC!R434))</f>
        <v>*</v>
      </c>
      <c r="T431" s="109" t="str">
        <f>IF(FN_MC!V434="","*",FN_MC!V434)</f>
        <v>*</v>
      </c>
      <c r="U431" s="109" t="str">
        <f>IF(FN_MC!W434="","*",FN_MC!W434)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-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-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-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-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-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-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-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-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-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-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-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-</v>
      </c>
      <c r="E443" s="109" t="str">
        <f>IF(FN_MC!T446="","*",FN_MC!T446)</f>
        <v>-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8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-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8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-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8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8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-</v>
      </c>
      <c r="E447" s="109" t="str">
        <f>IF(FN_MC!T450="","*",FN_MC!T450)</f>
        <v>-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8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8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8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-</v>
      </c>
      <c r="E450" s="109" t="str">
        <f>IF(FN_MC!T453="","*",FN_MC!T453)</f>
        <v>-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8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8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-</v>
      </c>
      <c r="E452" s="109" t="str">
        <f>IF(FN_MC!T455="","*",FN_MC!T455)</f>
        <v>-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8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28" t="str">
        <f>IF(FN_MC!N456="","*",FN_MC!N456)</f>
        <v>-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-</v>
      </c>
      <c r="E454" s="109" t="str">
        <f>IF(FN_MC!T457="","*",FN_MC!T457)</f>
        <v>-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-</v>
      </c>
      <c r="L454" s="328" t="str">
        <f>IF(FN_MC!N457="","*",FN_MC!N457)</f>
        <v>-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-</v>
      </c>
      <c r="E455" s="109" t="str">
        <f>IF(FN_MC!T458="","*",FN_MC!T458)</f>
        <v>-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-</v>
      </c>
      <c r="L455" s="328" t="str">
        <f>IF(FN_MC!N458="","*",FN_MC!N458)</f>
        <v>-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28" t="str">
        <f>IF(FN_MC!N459="","*",FN_MC!N459)</f>
        <v>-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28" t="str">
        <f>IF(FN_MC!N460="","*",FN_MC!N460)</f>
        <v>-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28" t="str">
        <f>IF(FN_MC!N461="","*",FN_MC!N461)</f>
        <v>-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28" t="str">
        <f>IF(FN_MC!N462="","*",FN_MC!N462)</f>
        <v>-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28" t="str">
        <f>IF(FN_MC!N463="","*",FN_MC!N463)</f>
        <v>-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28" t="str">
        <f>IF(FN_MC!N464="","*",FN_MC!N464)</f>
        <v>-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28" t="str">
        <f>IF(FN_MC!N465="","*",FN_MC!N465)</f>
        <v>-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28" t="str">
        <f>IF(FN_MC!N466="","*",FN_MC!N466)</f>
        <v>-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28" t="str">
        <f>IF(FN_MC!N467="","*",FN_MC!N467)</f>
        <v>-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28" t="str">
        <f>IF(FN_MC!N468="","*",FN_MC!N468)</f>
        <v>-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28" t="str">
        <f>IF(FN_MC!N469="","*",FN_MC!N469)</f>
        <v>-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28" t="str">
        <f>IF(FN_MC!N470="","*",FN_MC!N470)</f>
        <v>-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28" t="str">
        <f>IF(FN_MC!N471="","*",FN_MC!N471)</f>
        <v>-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28" t="str">
        <f>IF(FN_MC!N472="","*",FN_MC!N472)</f>
        <v>-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28" t="str">
        <f>IF(FN_MC!N473="","*",FN_MC!N473)</f>
        <v>-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28" t="str">
        <f>IF(FN_MC!N474="","*",FN_MC!N474)</f>
        <v>-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28" t="str">
        <f>IF(FN_MC!N475="","*",FN_MC!N475)</f>
        <v>-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28" t="str">
        <f>IF(FN_MC!N476="","*",FN_MC!N476)</f>
        <v>-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28" t="str">
        <f>IF(FN_MC!N477="","*",FN_MC!N477)</f>
        <v>-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28" t="str">
        <f>IF(FN_MC!N478="","*",FN_MC!N478)</f>
        <v>-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28" t="str">
        <f>IF(FN_MC!N479="","*",FN_MC!N479)</f>
        <v>-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28" t="str">
        <f>IF(FN_MC!N480="","*",FN_MC!N480)</f>
        <v>-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28" t="str">
        <f>IF(FN_MC!N481="","*",FN_MC!N481)</f>
        <v>-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28" t="str">
        <f>IF(FN_MC!N482="","*",FN_MC!N482)</f>
        <v>-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28" t="str">
        <f>IF(FN_MC!N483="","*",FN_MC!N483)</f>
        <v>-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28" t="str">
        <f>IF(FN_MC!N484="","*",FN_MC!N484)</f>
        <v>-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28" t="str">
        <f>IF(FN_MC!N485="","*",FN_MC!N485)</f>
        <v>-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28" t="str">
        <f>IF(FN_MC!N486="","*",FN_MC!N486)</f>
        <v>-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28" t="str">
        <f>IF(FN_MC!N487="","*",FN_MC!N487)</f>
        <v>-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28" t="str">
        <f>IF(FN_MC!N488="","*",FN_MC!N488)</f>
        <v>-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28" t="str">
        <f>IF(FN_MC!N489="","*",FN_MC!N489)</f>
        <v>-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28" t="str">
        <f>IF(FN_MC!N490="","*",FN_MC!N490)</f>
        <v>-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28" t="str">
        <f>IF(FN_MC!N491="","*",FN_MC!N491)</f>
        <v>-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28" t="str">
        <f>IF(FN_MC!N492="","*",FN_MC!N492)</f>
        <v>-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28" t="str">
        <f>IF(FN_MC!N493="","*",FN_MC!N493)</f>
        <v>-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28" t="str">
        <f>IF(FN_MC!N494="","*",FN_MC!N494)</f>
        <v>-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28" t="str">
        <f>IF(FN_MC!N495="","*",FN_MC!N495)</f>
        <v>-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28" t="str">
        <f>IF(FN_MC!N496="","*",FN_MC!N496)</f>
        <v>-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28" t="str">
        <f>IF(FN_MC!N497="","*",FN_MC!N497)</f>
        <v>-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28" t="str">
        <f>IF(FN_MC!N498="","*",FN_MC!N498)</f>
        <v>-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28" t="str">
        <f>IF(FN_MC!N499="","*",FN_MC!N499)</f>
        <v>-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28" t="str">
        <f>IF(FN_MC!N500="","*",FN_MC!N500)</f>
        <v>-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28" t="str">
        <f>IF(FN_MC!N501="","*",FN_MC!N501)</f>
        <v>-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28" t="str">
        <f>IF(FN_MC!N502="","*",FN_MC!N502)</f>
        <v>-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-</v>
      </c>
      <c r="L500" s="328" t="str">
        <f>IF(FN_MC!N503="","*",FN_MC!N503)</f>
        <v>-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-</v>
      </c>
      <c r="L501" s="328" t="str">
        <f>IF(FN_MC!N504="","*",FN_MC!N504)</f>
        <v>-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-</v>
      </c>
      <c r="L502" s="328" t="str">
        <f>IF(FN_MC!N505="","*",FN_MC!N505)</f>
        <v>-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-</v>
      </c>
      <c r="L503" s="328" t="str">
        <f>IF(FN_MC!N506="","*",FN_MC!N506)</f>
        <v>-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-</v>
      </c>
      <c r="E504" s="109" t="str">
        <f>IF(FN_MC!T507="","*",FN_MC!T507)</f>
        <v>-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-</v>
      </c>
      <c r="L504" s="328" t="str">
        <f>IF(FN_MC!N507="","*",FN_MC!N507)</f>
        <v>-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-</v>
      </c>
      <c r="E505" s="109" t="str">
        <f>IF(FN_MC!T508="","*",FN_MC!T508)</f>
        <v>-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-</v>
      </c>
      <c r="L505" s="328" t="str">
        <f>IF(FN_MC!N508="","*",FN_MC!N508)</f>
        <v>-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-</v>
      </c>
      <c r="E506" s="109" t="str">
        <f>IF(FN_MC!T509="","*",FN_MC!T509)</f>
        <v>-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-</v>
      </c>
      <c r="L506" s="328" t="str">
        <f>IF(FN_MC!N509="","*",FN_MC!N509)</f>
        <v>-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-</v>
      </c>
      <c r="E507" s="109" t="str">
        <f>IF(FN_MC!T510="","*",FN_MC!T510)</f>
        <v>-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-</v>
      </c>
      <c r="L507" s="328" t="str">
        <f>IF(FN_MC!N510="","*",FN_MC!N510)</f>
        <v>-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-</v>
      </c>
      <c r="E508" s="109" t="str">
        <f>IF(FN_MC!T511="","*",FN_MC!T511)</f>
        <v>-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-</v>
      </c>
      <c r="L508" s="328" t="str">
        <f>IF(FN_MC!N511="","*",FN_MC!N511)</f>
        <v>-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-</v>
      </c>
      <c r="E509" s="109" t="str">
        <f>IF(FN_MC!T512="","*",FN_MC!T512)</f>
        <v>-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-</v>
      </c>
      <c r="L509" s="328" t="str">
        <f>IF(FN_MC!N512="","*",FN_MC!N512)</f>
        <v>-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-</v>
      </c>
      <c r="E510" s="109" t="str">
        <f>IF(FN_MC!T513="","*",FN_MC!T513)</f>
        <v>-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-</v>
      </c>
      <c r="L510" s="328" t="str">
        <f>IF(FN_MC!N513="","*",FN_MC!N513)</f>
        <v>-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-</v>
      </c>
      <c r="E511" s="109" t="str">
        <f>IF(FN_MC!T514="","*",FN_MC!T514)</f>
        <v>-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-</v>
      </c>
      <c r="L511" s="328" t="str">
        <f>IF(FN_MC!N514="","*",FN_MC!N514)</f>
        <v>-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-</v>
      </c>
      <c r="E512" s="109" t="str">
        <f>IF(FN_MC!T515="","*",FN_MC!T515)</f>
        <v>-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-</v>
      </c>
      <c r="L512" s="328" t="str">
        <f>IF(FN_MC!N515="","*",FN_MC!N515)</f>
        <v>-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-</v>
      </c>
      <c r="E513" s="109" t="str">
        <f>IF(FN_MC!T516="","*",FN_MC!T516)</f>
        <v>-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-</v>
      </c>
      <c r="L513" s="328" t="str">
        <f>IF(FN_MC!N516="","*",FN_MC!N516)</f>
        <v>-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-</v>
      </c>
      <c r="E514" s="109" t="str">
        <f>IF(FN_MC!T517="","*",FN_MC!T517)</f>
        <v>-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-</v>
      </c>
      <c r="L514" s="328" t="str">
        <f>IF(FN_MC!N517="","*",FN_MC!N517)</f>
        <v>-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-</v>
      </c>
      <c r="E515" s="109" t="str">
        <f>IF(FN_MC!T518="","*",FN_MC!T518)</f>
        <v>-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-</v>
      </c>
      <c r="L515" s="328" t="str">
        <f>IF(FN_MC!N518="","*",FN_MC!N518)</f>
        <v>-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-</v>
      </c>
      <c r="E516" s="109" t="str">
        <f>IF(FN_MC!T519="","*",FN_MC!T519)</f>
        <v>-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-</v>
      </c>
      <c r="L516" s="328" t="str">
        <f>IF(FN_MC!N519="","*",FN_MC!N519)</f>
        <v>-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-</v>
      </c>
      <c r="E517" s="109" t="str">
        <f>IF(FN_MC!T520="","*",FN_MC!T520)</f>
        <v>-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-</v>
      </c>
      <c r="L517" s="328" t="str">
        <f>IF(FN_MC!N520="","*",FN_MC!N520)</f>
        <v>-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-</v>
      </c>
      <c r="E518" s="109" t="str">
        <f>IF(FN_MC!T521="","*",FN_MC!T521)</f>
        <v>-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-</v>
      </c>
      <c r="L518" s="328" t="str">
        <f>IF(FN_MC!N521="","*",FN_MC!N521)</f>
        <v>-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-</v>
      </c>
      <c r="E519" s="109" t="str">
        <f>IF(FN_MC!T522="","*",FN_MC!T522)</f>
        <v>-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-</v>
      </c>
      <c r="L519" s="328" t="str">
        <f>IF(FN_MC!N522="","*",FN_MC!N522)</f>
        <v>-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-</v>
      </c>
      <c r="E520" s="109" t="str">
        <f>IF(FN_MC!T523="","*",FN_MC!T523)</f>
        <v>-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-</v>
      </c>
      <c r="L520" s="328" t="str">
        <f>IF(FN_MC!N523="","*",FN_MC!N523)</f>
        <v>-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-</v>
      </c>
      <c r="E521" s="109" t="str">
        <f>IF(FN_MC!T524="","*",FN_MC!T524)</f>
        <v>-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-</v>
      </c>
      <c r="L521" s="328" t="str">
        <f>IF(FN_MC!N524="","*",FN_MC!N524)</f>
        <v>-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-</v>
      </c>
      <c r="E522" s="109" t="str">
        <f>IF(FN_MC!T525="","*",FN_MC!T525)</f>
        <v>-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-</v>
      </c>
      <c r="L522" s="328" t="str">
        <f>IF(FN_MC!N525="","*",FN_MC!N525)</f>
        <v>-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-</v>
      </c>
      <c r="E523" s="109" t="str">
        <f>IF(FN_MC!T526="","*",FN_MC!T526)</f>
        <v>-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-</v>
      </c>
      <c r="L523" s="328" t="str">
        <f>IF(FN_MC!N526="","*",FN_MC!N526)</f>
        <v>-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-</v>
      </c>
      <c r="E524" s="109" t="str">
        <f>IF(FN_MC!T527="","*",FN_MC!T527)</f>
        <v>-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-</v>
      </c>
      <c r="L524" s="328" t="str">
        <f>IF(FN_MC!N527="","*",FN_MC!N527)</f>
        <v>-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-</v>
      </c>
      <c r="E525" s="109" t="str">
        <f>IF(FN_MC!T528="","*",FN_MC!T528)</f>
        <v>-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-</v>
      </c>
      <c r="L525" s="328" t="str">
        <f>IF(FN_MC!N528="","*",FN_MC!N528)</f>
        <v>-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-</v>
      </c>
      <c r="E526" s="109" t="str">
        <f>IF(FN_MC!T529="","*",FN_MC!T529)</f>
        <v>-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-</v>
      </c>
      <c r="L526" s="328" t="str">
        <f>IF(FN_MC!N529="","*",FN_MC!N529)</f>
        <v>-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-</v>
      </c>
      <c r="E527" s="109" t="str">
        <f>IF(FN_MC!T530="","*",FN_MC!T530)</f>
        <v>-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-</v>
      </c>
      <c r="L527" s="328" t="str">
        <f>IF(FN_MC!N530="","*",FN_MC!N530)</f>
        <v>-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-</v>
      </c>
      <c r="E528" s="109" t="str">
        <f>IF(FN_MC!T531="","*",FN_MC!T531)</f>
        <v>-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-</v>
      </c>
      <c r="L528" s="328" t="str">
        <f>IF(FN_MC!N531="","*",FN_MC!N531)</f>
        <v>-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-</v>
      </c>
      <c r="E529" s="109" t="str">
        <f>IF(FN_MC!T532="","*",FN_MC!T532)</f>
        <v>-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-</v>
      </c>
      <c r="L529" s="328" t="str">
        <f>IF(FN_MC!N532="","*",FN_MC!N532)</f>
        <v>-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-</v>
      </c>
      <c r="E530" s="109" t="str">
        <f>IF(FN_MC!T533="","*",FN_MC!T533)</f>
        <v>-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-</v>
      </c>
      <c r="L530" s="328" t="str">
        <f>IF(FN_MC!N533="","*",FN_MC!N533)</f>
        <v>-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-</v>
      </c>
      <c r="E531" s="109" t="str">
        <f>IF(FN_MC!T534="","*",FN_MC!T534)</f>
        <v>-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-</v>
      </c>
      <c r="L531" s="328" t="str">
        <f>IF(FN_MC!N534="","*",FN_MC!N534)</f>
        <v>-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-</v>
      </c>
      <c r="E532" s="109" t="str">
        <f>IF(FN_MC!T535="","*",FN_MC!T535)</f>
        <v>-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-</v>
      </c>
      <c r="L532" s="328" t="str">
        <f>IF(FN_MC!N535="","*",FN_MC!N535)</f>
        <v>-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-</v>
      </c>
      <c r="E533" s="109" t="str">
        <f>IF(FN_MC!T536="","*",FN_MC!T536)</f>
        <v>-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-</v>
      </c>
      <c r="L533" s="328" t="str">
        <f>IF(FN_MC!N536="","*",FN_MC!N536)</f>
        <v>-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-</v>
      </c>
      <c r="E534" s="109" t="str">
        <f>IF(FN_MC!T537="","*",FN_MC!T537)</f>
        <v>-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-</v>
      </c>
      <c r="L534" s="328" t="str">
        <f>IF(FN_MC!N537="","*",FN_MC!N537)</f>
        <v>-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-</v>
      </c>
      <c r="E535" s="109" t="str">
        <f>IF(FN_MC!T538="","*",FN_MC!T538)</f>
        <v>-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-</v>
      </c>
      <c r="L535" s="328" t="str">
        <f>IF(FN_MC!N538="","*",FN_MC!N538)</f>
        <v>-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-</v>
      </c>
      <c r="E536" s="109" t="str">
        <f>IF(FN_MC!T539="","*",FN_MC!T539)</f>
        <v>-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-</v>
      </c>
      <c r="L536" s="328" t="str">
        <f>IF(FN_MC!N539="","*",FN_MC!N539)</f>
        <v>-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-</v>
      </c>
      <c r="E537" s="109" t="str">
        <f>IF(FN_MC!T540="","*",FN_MC!T540)</f>
        <v>-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-</v>
      </c>
      <c r="L537" s="328" t="str">
        <f>IF(FN_MC!N540="","*",FN_MC!N540)</f>
        <v>-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-</v>
      </c>
      <c r="E538" s="109" t="str">
        <f>IF(FN_MC!T541="","*",FN_MC!T541)</f>
        <v>-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-</v>
      </c>
      <c r="L538" s="328" t="str">
        <f>IF(FN_MC!N541="","*",FN_MC!N541)</f>
        <v>-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-</v>
      </c>
      <c r="E539" s="109" t="str">
        <f>IF(FN_MC!T542="","*",FN_MC!T542)</f>
        <v>-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-</v>
      </c>
      <c r="L539" s="328" t="str">
        <f>IF(FN_MC!N542="","*",FN_MC!N542)</f>
        <v>-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-</v>
      </c>
      <c r="E540" s="109" t="str">
        <f>IF(FN_MC!T543="","*",FN_MC!T543)</f>
        <v>-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-</v>
      </c>
      <c r="L540" s="328" t="str">
        <f>IF(FN_MC!N543="","*",FN_MC!N543)</f>
        <v>-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-</v>
      </c>
      <c r="E541" s="109" t="str">
        <f>IF(FN_MC!T544="","*",FN_MC!T544)</f>
        <v>-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-</v>
      </c>
      <c r="L541" s="328" t="str">
        <f>IF(FN_MC!N544="","*",FN_MC!N544)</f>
        <v>-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-</v>
      </c>
      <c r="E542" s="109" t="str">
        <f>IF(FN_MC!T545="","*",FN_MC!T545)</f>
        <v>-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-</v>
      </c>
      <c r="L542" s="328" t="str">
        <f>IF(FN_MC!N545="","*",FN_MC!N545)</f>
        <v>-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-</v>
      </c>
      <c r="E543" s="109" t="str">
        <f>IF(FN_MC!T546="","*",FN_MC!T546)</f>
        <v>-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-</v>
      </c>
      <c r="L543" s="328" t="str">
        <f>IF(FN_MC!N546="","*",FN_MC!N546)</f>
        <v>-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-</v>
      </c>
      <c r="E544" s="109" t="str">
        <f>IF(FN_MC!T547="","*",FN_MC!T547)</f>
        <v>-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-</v>
      </c>
      <c r="L544" s="328" t="str">
        <f>IF(FN_MC!N547="","*",FN_MC!N547)</f>
        <v>-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-</v>
      </c>
      <c r="E545" s="109" t="str">
        <f>IF(FN_MC!T548="","*",FN_MC!T548)</f>
        <v>-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-</v>
      </c>
      <c r="L545" s="328" t="str">
        <f>IF(FN_MC!N548="","*",FN_MC!N548)</f>
        <v>-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IF(FN_MC!Y3003="","*",FN_MC!Y3003)</f>
        <v>*</v>
      </c>
      <c r="B3000" s="108" t="str">
        <f>IF(FN_MC!X3003="","*",FN_MC!X3003)</f>
        <v>*</v>
      </c>
      <c r="C3000" s="108" t="str">
        <f>IF(FN_MC!Z3003="","*",FN_MC!Z3003)</f>
        <v>*</v>
      </c>
      <c r="D3000" s="109" t="str">
        <f>IF(FN_MC!S3003="","*",FN_MC!S3003)</f>
        <v>*</v>
      </c>
      <c r="E3000" s="109" t="str">
        <f>IF(FN_MC!T3003="","*",FN_MC!T3003)</f>
        <v>*</v>
      </c>
      <c r="F3000" s="109" t="str">
        <f>IF(FN_MC!B3003="","*",FN_MC!B3003)</f>
        <v>*</v>
      </c>
      <c r="G3000" s="109" t="str">
        <f>IF(FN_MC!D3003="","*",FN_MC!D3003)</f>
        <v>*</v>
      </c>
      <c r="H3000" s="109" t="str">
        <f>IF(FN_MC!F3003="","*",FN_MC!F3003)</f>
        <v>*</v>
      </c>
      <c r="I3000" s="109" t="str">
        <f>IF(FN_MC!H3003="","*",FN_MC!H3003)</f>
        <v>*</v>
      </c>
      <c r="J3000" s="109" t="str">
        <f>IF(FN_MC!I3003="","*",FN_MC!I3003)</f>
        <v>*</v>
      </c>
      <c r="K3000" s="109" t="str">
        <f>IF(FN_MC!M3003="","*",FN_MC!M3003)</f>
        <v>*</v>
      </c>
      <c r="L3000" s="328" t="str">
        <f>IF(FN_MC!N3003="","*",FN_MC!N3003)</f>
        <v>*</v>
      </c>
      <c r="M3000" s="110" t="str">
        <f>IF(FN_MC!J3003="","*",FN_MC!J3003)</f>
        <v>*</v>
      </c>
      <c r="N3000" s="291" t="str">
        <f>IF(FN_MC!K3003="","*",FN_MC!K3003)</f>
        <v>*</v>
      </c>
      <c r="O3000" s="291" t="str">
        <f>IF(FN_MC!L3003="","*",FN_MC!L3003)</f>
        <v>*</v>
      </c>
      <c r="P3000" s="110"/>
      <c r="Q3000" s="127" t="str">
        <f>IF(FN_MC!O3003="","*",FN_MC!O3003)</f>
        <v>*</v>
      </c>
      <c r="R3000" s="127" t="str">
        <f>IF(FN_MC!P3003="","*",FN_MC!P3003)</f>
        <v>*</v>
      </c>
      <c r="S3000" s="109" t="str">
        <f>IF(FN_MC!Q3003="","*",CONCATENATE(FN_MC!Q3003," ",FN_MC!R3003))</f>
        <v>*</v>
      </c>
      <c r="T3000" s="109" t="str">
        <f>IF(FN_MC!V3003="","*",FN_MC!V3003)</f>
        <v>*</v>
      </c>
      <c r="U3000" s="109" t="str">
        <f>IF(FN_MC!W3003="","*",FN_MC!W3003)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1538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1539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1540</v>
      </c>
      <c r="C4" s="321" t="s">
        <v>1541</v>
      </c>
      <c r="D4" s="321" t="s">
        <v>1542</v>
      </c>
      <c r="E4" s="321" t="s">
        <v>1543</v>
      </c>
      <c r="F4" s="321" t="s">
        <v>367</v>
      </c>
      <c r="G4" s="321" t="s">
        <v>1544</v>
      </c>
      <c r="H4" s="187"/>
    </row>
    <row r="5" spans="1:8" ht="43.5">
      <c r="A5" s="187"/>
      <c r="B5" s="322" t="s">
        <v>1545</v>
      </c>
      <c r="C5" s="322">
        <v>309525</v>
      </c>
      <c r="D5" s="322" t="s">
        <v>1546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1547</v>
      </c>
      <c r="C6" s="322">
        <v>256875</v>
      </c>
      <c r="D6" s="322" t="s">
        <v>1548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1549</v>
      </c>
      <c r="C7" s="322">
        <v>257278</v>
      </c>
      <c r="D7" s="322" t="s">
        <v>1550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1551</v>
      </c>
      <c r="C8" s="322">
        <v>261794</v>
      </c>
      <c r="D8" s="322" t="s">
        <v>1552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1553</v>
      </c>
      <c r="C9" s="322">
        <v>257033</v>
      </c>
      <c r="D9" s="322" t="s">
        <v>1554</v>
      </c>
      <c r="E9" s="322" t="s">
        <v>240</v>
      </c>
      <c r="F9" s="322" t="s">
        <v>554</v>
      </c>
      <c r="G9" s="322" t="s">
        <v>1555</v>
      </c>
      <c r="H9" s="187"/>
    </row>
    <row r="10" spans="1:8" ht="43.5">
      <c r="A10" s="187"/>
      <c r="B10" s="322" t="s">
        <v>1556</v>
      </c>
      <c r="C10" s="322">
        <v>396578</v>
      </c>
      <c r="D10" s="322" t="s">
        <v>1557</v>
      </c>
      <c r="E10" s="322" t="s">
        <v>240</v>
      </c>
      <c r="F10" s="322" t="s">
        <v>554</v>
      </c>
      <c r="G10" s="322" t="s">
        <v>1555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1558</v>
      </c>
      <c r="C2" s="95" t="s">
        <v>1162</v>
      </c>
      <c r="D2" s="95" t="s">
        <v>1164</v>
      </c>
      <c r="E2" s="95" t="s">
        <v>1559</v>
      </c>
      <c r="F2" s="95" t="s">
        <v>1560</v>
      </c>
      <c r="G2" s="95" t="s">
        <v>1561</v>
      </c>
      <c r="H2" s="95" t="s">
        <v>1562</v>
      </c>
      <c r="I2" s="95" t="s">
        <v>1563</v>
      </c>
      <c r="J2" s="95" t="s">
        <v>1564</v>
      </c>
      <c r="K2" s="130" t="s">
        <v>1565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ZIQ-ZQY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>
        <f>IF(FN_MC!B252="","*",FN_MC!B252)</f>
        <v>46035</v>
      </c>
      <c r="D255" s="120" t="str">
        <f>IF(FN_MC!D252="","*",FN_MC!D252)</f>
        <v>CARLAN (TP-58)</v>
      </c>
      <c r="E255" s="120" t="str">
        <f>IF(FN_MC!H252="","*",FN_MC!H252)</f>
        <v>POVPJA</v>
      </c>
      <c r="F255" s="136" t="str">
        <f>IF(FN_MC!M252="","*",FN_MC!M252)</f>
        <v>POV-PJA</v>
      </c>
      <c r="G255" s="120" t="str">
        <f>IF(FN_MC!I252="","*",FN_MC!I252)</f>
        <v>-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IF(FN_MC!Y256="","*",FN_MC!Y256)</f>
        <v>OPORTUNIDADE</v>
      </c>
      <c r="C258" s="120">
        <f>IF(FN_MC!B256="","*",FN_MC!B256)</f>
        <v>46035</v>
      </c>
      <c r="D258" s="120" t="str">
        <f>IF(FN_MC!D256="","*",FN_MC!D256)</f>
        <v>A17</v>
      </c>
      <c r="E258" s="120" t="str">
        <f>IF(FN_MC!H256="","*",FN_MC!H256)</f>
        <v>POV</v>
      </c>
      <c r="F258" s="136" t="str">
        <f>IF(FN_MC!M256="","*",FN_MC!M256)</f>
        <v>POS</v>
      </c>
      <c r="G258" s="120" t="str">
        <f>IF(FN_MC!I256="","*",FN_MC!I256)</f>
        <v>PTR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OPORTUNIDADE</v>
      </c>
      <c r="C259" s="120">
        <f>IF(FN_MC!B257="","*",FN_MC!B257)</f>
        <v>46035</v>
      </c>
      <c r="D259" s="120" t="str">
        <f>IF(FN_MC!D257="","*",FN_MC!D257)</f>
        <v>A20</v>
      </c>
      <c r="E259" s="120" t="str">
        <f>IF(FN_MC!H257="","*",FN_MC!H257)</f>
        <v>PSS</v>
      </c>
      <c r="F259" s="136" t="str">
        <f>IF(FN_MC!M257="","*",FN_MC!M257)</f>
        <v>PSS-K28</v>
      </c>
      <c r="G259" s="120" t="str">
        <f>IF(FN_MC!I257="","*",FN_MC!I257)</f>
        <v>ZRL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>
        <f>IF(FN_MC!B264="","*",FN_MC!B264)</f>
        <v>46036</v>
      </c>
      <c r="D266" s="120" t="str">
        <f>IF(FN_MC!D264="","*",FN_MC!D264)</f>
        <v>V86</v>
      </c>
      <c r="E266" s="120" t="str">
        <f>IF(FN_MC!H264="","*",FN_MC!H264)</f>
        <v>*</v>
      </c>
      <c r="F266" s="136" t="str">
        <f>IF(FN_MC!M264="","*",FN_MC!M264)</f>
        <v>TSF-TRO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E46</v>
      </c>
      <c r="E269" s="120" t="str">
        <f>IF(FN_MC!H267="","*",FN_MC!H267)</f>
        <v>*</v>
      </c>
      <c r="F269" s="136" t="str">
        <f>IF(FN_MC!M267="","*",FN_MC!M267)</f>
        <v>TEP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W70</v>
      </c>
      <c r="E273" s="120" t="str">
        <f>IF(FN_MC!H271="","*",FN_MC!H271)</f>
        <v>TGR2</v>
      </c>
      <c r="F273" s="136" t="str">
        <f>IF(FN_MC!M271="","*",FN_MC!M271)</f>
        <v>TGR-TBE</v>
      </c>
      <c r="G273" s="120" t="str">
        <f>IF(FN_MC!I271="","*",FN_MC!I271)</f>
        <v>TRO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V66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>
        <f>IF(FN_MC!B284="","*",FN_MC!B284)</f>
        <v>46036</v>
      </c>
      <c r="D286" s="120" t="str">
        <f>IF(FN_MC!D284="","*",FN_MC!D284)</f>
        <v>A60</v>
      </c>
      <c r="E286" s="120" t="str">
        <f>IF(FN_MC!H284="","*",FN_MC!H284)</f>
        <v>TCS</v>
      </c>
      <c r="F286" s="136" t="str">
        <f>IF(FN_MC!M284="","*",FN_MC!M284)</f>
        <v>TCS-TGR</v>
      </c>
      <c r="G286" s="120" t="str">
        <f>IF(FN_MC!I284="","*",FN_MC!I284)</f>
        <v>TGR2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>
        <f>IF(FN_MC!B288="","*",FN_MC!B288)</f>
        <v>46036</v>
      </c>
      <c r="D290" s="120" t="str">
        <f>IF(FN_MC!D288="","*",FN_MC!D288)</f>
        <v>MARCOS (TF-520)</v>
      </c>
      <c r="E290" s="120" t="str">
        <f>IF(FN_MC!H288="","*",FN_MC!H288)</f>
        <v>TQIK73</v>
      </c>
      <c r="F290" s="136" t="str">
        <f>IF(FN_MC!M288="","*",FN_MC!M288)</f>
        <v>TQI-TSP</v>
      </c>
      <c r="G290" s="120" t="str">
        <f>IF(FN_MC!I288="","*",FN_MC!I288)</f>
        <v>-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1566</v>
      </c>
      <c r="D5" s="389"/>
      <c r="E5" s="389"/>
      <c r="F5" s="389"/>
      <c r="G5" s="389"/>
      <c r="H5" s="389"/>
      <c r="I5" s="389"/>
      <c r="J5" s="390"/>
      <c r="K5" s="391" t="s">
        <v>1567</v>
      </c>
      <c r="L5" s="392"/>
      <c r="M5" s="392"/>
      <c r="N5" s="392"/>
      <c r="O5" s="393" t="s">
        <v>1568</v>
      </c>
      <c r="P5" s="394"/>
      <c r="Q5" s="395"/>
    </row>
    <row r="6" spans="1:17" s="93" customFormat="1" ht="15.75" customHeight="1">
      <c r="A6" s="87" t="s">
        <v>1536</v>
      </c>
      <c r="B6" s="94" t="s">
        <v>1535</v>
      </c>
      <c r="C6" s="95" t="s">
        <v>1177</v>
      </c>
      <c r="D6" s="96" t="s">
        <v>1178</v>
      </c>
      <c r="E6" s="95" t="s">
        <v>1569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1570</v>
      </c>
      <c r="M6" s="138" t="s">
        <v>30</v>
      </c>
      <c r="N6" s="139" t="s">
        <v>1172</v>
      </c>
      <c r="O6" s="241" t="s">
        <v>1215</v>
      </c>
      <c r="P6" s="152"/>
      <c r="Q6" s="188" t="s">
        <v>1571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previsão de faixa as 12h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1</v>
      </c>
      <c r="P238" s="90"/>
      <c r="Q238" s="144" t="str">
        <f>IF($A$2=1,IF(FN_MC!BJ234="","*",FN_MC!BJ234),IF(FN_MC!BK234="","*",FN_MC!BK234))</f>
        <v>Intervalo das 10:51h as 12:51h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1</v>
      </c>
      <c r="P240" s="90"/>
      <c r="Q240" s="144" t="str">
        <f>IF($A$2=1,IF(FN_MC!BJ236="","*",FN_MC!BJ236),IF(FN_MC!BK236="","*",FN_MC!BK236))</f>
        <v>Em intervalo as 11:32h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MALHA CENTRAL</v>
      </c>
      <c r="D244" s="99" t="str">
        <f>IF(FN_MC!T240="","*",FN_MC!T240)</f>
        <v>RAMAL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ZIQ-ZQY</v>
      </c>
      <c r="H244" s="149">
        <f>IF(FN_MC!K240="","*",FN_MC!K240)</f>
        <v>181.4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ZIQ-ZQY</v>
      </c>
      <c r="M244" s="140">
        <f>IF(FN_MC!AP240="","*",FN_MC!AP240)</f>
        <v>181.4</v>
      </c>
      <c r="N244" s="140" t="str">
        <f>IF(FN_MC!AM240="","*",FN_MC!AM240)</f>
        <v>ZIQ-ZQY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1</v>
      </c>
      <c r="P246" s="90"/>
      <c r="Q246" s="144" t="str">
        <f>IF($A$2=1,IF(FN_MC!BJ247="","*",FN_MC!BJ247),IF(FN_MC!BK247="","*",FN_MC!BK247))</f>
        <v>Em inspeção para TIN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Aguardando descanso da equipe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>
        <f>IF(FN_MC!B252="","*",FN_MC!B252)</f>
        <v>46035</v>
      </c>
      <c r="B251" s="98" t="str">
        <f>IF(FN_MC!X252="","*",FN_MC!X252)</f>
        <v>Oportunidade</v>
      </c>
      <c r="C251" s="99" t="str">
        <f>IF(FN_MC!S252="","*",FN_MC!S252)</f>
        <v>MALHA CENTRAL</v>
      </c>
      <c r="D251" s="99" t="str">
        <f>IF(FN_MC!T252="","*",FN_MC!T252)</f>
        <v>PPN-POV</v>
      </c>
      <c r="E251" s="99" t="str">
        <f>IF(FN_MC!D252="","*",FN_MC!D252)</f>
        <v>CARLAN (TP-58)</v>
      </c>
      <c r="F251" s="99" t="str">
        <f>IF(FN_MC!H252="","*",FN_MC!H252)</f>
        <v>POVPJA</v>
      </c>
      <c r="G251" s="99" t="str">
        <f>IF(FN_MC!M252="","*",FN_MC!M252)</f>
        <v>POV-PJA</v>
      </c>
      <c r="H251" s="149">
        <f>IF(FN_MC!K252="","*",FN_MC!K252)</f>
        <v>1517.48</v>
      </c>
      <c r="I251" s="131">
        <f>IF(FN_MC!O252="","*",FN_MC!O252)</f>
        <v>0.375</v>
      </c>
      <c r="J251" s="131">
        <f>IF(FN_MC!P252="","*",FN_MC!P252)</f>
        <v>8.3333333333333329E-2</v>
      </c>
      <c r="K251" s="140" t="str">
        <f>IF(FN_MC!AK252="","*",FN_MC!AK252)</f>
        <v>POVPJA</v>
      </c>
      <c r="L251" s="140" t="str">
        <f>IF(FN_MC!AM252="","*",FN_MC!AM252)</f>
        <v>POV-PJA</v>
      </c>
      <c r="M251" s="140">
        <f>IF(FN_MC!AP252="","*",FN_MC!AP252)</f>
        <v>1517.48</v>
      </c>
      <c r="N251" s="140" t="str">
        <f>IF(FN_MC!AM252="","*",FN_MC!AM252)</f>
        <v>POV-PJA</v>
      </c>
      <c r="O251" s="169">
        <f>FN_MC!BH252</f>
        <v>2</v>
      </c>
      <c r="P251" s="90"/>
      <c r="Q251" s="144" t="str">
        <f>IF($A$2=1,IF(FN_MC!BJ252="","*",FN_MC!BJ252),IF(FN_MC!BK252="","*",FN_MC!BK252))</f>
        <v>Intervalo das 09:15 as 11:15h - realizou 1 solda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Em inspeção</v>
      </c>
    </row>
    <row r="254" spans="1:17" hidden="1">
      <c r="A254" s="97">
        <f>IF(FN_MC!B256="","*",FN_MC!B256)</f>
        <v>46035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POV-PRV</v>
      </c>
      <c r="E254" s="99" t="str">
        <f>IF(FN_MC!D256="","*",FN_MC!D256)</f>
        <v>A17</v>
      </c>
      <c r="F254" s="99" t="str">
        <f>IF(FN_MC!H256="","*",FN_MC!H256)</f>
        <v>POV</v>
      </c>
      <c r="G254" s="99" t="str">
        <f>IF(FN_MC!M256="","*",FN_MC!M256)</f>
        <v>POS</v>
      </c>
      <c r="H254" s="149">
        <f>IF(FN_MC!K256="","*",FN_MC!K256)</f>
        <v>1525</v>
      </c>
      <c r="I254" s="131">
        <f>IF(FN_MC!O256="","*",FN_MC!O256)</f>
        <v>0.33333333333333331</v>
      </c>
      <c r="J254" s="131">
        <f>IF(FN_MC!P256="","*",FN_MC!P256)</f>
        <v>4.1666666666666664E-2</v>
      </c>
      <c r="K254" s="140" t="str">
        <f>IF(FN_MC!AK256="","*",FN_MC!AK256)</f>
        <v>POV</v>
      </c>
      <c r="L254" s="140" t="str">
        <f>IF(FN_MC!AM256="","*",FN_MC!AM256)</f>
        <v>POS</v>
      </c>
      <c r="M254" s="140">
        <f>IF(FN_MC!AP256="","*",FN_MC!AP256)</f>
        <v>1525</v>
      </c>
      <c r="N254" s="140" t="str">
        <f>IF(FN_MC!AM256="","*",FN_MC!AM256)</f>
        <v>POS</v>
      </c>
      <c r="O254" s="169">
        <f>FN_MC!BH256</f>
        <v>1</v>
      </c>
      <c r="P254" s="90"/>
      <c r="Q254" s="144" t="str">
        <f>IF($A$2=1,IF(FN_MC!BJ256="","*",FN_MC!BJ256),IF(FN_MC!BK256="","*",FN_MC!BK256))</f>
        <v>Licença as 11:46h - Em inspeção</v>
      </c>
    </row>
    <row r="255" spans="1:17" hidden="1">
      <c r="A255" s="97">
        <f>IF(FN_MC!B257="","*",FN_MC!B257)</f>
        <v>46035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PRV-POV</v>
      </c>
      <c r="E255" s="99" t="str">
        <f>IF(FN_MC!D257="","*",FN_MC!D257)</f>
        <v>A20</v>
      </c>
      <c r="F255" s="99" t="str">
        <f>IF(FN_MC!H257="","*",FN_MC!H257)</f>
        <v>PSS</v>
      </c>
      <c r="G255" s="99" t="str">
        <f>IF(FN_MC!M257="","*",FN_MC!M257)</f>
        <v>PSS-K28</v>
      </c>
      <c r="H255" s="149">
        <f>IF(FN_MC!K257="","*",FN_MC!K257)</f>
        <v>2029.2760000000001</v>
      </c>
      <c r="I255" s="131">
        <f>IF(FN_MC!O257="","*",FN_MC!O257)</f>
        <v>0.375</v>
      </c>
      <c r="J255" s="131">
        <f>IF(FN_MC!P257="","*",FN_MC!P257)</f>
        <v>4.1666666666666664E-2</v>
      </c>
      <c r="K255" s="140" t="str">
        <f>IF(FN_MC!AK257="","*",FN_MC!AK257)</f>
        <v>PSS</v>
      </c>
      <c r="L255" s="140" t="str">
        <f>IF(FN_MC!AM257="","*",FN_MC!AM257)</f>
        <v>PSS-K28</v>
      </c>
      <c r="M255" s="140">
        <f>IF(FN_MC!AP257="","*",FN_MC!AP257)</f>
        <v>2029.2760000000001</v>
      </c>
      <c r="N255" s="140" t="str">
        <f>IF(FN_MC!AM257="","*",FN_MC!AM257)</f>
        <v>PSS-K28</v>
      </c>
      <c r="O255" s="169">
        <f>FN_MC!BH257</f>
        <v>1</v>
      </c>
      <c r="P255" s="90"/>
      <c r="Q255" s="144" t="str">
        <f>IF($A$2=1,IF(FN_MC!BJ257="","*",FN_MC!BJ257),IF(FN_MC!BK257="","*",FN_MC!BK257))</f>
        <v xml:space="preserve">Em inspeção 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49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69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49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69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49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69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49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69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49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69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49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69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>
        <f>IF(FN_MC!B264="","*",FN_MC!B264)</f>
        <v>46036</v>
      </c>
      <c r="B262" s="98" t="str">
        <f>IF(FN_MC!X264="","*",FN_MC!X264)</f>
        <v>*</v>
      </c>
      <c r="C262" s="99" t="str">
        <f>IF(FN_MC!S264="","*",FN_MC!S264)</f>
        <v>FERRONORTE</v>
      </c>
      <c r="D262" s="99" t="str">
        <f>IF(FN_MC!T264="","*",FN_MC!T264)</f>
        <v>TGR-TRO</v>
      </c>
      <c r="E262" s="99" t="str">
        <f>IF(FN_MC!D264="","*",FN_MC!D264)</f>
        <v>V86</v>
      </c>
      <c r="F262" s="99" t="str">
        <f>IF(FN_MC!H264="","*",FN_MC!H264)</f>
        <v>*</v>
      </c>
      <c r="G262" s="99" t="str">
        <f>IF(FN_MC!M264="","*",FN_MC!M264)</f>
        <v>TSF-TRO</v>
      </c>
      <c r="H262" s="149">
        <f>IF(FN_MC!K264="","*",FN_MC!K264)</f>
        <v>741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TSF-TRO</v>
      </c>
      <c r="M262" s="140">
        <f>IF(FN_MC!AP264="","*",FN_MC!AP264)</f>
        <v>741</v>
      </c>
      <c r="N262" s="140" t="str">
        <f>IF(FN_MC!AM264="","*",FN_MC!AM264)</f>
        <v>TSF-TRO</v>
      </c>
      <c r="O262" s="169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49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69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49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69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FERRONORTE</v>
      </c>
      <c r="D265" s="99" t="str">
        <f>IF(FN_MC!T267="","*",FN_MC!T267)</f>
        <v>TGR-TRO</v>
      </c>
      <c r="E265" s="99" t="str">
        <f>IF(FN_MC!D267="","*",FN_MC!D267)</f>
        <v>E46</v>
      </c>
      <c r="F265" s="99" t="str">
        <f>IF(FN_MC!H267="","*",FN_MC!H267)</f>
        <v>*</v>
      </c>
      <c r="G265" s="99" t="str">
        <f>IF(FN_MC!M267="","*",FN_MC!M267)</f>
        <v>TEP</v>
      </c>
      <c r="H265" s="149">
        <f>IF(FN_MC!K267="","*",FN_MC!K267)</f>
        <v>564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TEP</v>
      </c>
      <c r="M265" s="140">
        <f>IF(FN_MC!AP267="","*",FN_MC!AP267)</f>
        <v>564</v>
      </c>
      <c r="N265" s="140" t="str">
        <f>IF(FN_MC!AM267="","*",FN_MC!AM267)</f>
        <v>TEP</v>
      </c>
      <c r="O265" s="169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49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69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49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69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49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69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FERRONORTE</v>
      </c>
      <c r="D269" s="99" t="str">
        <f>IF(FN_MC!T271="","*",FN_MC!T271)</f>
        <v>TGR-TRO</v>
      </c>
      <c r="E269" s="99" t="str">
        <f>IF(FN_MC!D271="","*",FN_MC!D271)</f>
        <v>W70</v>
      </c>
      <c r="F269" s="99" t="str">
        <f>IF(FN_MC!H271="","*",FN_MC!H271)</f>
        <v>TGR2</v>
      </c>
      <c r="G269" s="99" t="str">
        <f>IF(FN_MC!M271="","*",FN_MC!M271)</f>
        <v>TGR-TBE</v>
      </c>
      <c r="H269" s="149">
        <f>IF(FN_MC!K271="","*",FN_MC!K271)</f>
        <v>502</v>
      </c>
      <c r="I269" s="131">
        <f>IF(FN_MC!O271="","*",FN_MC!O271)</f>
        <v>0.79166666666666663</v>
      </c>
      <c r="J269" s="131">
        <f>IF(FN_MC!P271="","*",FN_MC!P271)</f>
        <v>4.1666666666666664E-2</v>
      </c>
      <c r="K269" s="140" t="str">
        <f>IF(FN_MC!AK271="","*",FN_MC!AK271)</f>
        <v>TGR2</v>
      </c>
      <c r="L269" s="140" t="str">
        <f>IF(FN_MC!AM271="","*",FN_MC!AM271)</f>
        <v>TGR-TBE</v>
      </c>
      <c r="M269" s="140">
        <f>IF(FN_MC!AP271="","*",FN_MC!AP271)</f>
        <v>502</v>
      </c>
      <c r="N269" s="140" t="str">
        <f>IF(FN_MC!AM271="","*",FN_MC!AM271)</f>
        <v>TGR-TBE</v>
      </c>
      <c r="O269" s="169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49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69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49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69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49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69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49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69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49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69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49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69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49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69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V66</v>
      </c>
      <c r="F277" s="99" t="str">
        <f>IF(FN_MC!H279="","*",FN_MC!H279)</f>
        <v>*</v>
      </c>
      <c r="G277" s="99" t="str">
        <f>IF(FN_MC!M279="","*",FN_MC!M279)</f>
        <v>-</v>
      </c>
      <c r="H277" s="149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69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49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69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49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69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49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69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49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69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>
        <f>IF(FN_MC!B284="","*",FN_MC!B284)</f>
        <v>46036</v>
      </c>
      <c r="B282" s="98" t="str">
        <f>IF(FN_MC!X284="","*",FN_MC!X284)</f>
        <v>*</v>
      </c>
      <c r="C282" s="99" t="str">
        <f>IF(FN_MC!S284="","*",FN_MC!S284)</f>
        <v>FERRONORTE</v>
      </c>
      <c r="D282" s="99" t="str">
        <f>IF(FN_MC!T284="","*",FN_MC!T284)</f>
        <v>TCS-TGR</v>
      </c>
      <c r="E282" s="99" t="str">
        <f>IF(FN_MC!D284="","*",FN_MC!D284)</f>
        <v>A60</v>
      </c>
      <c r="F282" s="99" t="str">
        <f>IF(FN_MC!H284="","*",FN_MC!H284)</f>
        <v>TCS</v>
      </c>
      <c r="G282" s="99" t="str">
        <f>IF(FN_MC!M284="","*",FN_MC!M284)</f>
        <v>TCS-TGR</v>
      </c>
      <c r="H282" s="149">
        <f>IF(FN_MC!K284="","*",FN_MC!K284)</f>
        <v>291</v>
      </c>
      <c r="I282" s="131">
        <f>IF(FN_MC!O284="","*",FN_MC!O284)</f>
        <v>0.33333333333333331</v>
      </c>
      <c r="J282" s="131">
        <f>IF(FN_MC!P284="","*",FN_MC!P284)</f>
        <v>4.1666666666666664E-2</v>
      </c>
      <c r="K282" s="140" t="str">
        <f>IF(FN_MC!AK284="","*",FN_MC!AK284)</f>
        <v>TCS</v>
      </c>
      <c r="L282" s="140" t="str">
        <f>IF(FN_MC!AM284="","*",FN_MC!AM284)</f>
        <v>TCS-TGR</v>
      </c>
      <c r="M282" s="140">
        <f>IF(FN_MC!AP284="","*",FN_MC!AP284)</f>
        <v>291</v>
      </c>
      <c r="N282" s="140" t="str">
        <f>IF(FN_MC!AM284="","*",FN_MC!AM284)</f>
        <v>TCS-TGR</v>
      </c>
      <c r="O282" s="169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49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69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49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69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49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69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>
        <f>IF(FN_MC!B288="","*",FN_MC!B288)</f>
        <v>46036</v>
      </c>
      <c r="B286" s="98" t="str">
        <f>IF(FN_MC!X288="","*",FN_MC!X288)</f>
        <v>*</v>
      </c>
      <c r="C286" s="99" t="str">
        <f>IF(FN_MC!S288="","*",FN_MC!S288)</f>
        <v>FERRONORTE</v>
      </c>
      <c r="D286" s="99" t="str">
        <f>IF(FN_MC!T288="","*",FN_MC!T288)</f>
        <v>TMI-TCS</v>
      </c>
      <c r="E286" s="99" t="str">
        <f>IF(FN_MC!D288="","*",FN_MC!D288)</f>
        <v>MARCOS (TF-520)</v>
      </c>
      <c r="F286" s="99" t="str">
        <f>IF(FN_MC!H288="","*",FN_MC!H288)</f>
        <v>TQIK73</v>
      </c>
      <c r="G286" s="99" t="str">
        <f>IF(FN_MC!M288="","*",FN_MC!M288)</f>
        <v>TQI-TSP</v>
      </c>
      <c r="H286" s="149">
        <f>IF(FN_MC!K288="","*",FN_MC!K288)</f>
        <v>63.59</v>
      </c>
      <c r="I286" s="131">
        <f>IF(FN_MC!O288="","*",FN_MC!O288)</f>
        <v>0.41666666666666669</v>
      </c>
      <c r="J286" s="131">
        <f>IF(FN_MC!P288="","*",FN_MC!P288)</f>
        <v>8.3333333333333329E-2</v>
      </c>
      <c r="K286" s="140" t="str">
        <f>IF(FN_MC!AK288="","*",FN_MC!AK288)</f>
        <v>TQIK73</v>
      </c>
      <c r="L286" s="140" t="str">
        <f>IF(FN_MC!AM288="","*",FN_MC!AM288)</f>
        <v>TQI-TSP</v>
      </c>
      <c r="M286" s="140">
        <f>IF(FN_MC!AP288="","*",FN_MC!AP288)</f>
        <v>63.59</v>
      </c>
      <c r="N286" s="140" t="str">
        <f>IF(FN_MC!AM288="","*",FN_MC!AM288)</f>
        <v>TQI-TSP</v>
      </c>
      <c r="O286" s="169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49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69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49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69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49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69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49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69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49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69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49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69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49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69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49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69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49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69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49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69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49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69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49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69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49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69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49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69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49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69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49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69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49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69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49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69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49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69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49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69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49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69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49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69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49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69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49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69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49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69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49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69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49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69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49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69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49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69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49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69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49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69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49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69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49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69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49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69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49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69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49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69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49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69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49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69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49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69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49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69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49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69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49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69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49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69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49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69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49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69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49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69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49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69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49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69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49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69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49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69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49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69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49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69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49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69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49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69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49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69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49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69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49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69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49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69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49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69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49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69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49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69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49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69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49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69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49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69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49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69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49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69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49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69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49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69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49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69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49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69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49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69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49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69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49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69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49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69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49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69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49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69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49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69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49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69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49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69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49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69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49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69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49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69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49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69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49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69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49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69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49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69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49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69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49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69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49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69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49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69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49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69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49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69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49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69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49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69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49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69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49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69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49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69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49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69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49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69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49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69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49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69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49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69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49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69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49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69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49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69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49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69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49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69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49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69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49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69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49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69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49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69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49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69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49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69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49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69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49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69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49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69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49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69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49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69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49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69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49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69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49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69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49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69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49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69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49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69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49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69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49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69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49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69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49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69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49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69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49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69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49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69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49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69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49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69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49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69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49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69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49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69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49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69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49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69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49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69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49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69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49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69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49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69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49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69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49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69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49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69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49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69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49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69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49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69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49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69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49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69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49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69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49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69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49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69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49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69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49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69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49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69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49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69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49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69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49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69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49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69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49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69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49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69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49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69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49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69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49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69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49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69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49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69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49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69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49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69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49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69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49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69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49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69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49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69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49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69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49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69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49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69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49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69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49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69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49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69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49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69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49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69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49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69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49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69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49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69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49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69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49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69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49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69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49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69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49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69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49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69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49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69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49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69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49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69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49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69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49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69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49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69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49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69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49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69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49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69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49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69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49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69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49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69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49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69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49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69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49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69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49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69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49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69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49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69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49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69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49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69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49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69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49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69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49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69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49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69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49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69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49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69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49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69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49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69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49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69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49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69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49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69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49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69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49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69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49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69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49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69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49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69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49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69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49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69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49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69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49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69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49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69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49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69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49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69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49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69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49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69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49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69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49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69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49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69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49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69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49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69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49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69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49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69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49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69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49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69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49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69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49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69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49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69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49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69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49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69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49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69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49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69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49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69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49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69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49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69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49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69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49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69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49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69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49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69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49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69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49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69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49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69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49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69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49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69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49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69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49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69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49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69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49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69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49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69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49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69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49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69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49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69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49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69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49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69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49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69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49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69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49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69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49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69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49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69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49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69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49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69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49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69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49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69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49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69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49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69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49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69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49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69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49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69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49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69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49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69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49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69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49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69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49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69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49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69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49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69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49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69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49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69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49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69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49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69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49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69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49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69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49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69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49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69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49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69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49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69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49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69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49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69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49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69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49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69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49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69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49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69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49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69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49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69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49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69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49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69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49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69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49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69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49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69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49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69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49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69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49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69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49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69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49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69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49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69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49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69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49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69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49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69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49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69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49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69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49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69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49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69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49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69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49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69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49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69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49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69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49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69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49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69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49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69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49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69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49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69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49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69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49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69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49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69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49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69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49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69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49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69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49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69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49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69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49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69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49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69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49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69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49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69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49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69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49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69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49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69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49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69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49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69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49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69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49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69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49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69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49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69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49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69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49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69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49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69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49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69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49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69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49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69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49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69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49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69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49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69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49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69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49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69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49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69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49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69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49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69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49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69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49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69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49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69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49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69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49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69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49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69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49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69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49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69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49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69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49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69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49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69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49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69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49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69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49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69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49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69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49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69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49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69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49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69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49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69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49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69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49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69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49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69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49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69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49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69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49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69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49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69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49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69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49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69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49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69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49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69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49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69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49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69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49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69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49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69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49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69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49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69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49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69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49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69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49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69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49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69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49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69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49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69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49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69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49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69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49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69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49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69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49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69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49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69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49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69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49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69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49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69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49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69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49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69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49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69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49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69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49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69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49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69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49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69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49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69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49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69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49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69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49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69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49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69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49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69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49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69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49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69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49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69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49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69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49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69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49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69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49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69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49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69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49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69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49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69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49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69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49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69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49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69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49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69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49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69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49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69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49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69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49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69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49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69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49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69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49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69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49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69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49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69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49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69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49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69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49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69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49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69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49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69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49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69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49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69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49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69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49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69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49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69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49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69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49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69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49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69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49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69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49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69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49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69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49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69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49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69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49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69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49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69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49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69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49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69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49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69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49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69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49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69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49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69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49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69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49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69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49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69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49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69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49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69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49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69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49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69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49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69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49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69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49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69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49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69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49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69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49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69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49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69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49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69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49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69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49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69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49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69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49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69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49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69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49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69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49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69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49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49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49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49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49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49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49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49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49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49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49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49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49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49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49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49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49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49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49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49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49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49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49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49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49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49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49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49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49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49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49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49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49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49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49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49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49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49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49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49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49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49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49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49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49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49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49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49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49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49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49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49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49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49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49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49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49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49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49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49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49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49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49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49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49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49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49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49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49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49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49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49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49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49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49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49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49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49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49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49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49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49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49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49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49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49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49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49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49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49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49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49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49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49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49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49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49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49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49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49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49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49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49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49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49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49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49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49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49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49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49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49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49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49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49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49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49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2026-01-13T16:12:01Z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