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679" documentId="120_S{118792C3-22EF-5104-A093-F22BFE3913F3}" xr6:coauthVersionLast="47" xr6:coauthVersionMax="47" xr10:uidLastSave="{D0F446F9-8E7A-4BE9-8685-E99167E0FA71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28" i="1" l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L524" i="15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K525" i="15"/>
  <c r="L525" i="15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K530" i="15"/>
  <c r="L530" i="15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0" i="15" l="1"/>
  <c r="AN63" i="1"/>
  <c r="K60" i="15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<sst xmlns="http://schemas.openxmlformats.org/spreadsheetml/2006/main" count="9679" uniqueCount="1780">
  <si>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</si>
  <si>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</si>
  <si>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</si>
  <si>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</si>
  <si>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</si>
  <si>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</si>
  <si>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</si>
  <si>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</si>
  <si>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</si>
  <si>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</si>
  <si>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</si>
  <si>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</si>
  <si>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</si>
  <si>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</si>
  <si>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</si>
  <si>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</si>
  <si>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</si>
  <si>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</si>
  <si>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</si>
  <si>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</si>
  <si>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</si>
  <si>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</si>
  <si>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</si>
  <si>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</si>
  <si>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</si>
  <si>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</si>
  <si>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</si>
  <si>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</si>
  <si>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</si>
  <si>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</si>
  <si>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</si>
  <si>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</si>
  <si>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</si>
  <si>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</si>
  <si>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</si>
  <si>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</si>
  <si>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</si>
  <si>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</si>
  <si>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</si>
  <si>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</si>
  <si>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</si>
  <si>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</si>
  <si>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</si>
  <si>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</si>
  <si>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</si>
  <si>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</si>
  <si>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</si>
  <si>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</si>
  <si>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</si>
  <si>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</si>
  <si>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</si>
  <si>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</si>
  <si>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</si>
  <si>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</si>
  <si>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</si>
  <si>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</si>
  <si>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</si>
  <si>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</si>
  <si>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</si>
  <si>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</si>
  <si>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</si>
  <si>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</si>
  <si>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</si>
  <si>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</si>
  <si>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</si>
  <si>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</si>
  <si>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</si>
  <si>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</si>
  <si>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</si>
  <si>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</si>
  <si>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</si>
  <si>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</si>
  <si>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</si>
  <si>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</si>
  <si>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</si>
  <si>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</si>
  <si>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</si>
  <si>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</si>
  <si>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</si>
  <si>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</si>
  <si>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</si>
  <si>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</si>
  <si>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</si>
  <si>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</si>
  <si>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</si>
  <si>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</si>
  <si>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</si>
  <si>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</si>
  <si>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</si>
  <si>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</si>
  <si>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</si>
  <si>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</si>
  <si>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</si>
  <si>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</si>
  <si>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</si>
  <si>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</si>
  <si>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</si>
  <si>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</si>
  <si>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</si>
  <si>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</si>
  <si>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</si>
  <si>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</si>
  <si>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</si>
  <si>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</si>
  <si>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</si>
  <si>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</si>
  <si>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</si>
  <si>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</si>
  <si>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</si>
  <si>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</si>
  <si>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</si>
  <si>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</si>
  <si>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</si>
  <si>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</si>
  <si>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</si>
  <si>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</si>
  <si>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</si>
  <si>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</si>
  <si>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</si>
  <si>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</si>
  <si>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</si>
  <si>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</si>
  <si>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</si>
  <si>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</si>
  <si>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</si>
  <si>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</si>
  <si>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</si>
  <si>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</si>
  <si>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</si>
  <si>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</si>
  <si>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</si>
  <si>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</si>
  <si>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</si>
  <si>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</si>
  <si>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</si>
  <si>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</si>
  <si>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</si>
  <si>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</si>
  <si>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</si>
  <si>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</si>
  <si>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</si>
  <si>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</si>
  <si>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</si>
  <si>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</si>
  <si>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</si>
  <si>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</si>
  <si>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</si>
  <si>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</si>
  <si>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</si>
  <si>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</si>
  <si>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</si>
  <si>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</si>
  <si>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</si>
  <si>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</si>
  <si>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</si>
  <si>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</si>
  <si>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</si>
  <si>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</si>
  <si>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</si>
  <si>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</si>
  <si>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</si>
  <si>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</si>
  <si>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</si>
  <si>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</si>
  <si>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</si>
  <si>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</si>
  <si>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</si>
  <si>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</si>
  <si>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</si>
  <si>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</si>
  <si>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</si>
  <si>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</si>
  <si>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</si>
  <si>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</si>
  <si>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</si>
  <si>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</si>
  <si>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</si>
  <si>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</si>
  <si>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</si>
  <si>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</si>
  <si>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</si>
  <si>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</si>
  <si>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</si>
  <si>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</si>
  <si>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</si>
  <si>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</si>
  <si>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</si>
  <si>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</si>
  <si>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</si>
  <si>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</si>
  <si>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</si>
  <si>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</si>
  <si>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</si>
  <si>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</si>
  <si>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</si>
  <si>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</si>
  <si>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</si>
  <si>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</si>
  <si>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</si>
  <si>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</si>
  <si>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</si>
  <si>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</si>
  <si>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</si>
  <si>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</si>
  <si>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</si>
  <si>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</si>
  <si>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</si>
  <si>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</si>
  <si>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</si>
  <si>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</si>
  <si>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</si>
  <si>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</si>
  <si>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</si>
  <si>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</si>
  <si>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</si>
  <si>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</si>
  <si>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</si>
  <si>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</si>
  <si>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</si>
  <si>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</si>
  <si>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</si>
  <si>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</si>
  <si>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</si>
  <si>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</si>
  <si>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</si>
  <si>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</si>
  <si>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</si>
  <si>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</si>
  <si>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</si>
  <si>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</si>
  <si>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</si>
  <si>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</si>
  <si>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</si>
  <si>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</si>
  <si>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</si>
  <si>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</si>
  <si>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</si>
  <si>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</si>
  <si>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</si>
  <si>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</si>
  <si>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</si>
  <si>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</si>
  <si>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</si>
  <si>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</si>
  <si>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</si>
  <si>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</si>
  <si>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</si>
  <si>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</si>
  <si>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</si>
  <si>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</si>
  <si>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</si>
  <si>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</si>
  <si>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</si>
  <si>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</si>
  <si>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</si>
  <si>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</si>
  <si>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</si>
  <si>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</si>
  <si>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</si>
  <si>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</si>
  <si>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</si>
  <si>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</si>
  <si>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</si>
  <si>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</si>
  <si>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</si>
  <si>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</si>
  <si>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</si>
  <si>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</si>
  <si>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</si>
  <si>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</si>
  <si>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</si>
  <si>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</si>
  <si>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</si>
  <si>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</si>
  <si>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</si>
  <si>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</si>
  <si>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</si>
  <si>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</si>
  <si>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</si>
  <si>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</si>
  <si>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</si>
  <si>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</si>
  <si>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</si>
  <si>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</si>
  <si>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</si>
  <si>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</si>
  <si>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</si>
  <si>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</si>
  <si>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</si>
  <si>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</si>
  <si>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</si>
  <si>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</si>
  <si>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</si>
  <si>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</si>
  <si>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</si>
  <si>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</si>
  <si>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</si>
  <si>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</si>
  <si>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</si>
  <si>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</si>
  <si>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</si>
  <si>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</si>
  <si>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</si>
  <si>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</si>
  <si>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</si>
  <si>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</si>
  <si>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</si>
  <si>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</si>
  <si>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</si>
  <si>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</si>
  <si>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</si>
  <si>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</si>
  <si>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</si>
  <si>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</si>
  <si>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</si>
  <si>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</si>
  <si>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</si>
  <si>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</si>
  <si>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</si>
  <si>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</si>
  <si>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</si>
  <si>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</si>
  <si>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</si>
  <si>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</si>
  <si>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</si>
  <si>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</si>
  <si>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</si>
  <si>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</si>
  <si>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</si>
  <si>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</si>
  <si>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</si>
  <si>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</si>
  <si>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</si>
  <si>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</si>
  <si>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</si>
  <si>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</si>
  <si>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</si>
  <si>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</si>
  <si>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</si>
  <si>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</si>
  <si>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</si>
  <si>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</si>
  <si>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</si>
  <si>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</si>
  <si>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</si>
  <si>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</si>
  <si>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</si>
  <si>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</si>
  <si>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</si>
  <si>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</si>
  <si>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</si>
  <si>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</si>
  <si>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</si>
  <si>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</si>
  <si>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</si>
  <si>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</si>
  <si>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</si>
  <si>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</si>
  <si>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</si>
  <si>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</si>
  <si>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</si>
  <si>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</si>
  <si>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</si>
  <si>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</si>
  <si>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</si>
  <si>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</si>
  <si>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</si>
  <si>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</si>
  <si>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</si>
  <si>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</si>
  <si>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</si>
  <si>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</si>
  <si>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</si>
  <si>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</si>
  <si>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</si>
  <si>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</si>
  <si>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</si>
  <si>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</si>
  <si>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</si>
  <si>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</si>
  <si>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</si>
  <si>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</si>
  <si>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</si>
  <si>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</si>
  <si>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</si>
  <si>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</si>
  <si>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</si>
  <si>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</si>
  <si>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</si>
  <si>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</si>
  <si>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</si>
  <si>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</si>
  <si>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</si>
  <si>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</si>
  <si>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</si>
  <si>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</si>
  <si>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</si>
  <si>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</si>
  <si>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</si>
  <si>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</si>
  <si>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</si>
  <si>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</si>
  <si>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</si>
  <si>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</si>
  <si>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</si>
  <si>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</si>
  <si>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</si>
  <si>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</si>
  <si>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</si>
  <si>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</si>
  <si>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</si>
  <si>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</si>
  <si>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</si>
  <si>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</si>
  <si>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</si>
  <si>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</si>
  <si>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</si>
  <si>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</si>
  <si>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</si>
  <si>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</si>
  <si>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</si>
  <si>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</si>
  <si>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</si>
  <si>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</si>
  <si>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</si>
  <si>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</si>
  <si>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</si>
  <si>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</si>
  <si>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</si>
  <si>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</si>
  <si>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</si>
  <si>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</si>
  <si>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</si>
  <si>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</si>
  <si>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</si>
  <si>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</si>
  <si>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</si>
  <si>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</si>
  <si>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</si>
  <si>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</si>
  <si>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</si>
  <si>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</si>
  <si>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</si>
  <si>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</si>
  <si>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</si>
  <si>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</si>
  <si>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</si>
  <si>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</si>
  <si>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</si>
  <si>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</si>
  <si>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</si>
  <si>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</si>
  <si>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</si>
  <si>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</si>
  <si>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</si>
  <si>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</si>
  <si>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</si>
  <si>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</si>
  <si>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</si>
  <si>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</si>
  <si>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</si>
  <si>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</si>
  <si>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</si>
  <si>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</si>
  <si>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</si>
  <si>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</si>
  <si>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</si>
  <si>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</si>
  <si>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</si>
  <si>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</si>
  <si>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</si>
  <si>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</si>
  <si>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</si>
  <si>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</si>
  <si>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</si>
  <si>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</si>
  <si>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</si>
  <si>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</si>
  <si>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</si>
  <si>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</si>
  <si>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</si>
  <si>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</si>
  <si>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</si>
  <si>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</si>
  <si>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</si>
  <si>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</si>
  <si>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</si>
  <si>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</si>
  <si>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</si>
  <si>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</si>
  <si>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</si>
  <si>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</si>
  <si>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</si>
  <si>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</si>
  <si>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</si>
  <si>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</si>
  <si>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</si>
  <si>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</si>
  <si>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</si>
  <si>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</si>
  <si>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</si>
  <si>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</si>
  <si>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</si>
  <si>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</si>
  <si>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</si>
  <si>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</si>
  <si>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</si>
  <si>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</si>
  <si>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</si>
  <si>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</si>
  <si>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</si>
  <si>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</si>
  <si>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</si>
  <si>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</si>
  <si>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</si>
  <si>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</si>
  <si>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</si>
  <si>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</si>
  <si>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</si>
  <si>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</si>
  <si>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</si>
  <si>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</si>
  <si>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</si>
  <si>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</si>
  <si>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</si>
  <si>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</si>
  <si>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</si>
  <si>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</si>
  <si>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</si>
  <si>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</si>
  <si>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</si>
  <si>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</si>
  <si>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</si>
  <si>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</si>
  <si>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</si>
  <si>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</si>
  <si>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</si>
  <si>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</si>
  <si>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</si>
  <si>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</si>
  <si>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</si>
  <si>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</si>
  <si>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</si>
  <si>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</si>
  <si>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</si>
  <si>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</si>
  <si>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</si>
  <si>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</si>
  <si>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</si>
  <si>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</si>
  <si>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</si>
  <si>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</si>
  <si>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</si>
  <si>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</si>
  <si>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</si>
  <si>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</si>
  <si>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</si>
  <si>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</si>
  <si>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</si>
  <si>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</si>
  <si>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</si>
  <si>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</si>
  <si>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</si>
  <si>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</si>
  <si>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</si>
  <si>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</si>
  <si>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</si>
  <si>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</si>
  <si>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</si>
  <si>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</si>
  <si>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</si>
  <si>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</si>
  <si>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</si>
  <si>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</si>
  <si>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</si>
  <si>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</si>
  <si>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</si>
  <si>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</si>
  <si>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</si>
  <si>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</si>
  <si>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</si>
  <si>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</si>
  <si>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</si>
  <si>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</si>
  <si>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</si>
  <si>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</si>
  <si>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</si>
  <si>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</si>
  <si>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</si>
  <si>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</si>
  <si>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</si>
  <si>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</si>
  <si>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</si>
  <si>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</si>
  <si>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</si>
  <si>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</si>
  <si>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</si>
  <si>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</si>
  <si>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</si>
  <si>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</si>
  <si>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</si>
  <si>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</si>
  <si>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</si>
  <si>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</si>
  <si>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</si>
  <si>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</si>
  <si>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</si>
  <si>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</si>
  <si>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</si>
  <si>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</si>
  <si>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</si>
  <si>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</si>
  <si>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</si>
  <si>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</si>
  <si>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</si>
  <si>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</si>
  <si>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</si>
  <si>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</si>
  <si>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</si>
  <si>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</si>
  <si>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</si>
  <si>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</si>
  <si>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</si>
  <si>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</si>
  <si>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</si>
  <si>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</si>
  <si>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</si>
  <si>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</si>
  <si>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</si>
  <si>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</si>
  <si>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</si>
  <si>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</si>
  <si>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</si>
  <si>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</si>
  <si>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</si>
  <si>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</si>
  <si>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</si>
  <si>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</si>
  <si>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</si>
  <si>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</si>
  <si>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</si>
  <si>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</si>
  <si>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</si>
  <si>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</si>
  <si>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</si>
  <si>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</si>
  <si>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</si>
  <si>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</si>
  <si>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</si>
  <si>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</si>
  <si>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</si>
  <si>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</si>
  <si>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</si>
  <si>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</si>
  <si>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</si>
  <si>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</si>
  <si>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</si>
  <si>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</si>
  <si>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</si>
  <si>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</si>
  <si>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</si>
  <si>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</si>
  <si>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</si>
  <si>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</si>
  <si>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</si>
  <si>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</si>
  <si>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</si>
  <si>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</si>
  <si>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</si>
  <si>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</si>
  <si>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</si>
  <si>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</si>
  <si>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</si>
  <si>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</si>
  <si>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</si>
  <si>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</si>
  <si>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</si>
  <si>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</si>
  <si>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</si>
  <si>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</si>
  <si>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</si>
  <si>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</si>
  <si>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</si>
  <si>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</si>
  <si>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</si>
  <si>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</si>
  <si>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</si>
  <si>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</si>
  <si>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</si>
  <si>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</si>
  <si>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</si>
  <si>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</si>
  <si>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</si>
  <si>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</si>
  <si>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</si>
  <si>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</si>
  <si>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</si>
  <si>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</si>
  <si>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</si>
  <si>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</si>
  <si>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</si>
  <si>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</si>
  <si>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</si>
  <si>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</si>
  <si>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</si>
  <si>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</si>
  <si>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</si>
  <si>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</si>
  <si>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</si>
  <si>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</si>
  <si>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</si>
  <si>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</si>
  <si>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</si>
  <si>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</si>
  <si>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</si>
  <si>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</si>
  <si>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</si>
  <si>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</si>
  <si>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</si>
  <si>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</si>
  <si>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</si>
  <si>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</si>
  <si>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</si>
  <si>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</si>
  <si>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</si>
  <si>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</si>
  <si>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</si>
  <si>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</si>
  <si>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</si>
  <si>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</si>
  <si>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</si>
  <si>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</si>
  <si>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</si>
  <si>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</si>
  <si>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</si>
  <si>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</si>
  <si>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</si>
  <si>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</si>
  <si>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</si>
  <si>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</si>
  <si>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</si>
  <si>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</si>
  <si>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</si>
  <si>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</si>
  <si>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</si>
  <si>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</si>
  <si>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</si>
  <si>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</si>
  <si>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</si>
  <si>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</si>
  <si>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</si>
  <si>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</si>
  <si>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</si>
  <si>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</si>
  <si>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</si>
  <si>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</si>
  <si>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</si>
  <si>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</si>
  <si>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</si>
  <si>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</si>
  <si>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</si>
  <si>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</si>
  <si>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</si>
  <si>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</si>
  <si>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</si>
  <si>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</si>
  <si>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</si>
  <si>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</si>
  <si>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</si>
  <si>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</si>
  <si>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</si>
  <si>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</si>
  <si>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</si>
  <si>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</si>
  <si>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</si>
  <si>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</si>
  <si>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</si>
  <si>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</si>
  <si>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</si>
  <si>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</si>
  <si>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</si>
  <si>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</si>
  <si>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</si>
  <si>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</si>
  <si>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</si>
  <si>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</si>
  <si>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</si>
  <si>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</si>
  <si>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</si>
  <si>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</si>
  <si>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</si>
  <si>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</si>
  <si>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</si>
  <si>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</si>
  <si>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</si>
  <si>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</si>
  <si>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</si>
  <si>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</si>
  <si>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</si>
  <si>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</si>
  <si>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</si>
  <si>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</si>
  <si>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</si>
  <si>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</si>
  <si>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</si>
  <si>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</si>
  <si>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</si>
  <si>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</si>
  <si>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</si>
  <si>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</si>
  <si>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</si>
  <si>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</si>
  <si>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</si>
  <si>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</si>
  <si>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</si>
  <si>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</si>
  <si>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</si>
  <si>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</si>
  <si>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</si>
  <si>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</si>
  <si>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</si>
  <si>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</si>
  <si>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</si>
  <si>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</si>
  <si>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</si>
  <si>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</si>
  <si>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</si>
  <si>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</si>
  <si>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</si>
  <si>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</si>
  <si>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</si>
  <si>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</si>
  <si>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</si>
  <si>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</si>
  <si>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</si>
  <si>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</si>
  <si>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</si>
  <si>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</si>
  <si>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</si>
  <si>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</si>
  <si>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</si>
  <si>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</si>
  <si>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</si>
  <si>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</si>
  <si>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</si>
  <si>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</si>
  <si>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</si>
  <si>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</si>
  <si>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</si>
  <si>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</si>
  <si>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</si>
  <si>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</si>
  <si>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</si>
  <si>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</si>
  <si>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</si>
  <si>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</si>
  <si>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</si>
  <si>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</si>
  <si>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</si>
  <si>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</si>
  <si>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</si>
  <si>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</si>
  <si>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</si>
  <si>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</si>
  <si>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</si>
  <si>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</si>
  <si>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</si>
  <si>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</si>
  <si>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</si>
  <si>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</si>
  <si>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</si>
  <si>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</si>
  <si>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</si>
  <si>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</si>
  <si>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</si>
  <si>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</si>
  <si>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</si>
  <si>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</si>
  <si>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</si>
  <si>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</si>
  <si>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</si>
  <si>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</si>
  <si>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</si>
  <si>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</si>
  <si>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</si>
  <si>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</si>
  <si>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</si>
  <si>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</si>
  <si>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</si>
  <si>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</si>
  <si>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</si>
  <si>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</si>
  <si>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</si>
  <si>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</si>
  <si>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</si>
  <si>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</si>
  <si>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</si>
  <si>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</si>
  <si>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</si>
  <si>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</si>
  <si>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</si>
  <si>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</si>
  <si>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</si>
  <si>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</si>
  <si>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</si>
  <si>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</si>
  <si>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</si>
  <si>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</si>
  <si>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</si>
  <si>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</si>
  <si>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</si>
  <si>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</si>
  <si>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</si>
  <si>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</si>
  <si>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</si>
  <si>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</si>
  <si>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</si>
  <si>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</si>
  <si>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</si>
  <si>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</si>
  <si>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</si>
  <si>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</si>
  <si>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</si>
  <si>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</si>
  <si>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</si>
  <si>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</si>
  <si>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</si>
  <si>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</si>
  <si>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</si>
  <si>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</si>
  <si>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</si>
  <si>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</si>
  <si>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</si>
  <si>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</si>
  <si>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</si>
  <si>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</si>
  <si>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</si>
  <si>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</si>
  <si>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</si>
  <si>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</si>
  <si>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</si>
  <si>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</si>
  <si>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</si>
  <si>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</si>
  <si>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</si>
  <si>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</si>
  <si>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</si>
  <si>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</si>
  <si>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</si>
  <si>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</si>
  <si>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</si>
  <si>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</si>
  <si>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</si>
  <si>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</si>
  <si>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</si>
  <si>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</si>
  <si>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</si>
  <si>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</si>
  <si>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</si>
  <si>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</si>
  <si>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</si>
  <si>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</si>
  <si>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</si>
  <si>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</si>
  <si>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</si>
  <si>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</si>
  <si>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</si>
  <si>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</si>
  <si>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</si>
  <si>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</si>
  <si>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</si>
  <si>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</si>
  <si>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</si>
  <si>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</si>
  <si>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</si>
  <si>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</si>
  <si>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</si>
  <si>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</si>
  <si>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</si>
  <si>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</si>
  <si>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📋 *RELATÓRIO DIÁRIO - SP_SUL - 19/2/2026*
----------------------------
⚪ *Ativo:* KLECIO (TP-699)
   ├ KM: 68
   └ Status: Caminhão avariado 
⚪ *Ativo:* E42
   ├ KM: 68
   └ Status: Equipe em deslocamento para ZBV, MC1 11:30
⚪ *Ativo:* W59
   ├ KM: 49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</si>
  <si>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</si>
  <si>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</si>
  <si>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</si>
  <si>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</si>
  <si>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</si>
  <si>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</si>
  <si>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</si>
  <si>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</si>
  <si>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</si>
  <si>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</si>
  <si>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</si>
  <si>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</si>
  <si>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</si>
  <si>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</si>
  <si>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</si>
  <si>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</si>
  <si>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</si>
  <si>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</si>
  <si>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</si>
  <si>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</si>
  <si>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</si>
  <si>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</si>
  <si>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</si>
  <si>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</si>
  <si>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</si>
  <si>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</si>
  <si>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</si>
  <si>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</si>
  <si>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</si>
  <si>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</si>
  <si>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</si>
  <si>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</si>
  <si>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</si>
  <si>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</si>
  <si>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</si>
  <si>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</si>
  <si>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</si>
  <si>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</si>
  <si>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</si>
  <si>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</si>
  <si>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</si>
  <si>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</si>
  <si>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</si>
  <si>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</si>
  <si>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</si>
  <si>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</si>
  <si>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</si>
  <si>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</si>
  <si>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</si>
  <si>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</si>
  <si>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</si>
  <si>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</si>
  <si>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</si>
  <si>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</si>
  <si>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</si>
  <si>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</si>
  <si>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</si>
  <si>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</si>
  <si>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</si>
  <si>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</si>
  <si>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</si>
  <si>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</si>
  <si>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</si>
  <si>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</si>
  <si>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</si>
  <si>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</si>
  <si>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</si>
  <si>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</si>
  <si>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</si>
  <si>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</si>
  <si>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</si>
  <si>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</si>
  <si>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</si>
  <si>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</si>
  <si>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</si>
  <si>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</si>
  <si>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</si>
  <si>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</si>
  <si>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</si>
  <si>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</si>
  <si>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</si>
  <si>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</si>
  <si>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</si>
  <si>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</si>
  <si>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</si>
  <si>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</si>
  <si>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</si>
  <si>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</si>
  <si>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</si>
  <si>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</si>
  <si>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</si>
  <si>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</si>
  <si>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</si>
  <si>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</si>
  <si>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</si>
  <si>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</si>
  <si>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</si>
  <si>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</si>
  <si>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</si>
  <si>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</si>
  <si>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</si>
  <si>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</si>
  <si>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</si>
  <si>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</si>
  <si>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</si>
  <si>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</si>
  <si>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</si>
  <si>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</si>
  <si>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</si>
  <si>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</si>
  <si>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</si>
  <si>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</si>
  <si>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</si>
  <si>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</si>
  <si>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</si>
  <si>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</si>
  <si>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</si>
  <si>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</si>
  <si>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</si>
  <si>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</si>
  <si>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</si>
  <si>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</si>
  <si>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</si>
  <si>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</si>
  <si>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</si>
  <si>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</si>
  <si>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</si>
  <si>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</si>
  <si>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</si>
  <si>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</si>
  <si>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</si>
  <si>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</si>
  <si>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</si>
  <si>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</si>
  <si>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</si>
  <si>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</si>
  <si>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</si>
  <si>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</si>
  <si>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</si>
  <si>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</si>
  <si>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</si>
  <si>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</si>
  <si>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</si>
  <si>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</si>
  <si>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</si>
  <si>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</si>
  <si>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</si>
  <si>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</si>
  <si>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</si>
  <si>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</si>
  <si>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</si>
  <si>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</si>
  <si>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</si>
  <si>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</si>
  <si>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</si>
  <si>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</si>
  <si>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</si>
  <si>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</si>
  <si>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</si>
  <si>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</si>
  <si>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</si>
  <si>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</si>
  <si>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</si>
  <si>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</si>
  <si>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</si>
  <si>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</si>
  <si>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</si>
  <si>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</si>
  <si>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</si>
  <si>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</si>
  <si>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</si>
  <si>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</si>
  <si>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</si>
  <si>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</si>
  <si>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</si>
  <si>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</si>
  <si>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</si>
  <si>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</si>
  <si>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</si>
  <si>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</si>
  <si>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</si>
  <si>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</si>
  <si>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</si>
  <si>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</si>
  <si>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</si>
  <si>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</si>
  <si>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</si>
  <si>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</si>
  <si>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</si>
  <si>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</si>
  <si>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</si>
  <si>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</si>
  <si>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</si>
  <si>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</si>
  <si>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</si>
  <si>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</si>
  <si>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</si>
  <si>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</si>
  <si>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</si>
  <si>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</si>
  <si>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</si>
  <si>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</si>
  <si>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</si>
  <si>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</si>
  <si>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</si>
  <si>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</si>
  <si>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</si>
  <si>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</si>
  <si>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</si>
  <si>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</si>
  <si>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</si>
  <si>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</si>
  <si>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</si>
  <si>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</si>
  <si>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</si>
  <si>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</si>
  <si>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</si>
  <si>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</si>
  <si>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</si>
  <si>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</si>
  <si>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</si>
  <si>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</si>
  <si>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</si>
  <si>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</si>
  <si>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</si>
  <si>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</si>
  <si>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</si>
  <si>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</si>
  <si>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</si>
  <si>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</si>
  <si>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</si>
  <si>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</si>
  <si>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</si>
  <si>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</si>
  <si>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</si>
  <si>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</si>
  <si>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</si>
  <si>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</si>
  <si>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</si>
  <si>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</si>
  <si>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</si>
  <si>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</si>
  <si>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</si>
  <si>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</si>
  <si>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</si>
  <si>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</si>
  <si>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</si>
  <si>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</si>
  <si>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</si>
  <si>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</si>
  <si>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</si>
  <si>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</si>
  <si>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</si>
  <si>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</si>
  <si>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</si>
  <si>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</si>
  <si>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</si>
  <si>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</si>
  <si>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</si>
  <si>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</si>
  <si>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</si>
  <si>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</si>
  <si>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</si>
  <si>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</si>
  <si>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</si>
  <si>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</si>
  <si>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</si>
  <si>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</si>
  <si>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</si>
  <si>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</si>
  <si>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</si>
  <si>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</si>
  <si>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</si>
  <si>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</si>
  <si>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</si>
  <si>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</si>
  <si>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</si>
  <si>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</si>
  <si>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</si>
  <si>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</si>
  <si>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</si>
  <si>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</si>
  <si>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</si>
  <si>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</si>
  <si>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</si>
  <si>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</si>
  <si>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</si>
  <si>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</si>
  <si>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</si>
  <si>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</si>
  <si>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</si>
  <si>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</si>
  <si>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</si>
  <si>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</si>
  <si>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</si>
  <si>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</si>
  <si>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</si>
  <si>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</si>
  <si>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</si>
  <si>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</si>
  <si>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</si>
  <si>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</si>
  <si>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</si>
  <si>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</si>
  <si>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</si>
  <si>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</si>
  <si>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</si>
  <si>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</si>
  <si>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</si>
  <si>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</si>
  <si>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</si>
  <si>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</si>
  <si>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</si>
  <si>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</si>
  <si>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</si>
  <si>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</si>
  <si>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</si>
  <si>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</si>
  <si>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</si>
  <si>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</si>
  <si>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</si>
  <si>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</si>
  <si>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</si>
  <si>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</si>
  <si>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</si>
  <si>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</si>
  <si>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</si>
  <si>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</si>
  <si>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</si>
  <si>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</si>
  <si>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</si>
  <si>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</si>
  <si>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</si>
  <si>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</si>
  <si>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</si>
  <si>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</si>
  <si>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</si>
  <si>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</si>
  <si>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</si>
  <si>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</si>
  <si>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</si>
  <si>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</si>
  <si>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</si>
  <si>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</si>
  <si>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</si>
  <si>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</si>
  <si>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</si>
  <si>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</si>
  <si>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</si>
  <si>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</si>
  <si>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</si>
  <si>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</si>
  <si>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</si>
  <si>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</si>
  <si>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</si>
  <si>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</si>
  <si>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</si>
  <si>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</si>
  <si>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</si>
  <si>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</si>
  <si>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</si>
  <si>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</si>
  <si>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</si>
  <si>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</si>
  <si>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</si>
  <si>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</si>
  <si>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</si>
  <si>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</si>
  <si>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</si>
  <si>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</si>
  <si>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</si>
  <si>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</si>
  <si>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</si>
  <si>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</si>
  <si>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</si>
  <si>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</si>
  <si>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</si>
  <si>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</si>
  <si>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</si>
  <si>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</si>
  <si>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</si>
  <si>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</si>
  <si>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</si>
  <si>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</si>
  <si>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</si>
  <si>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</si>
  <si>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</si>
  <si>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</si>
  <si>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</si>
  <si>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</si>
  <si>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</si>
  <si>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</si>
  <si>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</si>
  <si>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</si>
  <si>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</si>
  <si>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</si>
  <si>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</si>
  <si>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</si>
  <si>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</si>
  <si>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</si>
  <si>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</si>
  <si>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</si>
  <si>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</si>
  <si>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</si>
  <si>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</si>
  <si>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</si>
  <si>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</si>
  <si>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</si>
  <si>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</si>
  <si>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</si>
  <si>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</si>
  <si>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</si>
  <si>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</si>
  <si>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</si>
  <si>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</si>
  <si>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</si>
  <si>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</si>
  <si>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</si>
  <si>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</si>
  <si>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</si>
  <si>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</si>
  <si>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</si>
  <si>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</si>
  <si>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</si>
  <si>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</si>
  <si>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</si>
  <si>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</si>
  <si>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</si>
  <si>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</si>
  <si>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</si>
  <si>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</si>
  <si>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</si>
  <si>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</si>
  <si>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</si>
  <si>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</si>
  <si>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</si>
  <si>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</si>
  <si>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</si>
  <si>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</si>
  <si>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</si>
  <si>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</si>
  <si>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</si>
  <si>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</si>
  <si>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</si>
  <si>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</si>
  <si>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</si>
  <si>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</si>
  <si>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</si>
  <si>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</si>
  <si>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</si>
  <si>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</si>
  <si>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</si>
  <si>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</si>
  <si>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</si>
  <si>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</si>
  <si>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</si>
  <si>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</si>
  <si>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</si>
  <si>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</si>
  <si>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</si>
  <si>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</si>
  <si>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</si>
  <si>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</si>
  <si>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</si>
  <si>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</si>
  <si>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</si>
  <si>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</si>
  <si>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</si>
  <si>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</si>
  <si>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</si>
  <si>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</si>
  <si>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</si>
  <si>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</si>
  <si>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</si>
  <si>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</si>
  <si>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</si>
  <si>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</si>
  <si>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</si>
  <si>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</si>
  <si>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</si>
  <si>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</si>
  <si>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</si>
  <si>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</si>
  <si>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</si>
  <si>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</si>
  <si>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</si>
  <si>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</si>
  <si>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</si>
  <si>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</si>
  <si>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</si>
  <si>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</si>
  <si>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</si>
  <si>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</si>
  <si>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</si>
  <si>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</si>
  <si>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</si>
  <si>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</si>
  <si>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</si>
  <si>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</si>
  <si>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</si>
  <si>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</si>
  <si>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</si>
  <si>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</si>
  <si>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</si>
  <si>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</si>
  <si>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</si>
  <si>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</si>
  <si>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</si>
  <si>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</si>
  <si>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</si>
  <si>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</si>
  <si>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</si>
  <si>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</si>
  <si>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</si>
  <si>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</si>
  <si>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</si>
  <si>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</si>
  <si>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</si>
  <si>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</si>
  <si>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</si>
  <si>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</si>
  <si>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</si>
  <si>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</si>
  <si>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</si>
  <si>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</si>
  <si>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</si>
  <si>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</si>
  <si>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</si>
  <si>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</si>
  <si>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</si>
  <si>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</si>
  <si>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</si>
  <si>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</si>
  <si>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</si>
  <si>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</si>
  <si>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</si>
  <si>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</si>
  <si>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</si>
  <si>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</si>
  <si>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</si>
  <si>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</si>
  <si>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</si>
  <si>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</si>
  <si>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</si>
  <si>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</si>
  <si>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</si>
  <si>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</si>
  <si>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</si>
  <si>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</si>
  <si>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</si>
  <si>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</si>
  <si>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</si>
  <si>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</si>
  <si>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</si>
  <si>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</si>
  <si>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</si>
  <si>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</si>
  <si>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</si>
  <si>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</si>
  <si>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</si>
  <si>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</si>
  <si>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</si>
  <si>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</si>
  <si>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</si>
  <si>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</si>
  <si>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</si>
  <si>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</si>
  <si>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</si>
  <si>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</si>
  <si>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</si>
  <si>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</si>
  <si>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</si>
  <si>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</si>
  <si>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</si>
  <si>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</si>
  <si>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</si>
  <si>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</si>
  <si>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</si>
  <si>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</si>
  <si>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</si>
  <si>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</si>
  <si>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</si>
  <si>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</si>
  <si>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</si>
  <si>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</si>
  <si>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</si>
  <si>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</si>
  <si>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</si>
  <si>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</si>
  <si>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</si>
  <si>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</si>
  <si>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</si>
  <si>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</si>
  <si>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</si>
  <si>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</si>
  <si>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</si>
  <si>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</si>
  <si>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</si>
  <si>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</si>
  <si>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</si>
  <si>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</si>
  <si>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</si>
  <si>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</si>
  <si>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</si>
  <si>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</si>
  <si>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</si>
  <si>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</si>
  <si>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</si>
  <si>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</si>
  <si>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</si>
  <si>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</si>
  <si>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</si>
  <si>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</si>
  <si>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</si>
  <si>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</si>
  <si>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</si>
  <si>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</si>
  <si>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</si>
  <si>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</si>
  <si>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</si>
  <si>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</si>
  <si>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</si>
  <si>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</si>
  <si>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</si>
  <si>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</si>
  <si>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</si>
  <si>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</si>
  <si>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</si>
  <si>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</si>
  <si>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</si>
  <si>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</si>
  <si>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</si>
  <si>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</si>
  <si>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</si>
  <si>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</si>
  <si>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</si>
  <si>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</si>
  <si>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</si>
  <si>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</si>
  <si>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</si>
  <si>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</si>
  <si>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</si>
  <si>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</si>
  <si>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</si>
  <si>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</si>
  <si>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</si>
  <si>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</si>
  <si>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</si>
  <si>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</si>
  <si>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</si>
  <si>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</si>
  <si>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</si>
  <si>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</si>
  <si>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</si>
  <si>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</si>
  <si>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</si>
  <si>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</si>
  <si>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</si>
  <si>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</si>
  <si>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</si>
  <si>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</si>
  <si>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</si>
  <si>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</si>
  <si>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</si>
  <si>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</si>
  <si>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</si>
  <si>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</si>
  <si>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</si>
  <si>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</si>
  <si>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</si>
  <si>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</si>
  <si>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</si>
  <si>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</si>
  <si>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</si>
  <si>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</si>
  <si>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</si>
  <si>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</si>
  <si>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</si>
  <si>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</si>
  <si>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</si>
  <si>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</si>
  <si>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</si>
  <si>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>ISMAEL</t>
  </si>
  <si>
    <t xml:space="preserve">Higor </t>
  </si>
  <si>
    <t>MC1 08:30</t>
  </si>
  <si>
    <t>Edson</t>
  </si>
  <si>
    <t>Substituição de trilho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</si>
  <si>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</si>
  <si>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</si>
  <si>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</si>
  <si>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</si>
  <si>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</si>
  <si>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</si>
  <si>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</si>
  <si>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</si>
  <si>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</si>
  <si>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</si>
  <si>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</si>
  <si>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</si>
  <si>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</si>
  <si>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</si>
  <si>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</si>
  <si>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</si>
  <si>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</si>
  <si>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</si>
  <si>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</si>
  <si>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</si>
  <si>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Anderson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</si>
  <si>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</si>
  <si>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</si>
  <si>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</si>
  <si>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</si>
  <si>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</si>
  <si>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</si>
  <si>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</si>
  <si>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</si>
  <si>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</si>
  <si>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</si>
  <si>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</si>
  <si>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>Descarga de triho km 208,7, dormentes km 225,2 10 min, descarga de trilho km 240,8 5 min</t>
  </si>
  <si>
    <t xml:space="preserve">Bloco de via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</si>
  <si>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</si>
  <si>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</si>
  <si>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</si>
  <si>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</si>
  <si>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</si>
  <si>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</si>
  <si>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ZPT-ZGP</t>
  </si>
  <si>
    <t>ZPTZGP</t>
  </si>
  <si>
    <t xml:space="preserve">Intervalo modernização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</si>
  <si>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</si>
  <si>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</si>
  <si>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</si>
  <si>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</si>
  <si>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</si>
  <si>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</si>
  <si>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</si>
  <si>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</si>
  <si>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</si>
  <si>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</si>
  <si>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</si>
  <si>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</si>
  <si>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</si>
  <si>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</si>
  <si>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</si>
  <si>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</si>
  <si>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</si>
  <si>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</si>
  <si>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</si>
  <si>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</si>
  <si>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</si>
  <si>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</si>
  <si>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</si>
  <si>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</si>
  <si>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</si>
  <si>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</si>
  <si>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</si>
  <si>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</si>
  <si>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</si>
  <si>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</si>
  <si>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</si>
  <si>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</si>
  <si>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</si>
  <si>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</si>
  <si>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</si>
  <si>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</si>
  <si>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</si>
  <si>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</si>
  <si>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</si>
  <si>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</si>
  <si>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</si>
  <si>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</si>
  <si>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</si>
  <si>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</si>
  <si>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</si>
  <si>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</si>
  <si>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</si>
  <si>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</si>
  <si>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</si>
  <si>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</si>
  <si>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</si>
  <si>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</si>
  <si>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</si>
  <si>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</si>
  <si>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</si>
  <si>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</si>
  <si>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</si>
  <si>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</si>
  <si>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</si>
  <si>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</si>
  <si>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</si>
  <si>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</si>
  <si>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</si>
  <si>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</si>
  <si>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</si>
  <si>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</si>
  <si>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</si>
  <si>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</si>
  <si>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- 18/2/2026*
----------------------------
⚪ *Ativo:* V95
   ├ KM: 70
   └ Status: Previsão de MC1 13h
⚪ *Ativo:* EXPANSÃO TURMA 1
   ├ KM: 170
   └ Status: Equipe pronta 08:10, em intervalo 08:11, realizou 2 soldas 
⚪ *Ativo:* KLECIO (TP-699)
   ├ KM: 68
   └ Status: Equipe no local, previsão de faixa 09:50 após D72, em intervalo 09:28. realizou 1 solda 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10h, autorizado 10:26, em deslocamento, cancelado faixa CCO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Equipe pronta 11:17, aguarda oportunidade, em intervalo 11:53
⚪ *Ativo:* W60
   ├ KM: 55
   └ Status: Equipe em deslocamento para ZKW, MC1 10h, MC1 10:49, sem oportunidade 
⚪ *Ativo:* V89
   ├ KM: 55
   └ Status: MC1 08:39, sem oportunidade 
⚪ *Ativo:* E17
   ├ KM: 55
   └ Status: MC1 09:36, sem oportunidade 
⚪ *Ativo:* CLEBISON (TP-728)
   ├ KM: 55
   └ Status: Equipe pronta 09:26, aguarda oportunidade, previsão 12:30 após L92
⚪ *Ativo:* ISMAEL(TP-726)
   ├ KM: 55
   └ Status: Equipe pronta 09:26, aguarda oportunidade, previsão 12:30 após L92
⚪ *Ativo:* WALTER (TP-810)
   ├ KM: 48
   └ Status: Equiipe pronta 08:55, sem oportunidade 
⚪ *Ativo:* ADENISON (TP-810)
   ├ KM: 48
   └ Status: Equiipe pronta 08:55, sem oportunidade 
⚪ *Ativo:* MATEUS (TP-809)
   ├ KM: 48
   └ Status: Equiipe pronta 08:55, sem oportunidade 
⚪ *Ativo:* W61
   ├ KM: 92
   └ Status: MC1 12h
⚪ *Ativo:* HUELTON (TP-725)
   ├ KM: 54
   └ Status: Equipe pronta 09:54, sem oportunidade 
⚪ *Ativo:* ANDERSON (TF-680)
   ├ KM: 92
   └ Status: Equipe deslocou para km 116,8 devido anomália de via, em intervalo 11:08 até 13:08
⚪ *Ativo:* A84
   ├ KM: 54
   └ Status: MC1 08:21, aguarda autorização CCO, autorizado 11:04, em inspeção a ZEV
⚪ *Ativo:* W62
   ├ KM: 53
   └ Status: MC1 07:41, aguarda autorização CCO, sem faixa devido fila de vazios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*Total:*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</si>
</sst>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⚪ *Ativo:* KLECIO (TP-699)_x000a_   ├ KM: 68_x000a_   └ Status: Caminhão avariado _x000a__x000a_⚪ *Ativo:* E42_x000a_   ├ KM: 68_x000a_   └ Status: Equipe em deslocamento para ZBV, MC1 11:30_x000a__x000a_⚪ *Ativo:* W59_x000a_   ├ KM: 49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5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5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5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5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5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5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5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5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5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5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5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5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5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5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5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5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5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5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5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5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5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5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5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5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5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5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5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5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5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5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5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5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5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5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5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5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5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5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5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5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5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5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5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5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5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5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5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5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5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5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5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5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5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5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5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5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5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5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5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5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5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5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5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5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5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5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5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5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5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5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5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5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5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5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5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5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5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5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5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5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5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54" t="s">
        <v>817</v>
      </c>
    </row>
    <row r="83" spans="1:11">
      <c r="A83" s="253" t="s">
        <v>818</v>
      </c>
    </row>
    <row r="84" spans="1:11">
      <c r="A84" s="254" t="s">
        <v>819</v>
      </c>
    </row>
    <row r="85" spans="1:11">
      <c r="A85" s="253" t="s">
        <v>820</v>
      </c>
    </row>
    <row r="86" spans="1:11">
      <c r="A86" s="254" t="s">
        <v>821</v>
      </c>
    </row>
    <row r="87" spans="1:11">
      <c r="A87" s="253" t="s">
        <v>822</v>
      </c>
    </row>
    <row r="88" spans="1:11">
      <c r="A88" s="254" t="s">
        <v>823</v>
      </c>
    </row>
    <row r="89" spans="1:11">
      <c r="A89" s="253" t="s">
        <v>824</v>
      </c>
    </row>
    <row r="90" spans="1:11">
      <c r="A90" s="254" t="s">
        <v>825</v>
      </c>
    </row>
    <row r="91" spans="1:11">
      <c r="A91" s="253" t="s">
        <v>826</v>
      </c>
    </row>
    <row r="92" spans="1:11">
      <c r="A92" s="254" t="s">
        <v>827</v>
      </c>
    </row>
    <row r="93" spans="1:11">
      <c r="A93" s="253" t="s">
        <v>828</v>
      </c>
    </row>
    <row r="94" spans="1:11">
      <c r="A94" s="254" t="s">
        <v>829</v>
      </c>
    </row>
    <row r="95" spans="1:11">
      <c r="A95" s="253" t="s">
        <v>830</v>
      </c>
    </row>
    <row r="96" spans="1:11">
      <c r="A96" s="254" t="s">
        <v>831</v>
      </c>
    </row>
    <row r="97" spans="1:1">
      <c r="A97" s="253" t="s">
        <v>832</v>
      </c>
    </row>
    <row r="98" spans="1:1">
      <c r="A98" s="254" t="s">
        <v>833</v>
      </c>
    </row>
    <row r="99" spans="1:1">
      <c r="A99" s="253" t="s">
        <v>834</v>
      </c>
    </row>
    <row r="100" spans="1:1">
      <c r="A100" s="254" t="s">
        <v>835</v>
      </c>
    </row>
    <row r="101" spans="1:1">
      <c r="A101" s="253" t="s">
        <v>836</v>
      </c>
    </row>
    <row r="102" spans="1:1">
      <c r="A102" s="254" t="s">
        <v>837</v>
      </c>
    </row>
    <row r="103" spans="1:1">
      <c r="A103" s="253" t="s">
        <v>838</v>
      </c>
    </row>
    <row r="104" spans="1:1">
      <c r="A104" s="254" t="s">
        <v>839</v>
      </c>
    </row>
    <row r="105" spans="1:1">
      <c r="A105" s="253" t="s">
        <v>840</v>
      </c>
    </row>
    <row r="106" spans="1:1">
      <c r="A106" s="254" t="s">
        <v>841</v>
      </c>
    </row>
    <row r="107" spans="1:1">
      <c r="A107" s="253" t="s">
        <v>842</v>
      </c>
    </row>
    <row r="108" spans="1:1">
      <c r="A108" s="254" t="s">
        <v>843</v>
      </c>
    </row>
    <row r="109" spans="1:1">
      <c r="A109" s="253" t="s">
        <v>844</v>
      </c>
    </row>
    <row r="110" spans="1:1">
      <c r="A110" s="254" t="s">
        <v>845</v>
      </c>
    </row>
    <row r="111" spans="1:1">
      <c r="A111" s="253" t="s">
        <v>846</v>
      </c>
    </row>
    <row r="112" spans="1:1">
      <c r="A112" s="254" t="s">
        <v>736</v>
      </c>
    </row>
    <row r="113" spans="1:1">
      <c r="A113" s="253" t="s">
        <v>847</v>
      </c>
    </row>
    <row r="114" spans="1:1">
      <c r="A114" s="254" t="s">
        <v>848</v>
      </c>
    </row>
    <row r="115" spans="1:1">
      <c r="A115" s="253" t="s">
        <v>849</v>
      </c>
    </row>
    <row r="116" spans="1:1">
      <c r="A116" s="254" t="s">
        <v>850</v>
      </c>
    </row>
    <row r="117" spans="1:1">
      <c r="A117" s="253" t="s">
        <v>851</v>
      </c>
    </row>
    <row r="118" spans="1:1">
      <c r="A118" s="254" t="s">
        <v>852</v>
      </c>
    </row>
    <row r="119" spans="1:1">
      <c r="A119" s="253" t="s">
        <v>853</v>
      </c>
    </row>
    <row r="120" spans="1:1">
      <c r="A120" s="254" t="s">
        <v>854</v>
      </c>
    </row>
    <row r="121" spans="1:1">
      <c r="A121" s="253" t="s">
        <v>855</v>
      </c>
    </row>
    <row r="122" spans="1:1">
      <c r="A122" s="255" t="s">
        <v>856</v>
      </c>
    </row>
    <row r="123" spans="1:1">
      <c r="A123" s="253" t="s">
        <v>857</v>
      </c>
    </row>
    <row r="124" spans="1:1">
      <c r="A124" s="254" t="s">
        <v>858</v>
      </c>
    </row>
    <row r="125" spans="1:1">
      <c r="A125" s="253" t="s">
        <v>859</v>
      </c>
    </row>
    <row r="126" spans="1:1">
      <c r="A126" s="254" t="s">
        <v>860</v>
      </c>
    </row>
    <row r="127" spans="1:1">
      <c r="A127" s="256" t="s">
        <v>861</v>
      </c>
    </row>
    <row r="128" spans="1:1">
      <c r="A128" s="254" t="s">
        <v>862</v>
      </c>
    </row>
    <row r="129" spans="1:1">
      <c r="A129" s="253" t="s">
        <v>863</v>
      </c>
    </row>
    <row r="130" spans="1:1">
      <c r="A130" s="254" t="s">
        <v>864</v>
      </c>
    </row>
    <row r="131" spans="1:1">
      <c r="A131" s="253" t="s">
        <v>865</v>
      </c>
    </row>
    <row r="132" spans="1:1">
      <c r="A132" s="254" t="s">
        <v>866</v>
      </c>
    </row>
    <row r="133" spans="1:1">
      <c r="A133" s="253" t="s">
        <v>867</v>
      </c>
    </row>
    <row r="134" spans="1:1">
      <c r="A134" s="254" t="s">
        <v>868</v>
      </c>
    </row>
    <row r="135" spans="1:1">
      <c r="A135" s="253" t="s">
        <v>869</v>
      </c>
    </row>
    <row r="136" spans="1:1">
      <c r="A136" s="255" t="s">
        <v>870</v>
      </c>
    </row>
    <row r="137" spans="1:1">
      <c r="A137" s="253" t="s">
        <v>871</v>
      </c>
    </row>
    <row r="138" spans="1:1">
      <c r="A138" s="254" t="s">
        <v>872</v>
      </c>
    </row>
    <row r="139" spans="1:1">
      <c r="A139" s="253" t="s">
        <v>873</v>
      </c>
    </row>
    <row r="140" spans="1:1">
      <c r="A140" s="254" t="s">
        <v>874</v>
      </c>
    </row>
    <row r="141" spans="1:1">
      <c r="A141" s="253" t="s">
        <v>875</v>
      </c>
    </row>
    <row r="142" spans="1:1">
      <c r="A142" s="254" t="s">
        <v>876</v>
      </c>
    </row>
    <row r="143" spans="1:1">
      <c r="A143" s="253" t="s">
        <v>877</v>
      </c>
    </row>
    <row r="144" spans="1:1">
      <c r="A144" s="254" t="s">
        <v>878</v>
      </c>
    </row>
    <row r="145" spans="1:1">
      <c r="A145" s="253" t="s">
        <v>879</v>
      </c>
    </row>
    <row r="146" spans="1:1">
      <c r="A146" s="254" t="s">
        <v>880</v>
      </c>
    </row>
    <row r="147" spans="1:1">
      <c r="A147" s="256" t="s">
        <v>881</v>
      </c>
    </row>
    <row r="148" spans="1:1">
      <c r="A148" s="254" t="s">
        <v>882</v>
      </c>
    </row>
    <row r="149" spans="1:1">
      <c r="A149" s="253" t="s">
        <v>883</v>
      </c>
    </row>
    <row r="150" spans="1:1">
      <c r="A150" s="254" t="s">
        <v>884</v>
      </c>
    </row>
    <row r="151" spans="1:1">
      <c r="A151" s="253" t="s">
        <v>885</v>
      </c>
    </row>
    <row r="152" spans="1:1">
      <c r="A152" s="254" t="s">
        <v>886</v>
      </c>
    </row>
    <row r="153" spans="1:1">
      <c r="A153" s="253" t="s">
        <v>887</v>
      </c>
    </row>
    <row r="154" spans="1:1">
      <c r="A154" s="254" t="s">
        <v>888</v>
      </c>
    </row>
    <row r="155" spans="1:1">
      <c r="A155" s="253" t="s">
        <v>889</v>
      </c>
    </row>
    <row r="156" spans="1:1">
      <c r="A156" s="254" t="s">
        <v>890</v>
      </c>
    </row>
    <row r="157" spans="1:1">
      <c r="A157" s="253" t="s">
        <v>891</v>
      </c>
    </row>
    <row r="158" spans="1:1">
      <c r="A158" s="255" t="s">
        <v>892</v>
      </c>
    </row>
    <row r="159" spans="1:1">
      <c r="A159" s="253" t="s">
        <v>893</v>
      </c>
    </row>
    <row r="160" spans="1:1">
      <c r="A160" s="254" t="s">
        <v>894</v>
      </c>
    </row>
    <row r="161" spans="1:1">
      <c r="A161" s="253" t="s">
        <v>895</v>
      </c>
    </row>
    <row r="162" spans="1:1">
      <c r="A162" s="254" t="s">
        <v>896</v>
      </c>
    </row>
    <row r="163" spans="1:1">
      <c r="A163" s="253" t="s">
        <v>897</v>
      </c>
    </row>
    <row r="164" spans="1:1">
      <c r="A164" s="254" t="s">
        <v>898</v>
      </c>
    </row>
    <row r="165" spans="1:1">
      <c r="A165" s="256" t="s">
        <v>899</v>
      </c>
    </row>
    <row r="166" spans="1:1">
      <c r="A166" s="254" t="s">
        <v>900</v>
      </c>
    </row>
    <row r="167" spans="1:1">
      <c r="A167" s="253" t="s">
        <v>901</v>
      </c>
    </row>
    <row r="168" spans="1:1">
      <c r="A168" s="254" t="s">
        <v>902</v>
      </c>
    </row>
    <row r="169" spans="1:1">
      <c r="A169" s="253" t="s">
        <v>903</v>
      </c>
    </row>
    <row r="170" spans="1:1">
      <c r="A170" s="254" t="s">
        <v>904</v>
      </c>
    </row>
    <row r="171" spans="1:1">
      <c r="A171" s="253" t="s">
        <v>905</v>
      </c>
    </row>
    <row r="172" spans="1:1">
      <c r="A172" s="254" t="s">
        <v>906</v>
      </c>
    </row>
    <row r="173" spans="1:1">
      <c r="A173" s="253" t="s">
        <v>907</v>
      </c>
    </row>
    <row r="174" spans="1:1">
      <c r="A174" s="254" t="s">
        <v>908</v>
      </c>
    </row>
    <row r="175" spans="1:1">
      <c r="A175" s="253" t="s">
        <v>909</v>
      </c>
    </row>
    <row r="176" spans="1:1">
      <c r="A176" s="254" t="s">
        <v>910</v>
      </c>
    </row>
    <row r="177" spans="1:1">
      <c r="A177" s="256" t="s">
        <v>911</v>
      </c>
    </row>
    <row r="178" spans="1:1">
      <c r="A178" s="254" t="s">
        <v>912</v>
      </c>
    </row>
    <row r="179" spans="1:1">
      <c r="A179" s="253" t="s">
        <v>913</v>
      </c>
    </row>
    <row r="180" spans="1:1">
      <c r="A180" s="254" t="s">
        <v>914</v>
      </c>
    </row>
    <row r="181" spans="1:1">
      <c r="A181" s="253" t="s">
        <v>915</v>
      </c>
    </row>
    <row r="182" spans="1:1">
      <c r="A182" s="254" t="s">
        <v>916</v>
      </c>
    </row>
    <row r="183" spans="1:1">
      <c r="A183" s="253" t="s">
        <v>917</v>
      </c>
    </row>
    <row r="184" spans="1:1">
      <c r="A184" s="254" t="s">
        <v>918</v>
      </c>
    </row>
    <row r="185" spans="1:1">
      <c r="A185" s="256" t="s">
        <v>919</v>
      </c>
    </row>
    <row r="186" spans="1:1">
      <c r="A186" s="254" t="s">
        <v>920</v>
      </c>
    </row>
    <row r="187" spans="1:1">
      <c r="A187" s="253" t="s">
        <v>921</v>
      </c>
    </row>
    <row r="188" spans="1:1">
      <c r="A188" s="255" t="s">
        <v>922</v>
      </c>
    </row>
    <row r="189" spans="1:1">
      <c r="A189" s="256" t="s">
        <v>923</v>
      </c>
    </row>
    <row r="190" spans="1:1">
      <c r="A190" s="254" t="s">
        <v>924</v>
      </c>
    </row>
    <row r="191" spans="1:1">
      <c r="A191" s="253" t="s">
        <v>925</v>
      </c>
    </row>
    <row r="192" spans="1:1">
      <c r="A192" s="255" t="s">
        <v>926</v>
      </c>
    </row>
    <row r="193" spans="1:1">
      <c r="A193" s="256" t="s">
        <v>927</v>
      </c>
    </row>
    <row r="194" spans="1:1">
      <c r="A194" s="254" t="s">
        <v>928</v>
      </c>
    </row>
    <row r="195" spans="1:1">
      <c r="A195" s="253" t="s">
        <v>929</v>
      </c>
    </row>
    <row r="196" spans="1:1">
      <c r="A196" s="255" t="s">
        <v>930</v>
      </c>
    </row>
    <row r="197" spans="1:1">
      <c r="A197" s="256" t="s">
        <v>931</v>
      </c>
    </row>
    <row r="198" spans="1:1">
      <c r="A198" s="254" t="s">
        <v>932</v>
      </c>
    </row>
    <row r="199" spans="1:1">
      <c r="A199" s="253" t="s">
        <v>933</v>
      </c>
    </row>
    <row r="200" spans="1:1">
      <c r="A200" s="254" t="s">
        <v>934</v>
      </c>
    </row>
    <row r="201" spans="1:1">
      <c r="A201" s="253" t="s">
        <v>935</v>
      </c>
    </row>
    <row r="202" spans="1:1">
      <c r="A202" s="254" t="s">
        <v>936</v>
      </c>
    </row>
    <row r="203" spans="1:1">
      <c r="A203" s="253" t="s">
        <v>937</v>
      </c>
    </row>
    <row r="204" spans="1:1">
      <c r="A204" s="254" t="s">
        <v>938</v>
      </c>
    </row>
    <row r="205" spans="1:1">
      <c r="A205" s="253" t="s">
        <v>939</v>
      </c>
    </row>
    <row r="206" spans="1:1">
      <c r="A206" s="254" t="s">
        <v>940</v>
      </c>
    </row>
    <row r="207" spans="1:1">
      <c r="A207" s="253" t="s">
        <v>941</v>
      </c>
    </row>
    <row r="208" spans="1:1">
      <c r="A208" s="254" t="s">
        <v>942</v>
      </c>
    </row>
    <row r="209" spans="1:1">
      <c r="A209" s="253" t="s">
        <v>943</v>
      </c>
    </row>
    <row r="210" spans="1:1">
      <c r="A210" s="254" t="s">
        <v>944</v>
      </c>
    </row>
    <row r="211" spans="1:1">
      <c r="A211" s="253" t="s">
        <v>945</v>
      </c>
    </row>
    <row r="212" spans="1:1">
      <c r="A212" s="255" t="s">
        <v>946</v>
      </c>
    </row>
    <row r="213" spans="1:1">
      <c r="A213" s="253" t="s">
        <v>947</v>
      </c>
    </row>
    <row r="214" spans="1:1">
      <c r="A214" s="254" t="s">
        <v>948</v>
      </c>
    </row>
    <row r="215" spans="1:1">
      <c r="A215" s="253" t="s">
        <v>949</v>
      </c>
    </row>
    <row r="216" spans="1:1">
      <c r="A216" s="254" t="s">
        <v>950</v>
      </c>
    </row>
    <row r="217" spans="1:1">
      <c r="A217" s="251" t="s">
        <v>951</v>
      </c>
    </row>
    <row r="218" spans="1:1">
      <c r="A218" s="25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G525" activePane="topRight" state="frozen"/>
      <selection pane="topRight" activeCell="D534" sqref="D53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04" t="s">
        <v>962</v>
      </c>
      <c r="BB2" s="208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04" t="s">
        <v>963</v>
      </c>
      <c r="AJ3" s="208"/>
      <c r="AK3" s="204" t="s">
        <v>964</v>
      </c>
      <c r="AL3" s="205"/>
      <c r="AM3" s="206"/>
      <c r="AN3" s="207"/>
      <c r="AO3" s="205"/>
      <c r="AP3" s="205"/>
      <c r="AQ3" s="208"/>
      <c r="AR3" s="63"/>
      <c r="AS3" s="209" t="s">
        <v>970</v>
      </c>
      <c r="AT3" s="210"/>
      <c r="AU3" s="209" t="s">
        <v>971</v>
      </c>
      <c r="AV3" s="210"/>
      <c r="AW3" s="209" t="s">
        <v>972</v>
      </c>
      <c r="AX3" s="210"/>
      <c r="AY3" s="63" t="s">
        <v>973</v>
      </c>
      <c r="AZ3" s="63"/>
      <c r="BA3" s="232"/>
      <c r="BB3" s="233"/>
      <c r="BC3" s="204" t="s">
        <v>966</v>
      </c>
      <c r="BD3" s="205"/>
      <c r="BE3" s="205"/>
      <c r="BF3" s="208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/>
      <c r="AS468" s="107"/>
      <c r="AT468" s="107"/>
      <c r="AU468" s="135"/>
      <c r="AV468" s="135"/>
      <c r="AW468" s="14"/>
      <c r="AX468" s="14"/>
      <c r="AY468" s="160">
        <f t="shared" si="48"/>
        <v>0</v>
      </c>
      <c r="AZ468" s="151"/>
      <c r="BA468" s="108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/>
      <c r="BI468" s="17"/>
      <c r="BJ468" s="17" t="s">
        <v>1651</v>
      </c>
      <c r="BK468" s="18"/>
      <c r="BL468" s="16"/>
      <c r="BM468" s="129"/>
      <c r="BN468" s="129"/>
      <c r="BO468" s="129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/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1652</v>
      </c>
      <c r="X471" s="103" t="s">
        <v>421</v>
      </c>
      <c r="Y471" s="128" t="s">
        <v>424</v>
      </c>
      <c r="Z471" s="103"/>
      <c r="AA471" s="104" t="s">
        <v>1653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1654</v>
      </c>
      <c r="BK471" s="17" t="s">
        <v>1655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1656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1</v>
      </c>
      <c r="BI472" s="17"/>
      <c r="BJ472" s="17" t="s">
        <v>1657</v>
      </c>
      <c r="BK472" s="17" t="s">
        <v>1657</v>
      </c>
      <c r="BL472" s="16"/>
      <c r="BM472" s="129"/>
      <c r="BN472" s="129"/>
      <c r="BO472" s="129"/>
      <c r="BP472" s="18"/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/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1658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1659</v>
      </c>
      <c r="BK473" s="17" t="s">
        <v>1659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1658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1660</v>
      </c>
      <c r="BK477" s="17" t="s">
        <v>1660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1661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0.54722222222222228</v>
      </c>
      <c r="AU478" s="135"/>
      <c r="AV478" s="135"/>
      <c r="AW478" s="14"/>
      <c r="AX478" s="14"/>
      <c r="AY478" s="160">
        <f t="shared" si="48"/>
        <v>0.10416666666666674</v>
      </c>
      <c r="AZ478" s="151"/>
      <c r="BA478" s="108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1</v>
      </c>
      <c r="BI478" s="17"/>
      <c r="BJ478" s="17" t="s">
        <v>1662</v>
      </c>
      <c r="BK478" s="17" t="s">
        <v>1662</v>
      </c>
      <c r="BL478" s="16"/>
      <c r="BM478" s="129"/>
      <c r="BN478" s="129"/>
      <c r="BO478" s="129"/>
      <c r="BP478" s="18"/>
      <c r="BQ478" s="12" t="str">
        <f t="shared" si="50"/>
        <v>Produção e Intervalo</v>
      </c>
      <c r="BR478" s="19">
        <f t="shared" si="51"/>
        <v>0.83333333333333393</v>
      </c>
      <c r="BS478" s="19">
        <f t="shared" si="52"/>
        <v>0</v>
      </c>
      <c r="BT478" s="185" t="str">
        <f t="shared" si="53"/>
        <v/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79" s="103" t="s">
        <v>894</v>
      </c>
      <c r="E479" s="155" t="s">
        <v>1663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0.54722222222222228</v>
      </c>
      <c r="AU479" s="135"/>
      <c r="AV479" s="135"/>
      <c r="AW479" s="14"/>
      <c r="AX479" s="14"/>
      <c r="AY479" s="160">
        <f t="shared" si="48"/>
        <v>0.10416666666666674</v>
      </c>
      <c r="AZ479" s="151"/>
      <c r="BA479" s="108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1</v>
      </c>
      <c r="BI479" s="17"/>
      <c r="BJ479" s="17" t="s">
        <v>1662</v>
      </c>
      <c r="BK479" s="17" t="s">
        <v>1662</v>
      </c>
      <c r="BL479" s="16"/>
      <c r="BM479" s="129"/>
      <c r="BN479" s="129"/>
      <c r="BO479" s="129"/>
      <c r="BP479" s="18"/>
      <c r="BQ479" s="12" t="str">
        <f t="shared" si="50"/>
        <v>Produção e Intervalo</v>
      </c>
      <c r="BR479" s="19">
        <f t="shared" si="51"/>
        <v>0.83333333333333393</v>
      </c>
      <c r="BS479" s="19">
        <f t="shared" si="52"/>
        <v>0</v>
      </c>
      <c r="BT479" s="185" t="str">
        <f t="shared" si="53"/>
        <v/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1664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1665</v>
      </c>
      <c r="BK480" s="17" t="s">
        <v>1662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1666</v>
      </c>
      <c r="W481" s="149" t="s">
        <v>1667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0.54722222222222228</v>
      </c>
      <c r="AU481" s="135"/>
      <c r="AV481" s="135"/>
      <c r="AW481" s="14"/>
      <c r="AX481" s="14"/>
      <c r="AY481" s="160">
        <f t="shared" si="48"/>
        <v>0.10416666666666674</v>
      </c>
      <c r="AZ481" s="151"/>
      <c r="BA481" s="108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1</v>
      </c>
      <c r="BI481" s="17"/>
      <c r="BJ481" s="17" t="s">
        <v>1662</v>
      </c>
      <c r="BK481" s="18"/>
      <c r="BL481" s="16"/>
      <c r="BM481" s="129"/>
      <c r="BN481" s="129"/>
      <c r="BO481" s="129"/>
      <c r="BP481" s="18"/>
      <c r="BQ481" s="12" t="str">
        <f t="shared" si="50"/>
        <v>Produção e Intervalo</v>
      </c>
      <c r="BR481" s="19">
        <f t="shared" si="51"/>
        <v>0.83333333333333393</v>
      </c>
      <c r="BS481" s="19">
        <f t="shared" si="52"/>
        <v>0</v>
      </c>
      <c r="BT481" s="185" t="str">
        <f t="shared" si="53"/>
        <v/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1668</v>
      </c>
      <c r="X482" s="103" t="s">
        <v>421</v>
      </c>
      <c r="Y482" s="128" t="s">
        <v>424</v>
      </c>
      <c r="Z482" s="103"/>
      <c r="AA482" s="104" t="s">
        <v>1669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1670</v>
      </c>
      <c r="BK482" s="17" t="s">
        <v>1670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1671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1672</v>
      </c>
      <c r="N485" s="126" t="s">
        <v>1673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1674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1675</v>
      </c>
      <c r="BK485" s="17" t="s">
        <v>1675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1676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1677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1678</v>
      </c>
      <c r="BK487" s="17" t="s">
        <v>1678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1679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1680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1678</v>
      </c>
      <c r="BK488" s="17" t="s">
        <v>1678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1679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1681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1678</v>
      </c>
      <c r="BK489" s="17" t="s">
        <v>1678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1679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1682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1683</v>
      </c>
      <c r="BK491" s="17" t="s">
        <v>1683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1684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/>
      <c r="AT493" s="107"/>
      <c r="AU493" s="135"/>
      <c r="AV493" s="135"/>
      <c r="AW493" s="14"/>
      <c r="AX493" s="14"/>
      <c r="AY493" s="160">
        <f t="shared" si="48"/>
        <v>0</v>
      </c>
      <c r="AZ493" s="151"/>
      <c r="BA493" s="108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1685</v>
      </c>
      <c r="BK493" s="17" t="s">
        <v>1685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1686</v>
      </c>
      <c r="W494" s="149" t="s">
        <v>1687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/>
      <c r="AS494" s="107"/>
      <c r="AT494" s="107"/>
      <c r="AU494" s="135"/>
      <c r="AV494" s="135"/>
      <c r="AW494" s="14"/>
      <c r="AX494" s="14"/>
      <c r="AY494" s="160">
        <f t="shared" si="48"/>
        <v>0</v>
      </c>
      <c r="AZ494" s="151"/>
      <c r="BA494" s="108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/>
      <c r="BI494" s="17"/>
      <c r="BJ494" s="17" t="s">
        <v>1626</v>
      </c>
      <c r="BK494" s="18"/>
      <c r="BL494" s="16"/>
      <c r="BM494" s="129"/>
      <c r="BN494" s="129"/>
      <c r="BO494" s="129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/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1688</v>
      </c>
      <c r="W495" s="149" t="s">
        <v>1687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/>
      <c r="AS495" s="107"/>
      <c r="AT495" s="107"/>
      <c r="AU495" s="135"/>
      <c r="AV495" s="135"/>
      <c r="AW495" s="14"/>
      <c r="AX495" s="14"/>
      <c r="AY495" s="160">
        <f t="shared" si="48"/>
        <v>0</v>
      </c>
      <c r="AZ495" s="151"/>
      <c r="BA495" s="108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/>
      <c r="BI495" s="17"/>
      <c r="BJ495" s="17" t="s">
        <v>1626</v>
      </c>
      <c r="BK495" s="18"/>
      <c r="BL495" s="16"/>
      <c r="BM495" s="129"/>
      <c r="BN495" s="129"/>
      <c r="BO495" s="129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/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1689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1690</v>
      </c>
      <c r="BK496" s="17" t="s">
        <v>1690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/>
      <c r="AT498" s="107"/>
      <c r="AU498" s="135"/>
      <c r="AV498" s="135"/>
      <c r="AW498" s="14"/>
      <c r="AX498" s="14"/>
      <c r="AY498" s="160">
        <f t="shared" si="48"/>
        <v>0</v>
      </c>
      <c r="AZ498" s="151"/>
      <c r="BA498" s="108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/>
      <c r="BI498" s="17"/>
      <c r="BJ498" s="17" t="s">
        <v>1692</v>
      </c>
      <c r="BK498" s="17" t="s">
        <v>1692</v>
      </c>
      <c r="BL498" s="16"/>
      <c r="BM498" s="129"/>
      <c r="BN498" s="129"/>
      <c r="BO498" s="129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/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1693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1694</v>
      </c>
      <c r="BK499" s="17" t="s">
        <v>1694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/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1695</v>
      </c>
      <c r="J502" s="104">
        <v>68</v>
      </c>
      <c r="K502" s="104">
        <v>67.531999999999996</v>
      </c>
      <c r="L502" s="104">
        <v>68.531999999999996</v>
      </c>
      <c r="M502" s="126" t="s">
        <v>298</v>
      </c>
      <c r="N502" s="126" t="s">
        <v>1696</v>
      </c>
      <c r="O502" s="105">
        <v>0.39583333333333331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1697</v>
      </c>
      <c r="W502" s="149" t="s">
        <v>1698</v>
      </c>
      <c r="X502" s="103" t="s">
        <v>416</v>
      </c>
      <c r="Y502" s="128"/>
      <c r="Z502" s="103"/>
      <c r="AA502" s="104" t="s">
        <v>1699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4" t="str">
        <f>IF(BS_CONTROLE[[#This Row],[Entre - Estações]]=0, "-", BS_CONTROLE[[#This Row],[Entre - Estações]])</f>
        <v>ZSU</v>
      </c>
      <c r="AN502" s="104" t="str">
        <f>IF(BS_CONTROLE[[#This Row],[SB]]=0, "-", BS_CONTROLE[[#This Row],[SB]])</f>
        <v>K70K74/ZSU2/ZK57ZHO</v>
      </c>
      <c r="AO502" s="104">
        <f>IF(BS_CONTROLE[[#This Row],[SUB]]=0, "-", BS_CONTROLE[[#This Row],[SUB]])</f>
        <v>68</v>
      </c>
      <c r="AP502" s="104">
        <f>BS_CONTROLE[[#This Row],[KM - Inicio]]</f>
        <v>67.531999999999996</v>
      </c>
      <c r="AQ502" s="104">
        <f>BS_CONTROLE[[#This Row],[KM - Inicio]]</f>
        <v>67.531999999999996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1700</v>
      </c>
      <c r="X504" s="103" t="s">
        <v>421</v>
      </c>
      <c r="Y504" s="128"/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/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V9346073</v>
      </c>
      <c r="B506" s="101">
        <v>46073</v>
      </c>
      <c r="C50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6" s="103" t="s">
        <v>814</v>
      </c>
      <c r="E506" s="155">
        <v>162</v>
      </c>
      <c r="F506" s="125" t="s">
        <v>698</v>
      </c>
      <c r="G506" s="140" t="str">
        <f>IF(D506="","*",VLOOKUP(F506,BS_ATIVIDADE[],3,FALSE))</f>
        <v>MECANIZAÇÃO - SOCADORA</v>
      </c>
      <c r="H506" s="104" t="s">
        <v>104</v>
      </c>
      <c r="I506" s="104" t="s">
        <v>104</v>
      </c>
      <c r="J506" s="104">
        <v>56</v>
      </c>
      <c r="K506" s="104">
        <v>204.4</v>
      </c>
      <c r="L506" s="104">
        <v>205.8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6" s="105">
        <v>0.375</v>
      </c>
      <c r="P506" s="105">
        <v>8.3333333333333329E-2</v>
      </c>
      <c r="Q506" s="104">
        <v>1020</v>
      </c>
      <c r="R506" s="10" t="str">
        <f>IFERROR(_xlfn.XLOOKUP(F506, BS_ATIVIDADE[ATIVIDADE],BS_ATIVIDADE[UNIDADE] ), "*")</f>
        <v>M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1109</v>
      </c>
      <c r="W506" s="149" t="s">
        <v>1658</v>
      </c>
      <c r="X506" s="103" t="s">
        <v>421</v>
      </c>
      <c r="Y506" s="128"/>
      <c r="Z506" s="103"/>
      <c r="AA506" s="104">
        <v>1</v>
      </c>
      <c r="AB506" s="102" t="s">
        <v>418</v>
      </c>
      <c r="AC506" s="150" t="s">
        <v>419</v>
      </c>
      <c r="AD506" s="106">
        <v>0.33333333333333331</v>
      </c>
      <c r="AE506" s="104">
        <v>7309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MECANIZAÇÃO - SOCADORA</v>
      </c>
      <c r="AJ506" s="9" t="str">
        <f>IF(BS_CONTROLE[[#This Row],[Atividade]]=0, "-", BS_CONTROLE[[#This Row],[Atividade]])</f>
        <v>MECANIZAÇÃO - SOCADORA</v>
      </c>
      <c r="AK506" s="31" t="str">
        <f>BS_CONTROLE[[#This Row],[Local - Partida]]</f>
        <v>ZYU1</v>
      </c>
      <c r="AL506" s="31" t="str">
        <f>BS_CONTROLE[[#This Row],[Local - Encerramento]]</f>
        <v>ZYU1</v>
      </c>
      <c r="AM506" s="104" t="str">
        <f>IF(BS_CONTROLE[[#This Row],[Entre - Estações]]=0, "-", BS_CONTROLE[[#This Row],[Entre - Estações]])</f>
        <v>ZYU-ZST</v>
      </c>
      <c r="AN506" s="104" t="str">
        <f>IF(BS_CONTROLE[[#This Row],[SB]]=0, "-", BS_CONTROLE[[#This Row],[SB]])</f>
        <v>ZYU206</v>
      </c>
      <c r="AO506" s="104">
        <f>IF(BS_CONTROLE[[#This Row],[SUB]]=0, "-", BS_CONTROLE[[#This Row],[SUB]])</f>
        <v>56</v>
      </c>
      <c r="AP506" s="104">
        <f>BS_CONTROLE[[#This Row],[KM - Inicio]]</f>
        <v>204.4</v>
      </c>
      <c r="AQ506" s="104">
        <f>BS_CONTROLE[[#This Row],[KM - Inicio]]</f>
        <v>204.4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M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/>
      </c>
      <c r="B507" s="101"/>
      <c r="C5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07" s="103"/>
      <c r="E507" s="155">
        <v>373</v>
      </c>
      <c r="F507" s="125"/>
      <c r="G507" s="140" t="str">
        <f>IF(D507="","*",VLOOKUP(F507,BS_ATIVIDADE[],3,FALSE))</f>
        <v>*</v>
      </c>
      <c r="H507" s="104"/>
      <c r="I507" s="104"/>
      <c r="J507" s="104"/>
      <c r="K507" s="104"/>
      <c r="L507" s="104"/>
      <c r="M507" s="126"/>
      <c r="N507" s="126"/>
      <c r="O507" s="105"/>
      <c r="P507" s="105"/>
      <c r="Q507" s="104"/>
      <c r="R507" s="10" t="str">
        <f>IFERROR(_xlfn.XLOOKUP(F507, BS_ATIVIDADE[ATIVIDADE],BS_ATIVIDADE[UNIDADE] ), "*")</f>
        <v>*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4"/>
      <c r="W507" s="149"/>
      <c r="X507" s="103"/>
      <c r="Y507" s="128"/>
      <c r="Z507" s="103"/>
      <c r="AA507" s="104"/>
      <c r="AB507" s="102"/>
      <c r="AC507" s="150"/>
      <c r="AD507" s="106"/>
      <c r="AE507" s="104"/>
      <c r="AF507" s="104"/>
      <c r="AG507" s="104"/>
      <c r="AH507" s="15"/>
      <c r="AI507" s="125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4" t="str">
        <f>IF(BS_CONTROLE[[#This Row],[Entre - Estações]]=0, "-", BS_CONTROLE[[#This Row],[Entre - Estações]])</f>
        <v>-</v>
      </c>
      <c r="AN507" s="104" t="str">
        <f>IF(BS_CONTROLE[[#This Row],[SB]]=0, "-", BS_CONTROLE[[#This Row],[SB]])</f>
        <v>-</v>
      </c>
      <c r="AO507" s="104" t="str">
        <f>IF(BS_CONTROLE[[#This Row],[SUB]]=0, "-", BS_CONTROLE[[#This Row],[SUB]])</f>
        <v>-</v>
      </c>
      <c r="AP507" s="104">
        <f>BS_CONTROLE[[#This Row],[KM - Inicio]]</f>
        <v>0</v>
      </c>
      <c r="AQ507" s="104">
        <f>BS_CONTROLE[[#This Row],[KM - Inicio]]</f>
        <v>0</v>
      </c>
      <c r="AR507" s="107"/>
      <c r="AS507" s="107"/>
      <c r="AT507" s="107"/>
      <c r="AU507" s="135"/>
      <c r="AV507" s="135"/>
      <c r="AW507" s="14"/>
      <c r="AX507" s="14"/>
      <c r="AY507" s="160" t="str">
        <f t="shared" si="48"/>
        <v>*</v>
      </c>
      <c r="AZ507" s="151"/>
      <c r="BA507" s="10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/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/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/>
      <c r="L514" s="104"/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5"/>
      <c r="P514" s="105"/>
      <c r="Q514" s="104"/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4" t="s">
        <v>1097</v>
      </c>
      <c r="W514" s="149" t="s">
        <v>1701</v>
      </c>
      <c r="X514" s="103" t="s">
        <v>416</v>
      </c>
      <c r="Y514" s="128"/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-</v>
      </c>
      <c r="AN514" s="104" t="str">
        <f>IF(BS_CONTROLE[[#This Row],[SB]]=0, "-", BS_CONTROLE[[#This Row],[SB]])</f>
        <v>-</v>
      </c>
      <c r="AO514" s="104">
        <f>IF(BS_CONTROLE[[#This Row],[SUB]]=0, "-", BS_CONTROLE[[#This Row],[SUB]])</f>
        <v>55</v>
      </c>
      <c r="AP514" s="104">
        <f>BS_CONTROLE[[#This Row],[KM - Inicio]]</f>
        <v>0</v>
      </c>
      <c r="AQ514" s="104">
        <f>BS_CONTROLE[[#This Row],[KM - Inicio]]</f>
        <v>0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e">
        <f t="shared" si="50"/>
        <v>#DIV/0!</v>
      </c>
      <c r="BR514" s="19" t="e">
        <f t="shared" si="51"/>
        <v>#DIV/0!</v>
      </c>
      <c r="BS514" s="19" t="e">
        <f t="shared" si="52"/>
        <v>#DIV/0!</v>
      </c>
      <c r="BT514" s="185" t="str">
        <f t="shared" si="53"/>
        <v/>
      </c>
    </row>
    <row r="515" spans="1:72" hidden="1">
      <c r="A515" s="47" t="str">
        <f t="shared" si="49"/>
        <v>46073</v>
      </c>
      <c r="B515" s="101">
        <v>46073</v>
      </c>
      <c r="C51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5" s="103"/>
      <c r="E515" s="155">
        <v>509</v>
      </c>
      <c r="F515" s="125"/>
      <c r="G515" s="140" t="str">
        <f>IF(D515="","*",VLOOKUP(F515,BS_ATIVIDADE[],3,FALSE))</f>
        <v>*</v>
      </c>
      <c r="H515" s="105"/>
      <c r="I515" s="105"/>
      <c r="J515" s="104"/>
      <c r="K515" s="104"/>
      <c r="L515" s="104"/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5"/>
      <c r="P515" s="105"/>
      <c r="Q515" s="104"/>
      <c r="R515" s="10" t="str">
        <f>IFERROR(_xlfn.XLOOKUP(F515, BS_ATIVIDADE[ATIVIDADE],BS_ATIVIDADE[UNIDADE] ), "*")</f>
        <v>*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4"/>
      <c r="W515" s="149"/>
      <c r="X515" s="103"/>
      <c r="Y515" s="128"/>
      <c r="Z515" s="103"/>
      <c r="AA515" s="104"/>
      <c r="AB515" s="102"/>
      <c r="AC515" s="150"/>
      <c r="AD515" s="106"/>
      <c r="AE515" s="104"/>
      <c r="AF515" s="104"/>
      <c r="AG515" s="104"/>
      <c r="AH515" s="15"/>
      <c r="AI515" s="125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4" t="str">
        <f>IF(BS_CONTROLE[[#This Row],[Entre - Estações]]=0, "-", BS_CONTROLE[[#This Row],[Entre - Estações]])</f>
        <v>-</v>
      </c>
      <c r="AN515" s="104" t="str">
        <f>IF(BS_CONTROLE[[#This Row],[SB]]=0, "-", BS_CONTROLE[[#This Row],[SB]])</f>
        <v>-</v>
      </c>
      <c r="AO515" s="104" t="str">
        <f>IF(BS_CONTROLE[[#This Row],[SUB]]=0, "-", BS_CONTROLE[[#This Row],[SUB]])</f>
        <v>-</v>
      </c>
      <c r="AP515" s="104">
        <f>BS_CONTROLE[[#This Row],[KM - Inicio]]</f>
        <v>0</v>
      </c>
      <c r="AQ515" s="104">
        <f>BS_CONTROLE[[#This Row],[KM - Inicio]]</f>
        <v>0</v>
      </c>
      <c r="AR515" s="107"/>
      <c r="AS515" s="107"/>
      <c r="AT515" s="107"/>
      <c r="AU515" s="135"/>
      <c r="AV515" s="135"/>
      <c r="AW515" s="14"/>
      <c r="AX515" s="14"/>
      <c r="AY515" s="160" t="str">
        <f t="shared" si="48"/>
        <v>*</v>
      </c>
      <c r="AZ515" s="151"/>
      <c r="BA515" s="10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5" t="str">
        <f t="shared" si="53"/>
        <v/>
      </c>
    </row>
    <row r="516" spans="1:72" hidden="1">
      <c r="A516" s="47" t="str">
        <f t="shared" si="49"/>
        <v>46073</v>
      </c>
      <c r="B516" s="101">
        <v>46073</v>
      </c>
      <c r="C516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6" s="103"/>
      <c r="E516" s="155">
        <v>510</v>
      </c>
      <c r="F516" s="125"/>
      <c r="G516" s="140" t="str">
        <f>IF(D516="","*",VLOOKUP(F516,BS_ATIVIDADE[],3,FALSE))</f>
        <v>*</v>
      </c>
      <c r="H516" s="105"/>
      <c r="I516" s="105"/>
      <c r="J516" s="104"/>
      <c r="K516" s="104"/>
      <c r="L516" s="104"/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5"/>
      <c r="P516" s="105"/>
      <c r="Q516" s="104"/>
      <c r="R516" s="10" t="str">
        <f>IFERROR(_xlfn.XLOOKUP(F516, BS_ATIVIDADE[ATIVIDADE],BS_ATIVIDADE[UNIDADE] ), "*")</f>
        <v>*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4"/>
      <c r="W516" s="149"/>
      <c r="X516" s="103"/>
      <c r="Y516" s="128"/>
      <c r="Z516" s="103"/>
      <c r="AA516" s="104"/>
      <c r="AB516" s="102"/>
      <c r="AC516" s="150"/>
      <c r="AD516" s="106"/>
      <c r="AE516" s="104"/>
      <c r="AF516" s="104"/>
      <c r="AG516" s="104"/>
      <c r="AH516" s="15"/>
      <c r="AI516" s="125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4" t="str">
        <f>IF(BS_CONTROLE[[#This Row],[Entre - Estações]]=0, "-", BS_CONTROLE[[#This Row],[Entre - Estações]])</f>
        <v>-</v>
      </c>
      <c r="AN516" s="104" t="str">
        <f>IF(BS_CONTROLE[[#This Row],[SB]]=0, "-", BS_CONTROLE[[#This Row],[SB]])</f>
        <v>-</v>
      </c>
      <c r="AO516" s="104" t="str">
        <f>IF(BS_CONTROLE[[#This Row],[SUB]]=0, "-", BS_CONTROLE[[#This Row],[SUB]])</f>
        <v>-</v>
      </c>
      <c r="AP516" s="104">
        <f>BS_CONTROLE[[#This Row],[KM - Inicio]]</f>
        <v>0</v>
      </c>
      <c r="AQ516" s="104">
        <f>BS_CONTROLE[[#This Row],[KM - Inicio]]</f>
        <v>0</v>
      </c>
      <c r="AR516" s="107"/>
      <c r="AS516" s="107"/>
      <c r="AT516" s="107"/>
      <c r="AU516" s="135"/>
      <c r="AV516" s="135"/>
      <c r="AW516" s="14"/>
      <c r="AX516" s="14"/>
      <c r="AY516" s="160" t="str">
        <f t="shared" si="48"/>
        <v>*</v>
      </c>
      <c r="AZ516" s="151"/>
      <c r="BA516" s="10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5" t="str">
        <f t="shared" si="53"/>
        <v/>
      </c>
    </row>
    <row r="517" spans="1:72" hidden="1">
      <c r="A517" s="47" t="str">
        <f t="shared" si="49"/>
        <v>46073</v>
      </c>
      <c r="B517" s="101">
        <v>46073</v>
      </c>
      <c r="C51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7" s="103"/>
      <c r="E517" s="155">
        <v>511</v>
      </c>
      <c r="F517" s="125"/>
      <c r="G517" s="140" t="str">
        <f>IF(D517="","*",VLOOKUP(F517,BS_ATIVIDADE[],3,FALSE))</f>
        <v>*</v>
      </c>
      <c r="H517" s="105"/>
      <c r="I517" s="105"/>
      <c r="J517" s="104"/>
      <c r="K517" s="104"/>
      <c r="L517" s="104"/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5"/>
      <c r="P517" s="105"/>
      <c r="Q517" s="104"/>
      <c r="R517" s="10" t="str">
        <f>IFERROR(_xlfn.XLOOKUP(F517, BS_ATIVIDADE[ATIVIDADE],BS_ATIVIDADE[UNIDADE] ), "*")</f>
        <v>*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4"/>
      <c r="W517" s="149"/>
      <c r="X517" s="103"/>
      <c r="Y517" s="128"/>
      <c r="Z517" s="103"/>
      <c r="AA517" s="104"/>
      <c r="AB517" s="102"/>
      <c r="AC517" s="150"/>
      <c r="AD517" s="106"/>
      <c r="AE517" s="104"/>
      <c r="AF517" s="104"/>
      <c r="AG517" s="104"/>
      <c r="AH517" s="15"/>
      <c r="AI517" s="125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4" t="str">
        <f>IF(BS_CONTROLE[[#This Row],[Entre - Estações]]=0, "-", BS_CONTROLE[[#This Row],[Entre - Estações]])</f>
        <v>-</v>
      </c>
      <c r="AN517" s="104" t="str">
        <f>IF(BS_CONTROLE[[#This Row],[SB]]=0, "-", BS_CONTROLE[[#This Row],[SB]])</f>
        <v>-</v>
      </c>
      <c r="AO517" s="104" t="str">
        <f>IF(BS_CONTROLE[[#This Row],[SUB]]=0, "-", BS_CONTROLE[[#This Row],[SUB]])</f>
        <v>-</v>
      </c>
      <c r="AP517" s="104">
        <f>BS_CONTROLE[[#This Row],[KM - Inicio]]</f>
        <v>0</v>
      </c>
      <c r="AQ517" s="104">
        <f>BS_CONTROLE[[#This Row],[KM - Inicio]]</f>
        <v>0</v>
      </c>
      <c r="AR517" s="107"/>
      <c r="AS517" s="107"/>
      <c r="AT517" s="107"/>
      <c r="AU517" s="135"/>
      <c r="AV517" s="135"/>
      <c r="AW517" s="14"/>
      <c r="AX517" s="14"/>
      <c r="AY517" s="160" t="str">
        <f t="shared" si="48"/>
        <v>*</v>
      </c>
      <c r="AZ517" s="151"/>
      <c r="BA517" s="10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5" t="str">
        <f t="shared" si="53"/>
        <v/>
      </c>
    </row>
    <row r="518" spans="1:72" hidden="1">
      <c r="A518" s="47" t="str">
        <f t="shared" si="49"/>
        <v>46073</v>
      </c>
      <c r="B518" s="101">
        <v>46073</v>
      </c>
      <c r="C51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8" s="103"/>
      <c r="E518" s="155">
        <v>512</v>
      </c>
      <c r="F518" s="125"/>
      <c r="G518" s="140" t="str">
        <f>IF(D518="","*",VLOOKUP(F518,BS_ATIVIDADE[],3,FALSE))</f>
        <v>*</v>
      </c>
      <c r="H518" s="105"/>
      <c r="I518" s="105"/>
      <c r="J518" s="104"/>
      <c r="K518" s="104"/>
      <c r="L518" s="104"/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5"/>
      <c r="P518" s="105"/>
      <c r="Q518" s="104"/>
      <c r="R518" s="10" t="str">
        <f>IFERROR(_xlfn.XLOOKUP(F518, BS_ATIVIDADE[ATIVIDADE],BS_ATIVIDADE[UNIDADE] ), "*")</f>
        <v>*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4"/>
      <c r="W518" s="149"/>
      <c r="X518" s="103"/>
      <c r="Y518" s="128"/>
      <c r="Z518" s="103"/>
      <c r="AA518" s="104"/>
      <c r="AB518" s="102"/>
      <c r="AC518" s="150"/>
      <c r="AD518" s="106"/>
      <c r="AE518" s="104"/>
      <c r="AF518" s="104"/>
      <c r="AG518" s="104"/>
      <c r="AH518" s="15"/>
      <c r="AI518" s="125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4" t="str">
        <f>IF(BS_CONTROLE[[#This Row],[Entre - Estações]]=0, "-", BS_CONTROLE[[#This Row],[Entre - Estações]])</f>
        <v>-</v>
      </c>
      <c r="AN518" s="104" t="str">
        <f>IF(BS_CONTROLE[[#This Row],[SB]]=0, "-", BS_CONTROLE[[#This Row],[SB]])</f>
        <v>-</v>
      </c>
      <c r="AO518" s="104" t="str">
        <f>IF(BS_CONTROLE[[#This Row],[SUB]]=0, "-", BS_CONTROLE[[#This Row],[SUB]])</f>
        <v>-</v>
      </c>
      <c r="AP518" s="104">
        <f>BS_CONTROLE[[#This Row],[KM - Inicio]]</f>
        <v>0</v>
      </c>
      <c r="AQ518" s="104">
        <f>BS_CONTROLE[[#This Row],[KM - Inicio]]</f>
        <v>0</v>
      </c>
      <c r="AR518" s="107"/>
      <c r="AS518" s="107"/>
      <c r="AT518" s="107"/>
      <c r="AU518" s="135"/>
      <c r="AV518" s="135"/>
      <c r="AW518" s="14"/>
      <c r="AX518" s="14"/>
      <c r="AY518" s="160" t="str">
        <f t="shared" si="48"/>
        <v>*</v>
      </c>
      <c r="AZ518" s="151"/>
      <c r="BA518" s="10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5" t="str">
        <f t="shared" si="53"/>
        <v/>
      </c>
    </row>
    <row r="519" spans="1:72" hidden="1">
      <c r="A519" s="47" t="str">
        <f t="shared" si="49"/>
        <v>46073</v>
      </c>
      <c r="B519" s="101">
        <v>46073</v>
      </c>
      <c r="C51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19" s="103"/>
      <c r="E519" s="155">
        <v>513</v>
      </c>
      <c r="F519" s="125"/>
      <c r="G519" s="140" t="str">
        <f>IF(D519="","*",VLOOKUP(F519,BS_ATIVIDADE[],3,FALSE))</f>
        <v>*</v>
      </c>
      <c r="H519" s="105"/>
      <c r="I519" s="105"/>
      <c r="J519" s="104"/>
      <c r="K519" s="104"/>
      <c r="L519" s="104"/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5"/>
      <c r="P519" s="105"/>
      <c r="Q519" s="104"/>
      <c r="R519" s="10" t="str">
        <f>IFERROR(_xlfn.XLOOKUP(F519, BS_ATIVIDADE[ATIVIDADE],BS_ATIVIDADE[UNIDADE] ), "*")</f>
        <v>*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4"/>
      <c r="W519" s="149"/>
      <c r="X519" s="103"/>
      <c r="Y519" s="128"/>
      <c r="Z519" s="103"/>
      <c r="AA519" s="104"/>
      <c r="AB519" s="102"/>
      <c r="AC519" s="150"/>
      <c r="AD519" s="106"/>
      <c r="AE519" s="104"/>
      <c r="AF519" s="104"/>
      <c r="AG519" s="104"/>
      <c r="AH519" s="15"/>
      <c r="AI519" s="125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4" t="str">
        <f>IF(BS_CONTROLE[[#This Row],[Entre - Estações]]=0, "-", BS_CONTROLE[[#This Row],[Entre - Estações]])</f>
        <v>-</v>
      </c>
      <c r="AN519" s="104" t="str">
        <f>IF(BS_CONTROLE[[#This Row],[SB]]=0, "-", BS_CONTROLE[[#This Row],[SB]])</f>
        <v>-</v>
      </c>
      <c r="AO519" s="104" t="str">
        <f>IF(BS_CONTROLE[[#This Row],[SUB]]=0, "-", BS_CONTROLE[[#This Row],[SUB]])</f>
        <v>-</v>
      </c>
      <c r="AP519" s="104">
        <f>BS_CONTROLE[[#This Row],[KM - Inicio]]</f>
        <v>0</v>
      </c>
      <c r="AQ519" s="104">
        <f>BS_CONTROLE[[#This Row],[KM - Inicio]]</f>
        <v>0</v>
      </c>
      <c r="AR519" s="107"/>
      <c r="AS519" s="107"/>
      <c r="AT519" s="107"/>
      <c r="AU519" s="135"/>
      <c r="AV519" s="135"/>
      <c r="AW519" s="14"/>
      <c r="AX519" s="14"/>
      <c r="AY519" s="160" t="str">
        <f t="shared" ref="AY519:AY582" si="54">IF(D519="","*",IFERROR(IF(ISODD(COUNT(AS519:AX519)),"ERRO",SUM((AT519-AS519),(AV519-AU519),(AX519-AW519))),"ERRO"))</f>
        <v>*</v>
      </c>
      <c r="AZ519" s="151"/>
      <c r="BA519" s="10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1702</v>
      </c>
      <c r="X521" s="103" t="s">
        <v>416</v>
      </c>
      <c r="Y521" s="128"/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/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1681</v>
      </c>
      <c r="W523" s="149" t="s">
        <v>1060</v>
      </c>
      <c r="X523" s="103" t="s">
        <v>416</v>
      </c>
      <c r="Y523" s="128"/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1680</v>
      </c>
      <c r="W524" s="149" t="s">
        <v>1060</v>
      </c>
      <c r="X524" s="103" t="s">
        <v>416</v>
      </c>
      <c r="Y524" s="128"/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1677</v>
      </c>
      <c r="W525" s="149" t="s">
        <v>1060</v>
      </c>
      <c r="X525" s="103" t="s">
        <v>416</v>
      </c>
      <c r="Y525" s="128"/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1703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1704</v>
      </c>
      <c r="X527" s="103" t="s">
        <v>416</v>
      </c>
      <c r="Y527" s="128"/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148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1703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1705</v>
      </c>
      <c r="X528" s="103" t="s">
        <v>416</v>
      </c>
      <c r="Y528" s="128"/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K67ZEV1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1706</v>
      </c>
      <c r="X529" s="103" t="s">
        <v>416</v>
      </c>
      <c r="Y529" s="128"/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1707</v>
      </c>
      <c r="W530" s="149" t="s">
        <v>1060</v>
      </c>
      <c r="X530" s="103" t="s">
        <v>416</v>
      </c>
      <c r="Y530" s="128"/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>46073</v>
      </c>
      <c r="B531" s="101">
        <v>46073</v>
      </c>
      <c r="C531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>46073</v>
      </c>
      <c r="B532" s="101">
        <v>46073</v>
      </c>
      <c r="C532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2" s="103"/>
      <c r="E532" s="155">
        <v>526</v>
      </c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>MOD ZGP46073</v>
      </c>
      <c r="B533" s="101">
        <v>46073</v>
      </c>
      <c r="C533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3" s="103" t="s">
        <v>622</v>
      </c>
      <c r="E533" s="155">
        <v>527</v>
      </c>
      <c r="F533" s="125" t="s">
        <v>583</v>
      </c>
      <c r="G533" s="140" t="str">
        <f>IF(D533="","*",VLOOKUP(F533,BS_ATIVIDADE[],3,FALSE))</f>
        <v>OUTROS</v>
      </c>
      <c r="H533" s="105" t="s">
        <v>593</v>
      </c>
      <c r="I533" s="105" t="s">
        <v>593</v>
      </c>
      <c r="J533" s="104">
        <v>92</v>
      </c>
      <c r="K533" s="104">
        <v>102</v>
      </c>
      <c r="L533" s="104">
        <v>106</v>
      </c>
      <c r="M533" s="126" t="s">
        <v>1708</v>
      </c>
      <c r="N533" s="126" t="s">
        <v>1709</v>
      </c>
      <c r="O533" s="105">
        <v>0.33333333333333331</v>
      </c>
      <c r="P533" s="105">
        <v>0.22916666666666666</v>
      </c>
      <c r="Q533" s="104">
        <v>1</v>
      </c>
      <c r="R533" s="10" t="str">
        <f>IFERROR(_xlfn.XLOOKUP(F533, BS_ATIVIDADE[ATIVIDADE],BS_ATIVIDADE[UNIDADE] ), "*")</f>
        <v>BINÁRIO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3" s="104" t="s">
        <v>1148</v>
      </c>
      <c r="W533" s="149" t="s">
        <v>1710</v>
      </c>
      <c r="X533" s="103" t="s">
        <v>416</v>
      </c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BLOCO</v>
      </c>
      <c r="AJ533" s="9" t="str">
        <f>IF(BS_CONTROLE[[#This Row],[Atividade]]=0, "-", BS_CONTROLE[[#This Row],[Atividade]])</f>
        <v>BLOCO</v>
      </c>
      <c r="AK533" s="31" t="str">
        <f>BS_CONTROLE[[#This Row],[Local - Partida]]</f>
        <v>-</v>
      </c>
      <c r="AL533" s="31" t="str">
        <f>BS_CONTROLE[[#This Row],[Local - Encerramento]]</f>
        <v>-</v>
      </c>
      <c r="AM533" s="104" t="str">
        <f>IF(BS_CONTROLE[[#This Row],[Entre - Estações]]=0, "-", BS_CONTROLE[[#This Row],[Entre - Estações]])</f>
        <v>ZPT-ZGP</v>
      </c>
      <c r="AN533" s="104" t="str">
        <f>IF(BS_CONTROLE[[#This Row],[SB]]=0, "-", BS_CONTROLE[[#This Row],[SB]])</f>
        <v>ZPTZGP</v>
      </c>
      <c r="AO533" s="104">
        <f>IF(BS_CONTROLE[[#This Row],[SUB]]=0, "-", BS_CONTROLE[[#This Row],[SUB]])</f>
        <v>92</v>
      </c>
      <c r="AP533" s="104">
        <f>BS_CONTROLE[[#This Row],[KM - Inicio]]</f>
        <v>102</v>
      </c>
      <c r="AQ533" s="104">
        <f>BS_CONTROLE[[#This Row],[KM - Inicio]]</f>
        <v>102</v>
      </c>
      <c r="AR533" s="107"/>
      <c r="AS533" s="107"/>
      <c r="AT533" s="107"/>
      <c r="AU533" s="135"/>
      <c r="AV533" s="135"/>
      <c r="AW533" s="14"/>
      <c r="AX533" s="14"/>
      <c r="AY533" s="160">
        <f t="shared" si="54"/>
        <v>0</v>
      </c>
      <c r="AZ533" s="151"/>
      <c r="BA533" s="108"/>
      <c r="BB533" s="10" t="str">
        <f>IFERROR(_xlfn.XLOOKUP(AI533, BS_ATIVIDADE[ATIVIDADE],BS_ATIVIDADE[UNIDADE] ), "*")</f>
        <v>BINÁRIO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Produção e Intervalo</v>
      </c>
      <c r="BR533" s="19">
        <f t="shared" si="57"/>
        <v>0</v>
      </c>
      <c r="BS533" s="19">
        <f t="shared" si="58"/>
        <v>0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>8</v>
      </c>
      <c r="D534" s="103" t="s">
        <v>830</v>
      </c>
      <c r="E534" s="155">
        <v>528</v>
      </c>
      <c r="F534" s="125"/>
      <c r="G534" s="140" t="e">
        <f>IF(D534="","*",VLOOKUP(F534,BS_ATIVIDADE[],3,FALSE))</f>
        <v>#N/A</v>
      </c>
      <c r="H534" s="105"/>
      <c r="I534" s="105"/>
      <c r="J534" s="104"/>
      <c r="K534" s="104"/>
      <c r="L534" s="104"/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5"/>
      <c r="P534" s="105"/>
      <c r="Q534" s="104"/>
      <c r="R534" s="10" t="str">
        <f>IFERROR(_xlfn.XLOOKUP(F534, BS_ATIVIDADE[ATIVIDADE],BS_ATIVIDADE[UNIDADE] ), "*")</f>
        <v>*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4"/>
      <c r="W534" s="149"/>
      <c r="X534" s="103"/>
      <c r="Y534" s="128"/>
      <c r="Z534" s="103"/>
      <c r="AA534" s="104"/>
      <c r="AB534" s="102"/>
      <c r="AC534" s="150"/>
      <c r="AD534" s="106"/>
      <c r="AE534" s="104"/>
      <c r="AF534" s="104"/>
      <c r="AG534" s="104"/>
      <c r="AH534" s="15"/>
      <c r="AI534" s="125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4" t="str">
        <f>IF(BS_CONTROLE[[#This Row],[Entre - Estações]]=0, "-", BS_CONTROLE[[#This Row],[Entre - Estações]])</f>
        <v>-</v>
      </c>
      <c r="AN534" s="104" t="str">
        <f>IF(BS_CONTROLE[[#This Row],[SB]]=0, "-", BS_CONTROLE[[#This Row],[SB]])</f>
        <v>-</v>
      </c>
      <c r="AO534" s="104" t="str">
        <f>IF(BS_CONTROLE[[#This Row],[SUB]]=0, "-", BS_CONTROLE[[#This Row],[SUB]])</f>
        <v>-</v>
      </c>
      <c r="AP534" s="104">
        <f>BS_CONTROLE[[#This Row],[KM - Inicio]]</f>
        <v>0</v>
      </c>
      <c r="AQ534" s="104">
        <f>BS_CONTROLE[[#This Row],[KM - Inicio]]</f>
        <v>0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5" t="str">
        <f t="shared" si="59"/>
        <v/>
      </c>
    </row>
    <row r="535" spans="1:72" hidden="1">
      <c r="A535" s="47" t="str">
        <f t="shared" si="55"/>
        <v/>
      </c>
      <c r="B535" s="101"/>
      <c r="C5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5" s="103"/>
      <c r="E535" s="155">
        <v>529</v>
      </c>
      <c r="F535" s="125"/>
      <c r="G535" s="140" t="str">
        <f>IF(D535="","*",VLOOKUP(F535,BS_ATIVIDADE[],3,FALSE))</f>
        <v>*</v>
      </c>
      <c r="H535" s="105"/>
      <c r="I535" s="105"/>
      <c r="J535" s="104"/>
      <c r="K535" s="104"/>
      <c r="L535" s="104"/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5"/>
      <c r="P535" s="105"/>
      <c r="Q535" s="104"/>
      <c r="R535" s="10" t="str">
        <f>IFERROR(_xlfn.XLOOKUP(F535, BS_ATIVIDADE[ATIVIDADE],BS_ATIVIDADE[UNIDADE] ), "*")</f>
        <v>*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4"/>
      <c r="W535" s="149"/>
      <c r="X535" s="103"/>
      <c r="Y535" s="128"/>
      <c r="Z535" s="103"/>
      <c r="AA535" s="104"/>
      <c r="AB535" s="102"/>
      <c r="AC535" s="150"/>
      <c r="AD535" s="106"/>
      <c r="AE535" s="104"/>
      <c r="AF535" s="104"/>
      <c r="AG535" s="104"/>
      <c r="AH535" s="15"/>
      <c r="AI535" s="125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4" t="str">
        <f>IF(BS_CONTROLE[[#This Row],[Entre - Estações]]=0, "-", BS_CONTROLE[[#This Row],[Entre - Estações]])</f>
        <v>-</v>
      </c>
      <c r="AN535" s="104" t="str">
        <f>IF(BS_CONTROLE[[#This Row],[SB]]=0, "-", BS_CONTROLE[[#This Row],[SB]])</f>
        <v>-</v>
      </c>
      <c r="AO535" s="104" t="str">
        <f>IF(BS_CONTROLE[[#This Row],[SUB]]=0, "-", BS_CONTROLE[[#This Row],[SUB]])</f>
        <v>-</v>
      </c>
      <c r="AP535" s="104">
        <f>BS_CONTROLE[[#This Row],[KM - Inicio]]</f>
        <v>0</v>
      </c>
      <c r="AQ535" s="104">
        <f>BS_CONTROLE[[#This Row],[KM - Inicio]]</f>
        <v>0</v>
      </c>
      <c r="AR535" s="107"/>
      <c r="AS535" s="107"/>
      <c r="AT535" s="107"/>
      <c r="AU535" s="135"/>
      <c r="AV535" s="135"/>
      <c r="AW535" s="14"/>
      <c r="AX535" s="14"/>
      <c r="AY535" s="160" t="str">
        <f t="shared" si="54"/>
        <v>*</v>
      </c>
      <c r="AZ535" s="151"/>
      <c r="BA535" s="10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5" t="str">
        <f t="shared" si="59"/>
        <v/>
      </c>
    </row>
    <row r="536" spans="1:72" hidden="1">
      <c r="A536" s="47" t="str">
        <f t="shared" si="55"/>
        <v/>
      </c>
      <c r="B536" s="101"/>
      <c r="C5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6" s="103"/>
      <c r="E536" s="155">
        <v>530</v>
      </c>
      <c r="F536" s="125"/>
      <c r="G536" s="140" t="str">
        <f>IF(D536="","*",VLOOKUP(F536,BS_ATIVIDADE[],3,FALSE))</f>
        <v>*</v>
      </c>
      <c r="H536" s="105"/>
      <c r="I536" s="105"/>
      <c r="J536" s="104"/>
      <c r="K536" s="104"/>
      <c r="L536" s="104"/>
      <c r="M536" s="126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5"/>
      <c r="P536" s="105"/>
      <c r="Q536" s="104"/>
      <c r="R536" s="10" t="str">
        <f>IFERROR(_xlfn.XLOOKUP(F536, BS_ATIVIDADE[ATIVIDADE],BS_ATIVIDADE[UNIDADE] ), "*")</f>
        <v>*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4"/>
      <c r="W536" s="149"/>
      <c r="X536" s="103"/>
      <c r="Y536" s="128"/>
      <c r="Z536" s="103"/>
      <c r="AA536" s="104"/>
      <c r="AB536" s="102"/>
      <c r="AC536" s="150"/>
      <c r="AD536" s="106"/>
      <c r="AE536" s="104"/>
      <c r="AF536" s="104"/>
      <c r="AG536" s="104"/>
      <c r="AH536" s="15"/>
      <c r="AI536" s="125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4" t="str">
        <f>IF(BS_CONTROLE[[#This Row],[Entre - Estações]]=0, "-", BS_CONTROLE[[#This Row],[Entre - Estações]])</f>
        <v>-</v>
      </c>
      <c r="AN536" s="104" t="str">
        <f>IF(BS_CONTROLE[[#This Row],[SB]]=0, "-", BS_CONTROLE[[#This Row],[SB]])</f>
        <v>-</v>
      </c>
      <c r="AO536" s="104" t="str">
        <f>IF(BS_CONTROLE[[#This Row],[SUB]]=0, "-", BS_CONTROLE[[#This Row],[SUB]])</f>
        <v>-</v>
      </c>
      <c r="AP536" s="104">
        <f>BS_CONTROLE[[#This Row],[KM - Inicio]]</f>
        <v>0</v>
      </c>
      <c r="AQ536" s="104">
        <f>BS_CONTROLE[[#This Row],[KM - Inicio]]</f>
        <v>0</v>
      </c>
      <c r="AR536" s="107"/>
      <c r="AS536" s="107"/>
      <c r="AT536" s="107"/>
      <c r="AU536" s="135"/>
      <c r="AV536" s="135"/>
      <c r="AW536" s="14"/>
      <c r="AX536" s="14"/>
      <c r="AY536" s="160" t="str">
        <f t="shared" si="54"/>
        <v>*</v>
      </c>
      <c r="AZ536" s="151"/>
      <c r="BA536" s="10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5" t="str">
        <f t="shared" si="59"/>
        <v/>
      </c>
    </row>
    <row r="537" spans="1:72" hidden="1">
      <c r="A537" s="47" t="str">
        <f t="shared" si="55"/>
        <v/>
      </c>
      <c r="B537" s="101"/>
      <c r="C5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7" s="103"/>
      <c r="E537" s="155">
        <v>531</v>
      </c>
      <c r="F537" s="125"/>
      <c r="G537" s="140" t="str">
        <f>IF(D537="","*",VLOOKUP(F537,BS_ATIVIDADE[],3,FALSE))</f>
        <v>*</v>
      </c>
      <c r="H537" s="105"/>
      <c r="I537" s="105"/>
      <c r="J537" s="104"/>
      <c r="K537" s="104"/>
      <c r="L537" s="104"/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5"/>
      <c r="P537" s="105"/>
      <c r="Q537" s="104"/>
      <c r="R537" s="10" t="str">
        <f>IFERROR(_xlfn.XLOOKUP(F537, BS_ATIVIDADE[ATIVIDADE],BS_ATIVIDADE[UNIDADE] ), "*")</f>
        <v>*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4"/>
      <c r="W537" s="149"/>
      <c r="X537" s="103"/>
      <c r="Y537" s="128"/>
      <c r="Z537" s="103"/>
      <c r="AA537" s="104"/>
      <c r="AB537" s="102"/>
      <c r="AC537" s="150"/>
      <c r="AD537" s="106"/>
      <c r="AE537" s="104"/>
      <c r="AF537" s="104"/>
      <c r="AG537" s="104"/>
      <c r="AH537" s="15"/>
      <c r="AI537" s="125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4" t="str">
        <f>IF(BS_CONTROLE[[#This Row],[Entre - Estações]]=0, "-", BS_CONTROLE[[#This Row],[Entre - Estações]])</f>
        <v>-</v>
      </c>
      <c r="AN537" s="104" t="str">
        <f>IF(BS_CONTROLE[[#This Row],[SB]]=0, "-", BS_CONTROLE[[#This Row],[SB]])</f>
        <v>-</v>
      </c>
      <c r="AO537" s="104" t="str">
        <f>IF(BS_CONTROLE[[#This Row],[SUB]]=0, "-", BS_CONTROLE[[#This Row],[SUB]])</f>
        <v>-</v>
      </c>
      <c r="AP537" s="104">
        <f>BS_CONTROLE[[#This Row],[KM - Inicio]]</f>
        <v>0</v>
      </c>
      <c r="AQ537" s="104">
        <f>BS_CONTROLE[[#This Row],[KM - Inicio]]</f>
        <v>0</v>
      </c>
      <c r="AR537" s="107"/>
      <c r="AS537" s="107"/>
      <c r="AT537" s="107"/>
      <c r="AU537" s="135"/>
      <c r="AV537" s="135"/>
      <c r="AW537" s="14"/>
      <c r="AX537" s="14"/>
      <c r="AY537" s="160" t="str">
        <f t="shared" si="54"/>
        <v>*</v>
      </c>
      <c r="AZ537" s="151"/>
      <c r="BA537" s="10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5" t="str">
        <f t="shared" si="59"/>
        <v/>
      </c>
    </row>
    <row r="538" spans="1:72" hidden="1">
      <c r="A538" s="47" t="str">
        <f t="shared" si="55"/>
        <v/>
      </c>
      <c r="B538" s="101"/>
      <c r="C5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8" s="103"/>
      <c r="E538" s="155">
        <v>532</v>
      </c>
      <c r="F538" s="125"/>
      <c r="G538" s="140" t="str">
        <f>IF(D538="","*",VLOOKUP(F538,BS_ATIVIDADE[],3,FALSE))</f>
        <v>*</v>
      </c>
      <c r="H538" s="105"/>
      <c r="I538" s="105"/>
      <c r="J538" s="104"/>
      <c r="K538" s="104"/>
      <c r="L538" s="104"/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5"/>
      <c r="P538" s="105"/>
      <c r="Q538" s="104"/>
      <c r="R538" s="10" t="str">
        <f>IFERROR(_xlfn.XLOOKUP(F538, BS_ATIVIDADE[ATIVIDADE],BS_ATIVIDADE[UNIDADE] ), "*")</f>
        <v>*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4"/>
      <c r="W538" s="149"/>
      <c r="X538" s="103"/>
      <c r="Y538" s="128"/>
      <c r="Z538" s="103"/>
      <c r="AA538" s="104"/>
      <c r="AB538" s="102"/>
      <c r="AC538" s="150"/>
      <c r="AD538" s="106"/>
      <c r="AE538" s="104"/>
      <c r="AF538" s="104"/>
      <c r="AG538" s="104"/>
      <c r="AH538" s="15"/>
      <c r="AI538" s="125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4" t="str">
        <f>IF(BS_CONTROLE[[#This Row],[Entre - Estações]]=0, "-", BS_CONTROLE[[#This Row],[Entre - Estações]])</f>
        <v>-</v>
      </c>
      <c r="AN538" s="104" t="str">
        <f>IF(BS_CONTROLE[[#This Row],[SB]]=0, "-", BS_CONTROLE[[#This Row],[SB]])</f>
        <v>-</v>
      </c>
      <c r="AO538" s="104" t="str">
        <f>IF(BS_CONTROLE[[#This Row],[SUB]]=0, "-", BS_CONTROLE[[#This Row],[SUB]])</f>
        <v>-</v>
      </c>
      <c r="AP538" s="104">
        <f>BS_CONTROLE[[#This Row],[KM - Inicio]]</f>
        <v>0</v>
      </c>
      <c r="AQ538" s="104">
        <f>BS_CONTROLE[[#This Row],[KM - Inicio]]</f>
        <v>0</v>
      </c>
      <c r="AR538" s="107"/>
      <c r="AS538" s="107"/>
      <c r="AT538" s="107"/>
      <c r="AU538" s="135"/>
      <c r="AV538" s="135"/>
      <c r="AW538" s="14"/>
      <c r="AX538" s="14"/>
      <c r="AY538" s="160" t="str">
        <f t="shared" si="54"/>
        <v>*</v>
      </c>
      <c r="AZ538" s="151"/>
      <c r="BA538" s="10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5" t="str">
        <f t="shared" si="59"/>
        <v/>
      </c>
    </row>
    <row r="539" spans="1:72" hidden="1">
      <c r="A539" s="47" t="str">
        <f t="shared" si="55"/>
        <v/>
      </c>
      <c r="B539" s="101"/>
      <c r="C5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39" s="103"/>
      <c r="E539" s="155">
        <v>533</v>
      </c>
      <c r="F539" s="125"/>
      <c r="G539" s="140" t="str">
        <f>IF(D539="","*",VLOOKUP(F539,BS_ATIVIDADE[],3,FALSE))</f>
        <v>*</v>
      </c>
      <c r="H539" s="105"/>
      <c r="I539" s="105"/>
      <c r="J539" s="104"/>
      <c r="K539" s="104"/>
      <c r="L539" s="104"/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5"/>
      <c r="P539" s="105"/>
      <c r="Q539" s="104"/>
      <c r="R539" s="10" t="str">
        <f>IFERROR(_xlfn.XLOOKUP(F539, BS_ATIVIDADE[ATIVIDADE],BS_ATIVIDADE[UNIDADE] ), "*")</f>
        <v>*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4"/>
      <c r="W539" s="149"/>
      <c r="X539" s="103"/>
      <c r="Y539" s="128"/>
      <c r="Z539" s="103"/>
      <c r="AA539" s="104"/>
      <c r="AB539" s="102"/>
      <c r="AC539" s="150"/>
      <c r="AD539" s="106"/>
      <c r="AE539" s="104"/>
      <c r="AF539" s="104"/>
      <c r="AG539" s="104"/>
      <c r="AH539" s="15"/>
      <c r="AI539" s="125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4" t="str">
        <f>IF(BS_CONTROLE[[#This Row],[Entre - Estações]]=0, "-", BS_CONTROLE[[#This Row],[Entre - Estações]])</f>
        <v>-</v>
      </c>
      <c r="AN539" s="104" t="str">
        <f>IF(BS_CONTROLE[[#This Row],[SB]]=0, "-", BS_CONTROLE[[#This Row],[SB]])</f>
        <v>-</v>
      </c>
      <c r="AO539" s="104" t="str">
        <f>IF(BS_CONTROLE[[#This Row],[SUB]]=0, "-", BS_CONTROLE[[#This Row],[SUB]])</f>
        <v>-</v>
      </c>
      <c r="AP539" s="104">
        <f>BS_CONTROLE[[#This Row],[KM - Inicio]]</f>
        <v>0</v>
      </c>
      <c r="AQ539" s="104">
        <f>BS_CONTROLE[[#This Row],[KM - Inicio]]</f>
        <v>0</v>
      </c>
      <c r="AR539" s="107"/>
      <c r="AS539" s="107"/>
      <c r="AT539" s="107"/>
      <c r="AU539" s="135"/>
      <c r="AV539" s="135"/>
      <c r="AW539" s="14"/>
      <c r="AX539" s="14"/>
      <c r="AY539" s="160" t="str">
        <f t="shared" si="54"/>
        <v>*</v>
      </c>
      <c r="AZ539" s="151"/>
      <c r="BA539" s="10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49]]="","",WEEKNUM(BS_CONTROLE[[#This Row],[📋 *RELATÓRIO DIÁRIO - SP_SUL - 19/2/2026*
----------------------------
⚪ *Ativo:* KLECIO (TP-699)
   ├ KM: 68
   └ Status: Caminhão avariado 
⚪ *Ativo:* E42
   ├ KM: 68
   └ Status: Equipe em deslocamento para ZBV, MC1 11:30
⚪ *Ativo:* W59
   ├ KM: 49]]))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7" operator="equal">
      <formula>"OPORTUNIDADE"</formula>
    </cfRule>
  </conditionalFormatting>
  <conditionalFormatting sqref="Y6:Z27 Y29:Z1001">
    <cfRule type="cellIs" dxfId="170" priority="11513" operator="equal">
      <formula>"NÃO"</formula>
    </cfRule>
    <cfRule type="cellIs" dxfId="169" priority="11514" operator="equal">
      <formula>"SIM"</formula>
    </cfRule>
  </conditionalFormatting>
  <conditionalFormatting sqref="AZ6:AZ1001">
    <cfRule type="expression" dxfId="168" priority="53969">
      <formula>#REF!=1</formula>
    </cfRule>
  </conditionalFormatting>
  <conditionalFormatting sqref="BE6:BE1001 U6:U1001 AY6:AY1001">
    <cfRule type="cellIs" dxfId="167" priority="53953" operator="equal">
      <formula>"ERRO"</formula>
    </cfRule>
  </conditionalFormatting>
  <conditionalFormatting sqref="BQ6:BQ1001">
    <cfRule type="cellIs" dxfId="166" priority="53948" operator="equal">
      <formula>"Produção e Intervalo"</formula>
    </cfRule>
    <cfRule type="cellIs" dxfId="165" priority="53949" operator="equal">
      <formula>"Aderente"</formula>
    </cfRule>
    <cfRule type="cellIs" dxfId="164" priority="53950" operator="equal">
      <formula>"Intervalo"</formula>
    </cfRule>
    <cfRule type="cellIs" dxfId="163" priority="53951" operator="equal">
      <formula>"Produção"</formula>
    </cfRule>
    <cfRule type="cellIs" dxfId="162" priority="53952" operator="equal">
      <formula>"ERRO"</formula>
    </cfRule>
  </conditionalFormatting>
  <conditionalFormatting sqref="BR6:BS1001">
    <cfRule type="cellIs" dxfId="161" priority="53930" operator="equal">
      <formula>"*"</formula>
    </cfRule>
    <cfRule type="cellIs" dxfId="160" priority="53931" operator="greaterThanOrEqual">
      <formula>1</formula>
    </cfRule>
    <cfRule type="cellIs" dxfId="159" priority="53932" operator="lessThan">
      <formula>1</formula>
    </cfRule>
  </conditionalFormatting>
  <conditionalFormatting sqref="BH6:BH1001">
    <cfRule type="iconSet" priority="60714">
      <iconSet showValue="0">
        <cfvo type="percent" val="0"/>
        <cfvo type="num" val="1"/>
        <cfvo type="num" val="1" gte="0"/>
      </iconSet>
    </cfRule>
    <cfRule type="iconSet" priority="6071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 BK48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6" operator="equal">
      <formula>"OPORTUNIDADE"</formula>
    </cfRule>
  </conditionalFormatting>
  <conditionalFormatting sqref="Z28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8">
    <cfRule type="cellIs" dxfId="155" priority="53" operator="equal">
      <formula>"OPORTUNIDADE"</formula>
    </cfRule>
  </conditionalFormatting>
  <conditionalFormatting sqref="Y28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BK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8:BK48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4" t="s">
        <v>1711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56" t="s">
        <v>1712</v>
      </c>
      <c r="C4" s="156" t="s">
        <v>1713</v>
      </c>
      <c r="D4" s="156" t="s">
        <v>1714</v>
      </c>
      <c r="E4" s="156" t="s">
        <v>1715</v>
      </c>
      <c r="F4" s="156" t="s">
        <v>4</v>
      </c>
      <c r="G4" s="156" t="s">
        <v>1716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1717</v>
      </c>
      <c r="C6" s="157">
        <v>407867</v>
      </c>
      <c r="D6" s="157" t="s">
        <v>1718</v>
      </c>
      <c r="E6" s="157" t="s">
        <v>826</v>
      </c>
      <c r="F6" s="157" t="s">
        <v>1719</v>
      </c>
      <c r="G6" s="158"/>
    </row>
    <row r="7" spans="2:7">
      <c r="B7" s="177" t="s">
        <v>1720</v>
      </c>
      <c r="C7" s="177">
        <v>293644</v>
      </c>
      <c r="D7" s="177" t="s">
        <v>1721</v>
      </c>
      <c r="E7" s="177" t="s">
        <v>826</v>
      </c>
      <c r="F7" s="177" t="s">
        <v>1719</v>
      </c>
      <c r="G7" s="178" t="s">
        <v>1722</v>
      </c>
    </row>
    <row r="8" spans="2:7">
      <c r="B8" s="157" t="s">
        <v>1723</v>
      </c>
      <c r="C8" s="157">
        <v>256790</v>
      </c>
      <c r="D8" s="157" t="s">
        <v>1724</v>
      </c>
      <c r="E8" s="157" t="s">
        <v>827</v>
      </c>
      <c r="F8" s="157" t="s">
        <v>1725</v>
      </c>
      <c r="G8" s="158">
        <v>46357</v>
      </c>
    </row>
    <row r="9" spans="2:7" ht="29.25">
      <c r="B9" s="157" t="s">
        <v>1726</v>
      </c>
      <c r="C9" s="157"/>
      <c r="D9" s="157"/>
      <c r="E9" s="157" t="s">
        <v>827</v>
      </c>
      <c r="F9" s="157" t="s">
        <v>1725</v>
      </c>
      <c r="G9" s="158" t="s">
        <v>1727</v>
      </c>
    </row>
    <row r="10" spans="2:7">
      <c r="B10" s="157" t="s">
        <v>1728</v>
      </c>
      <c r="C10" s="157">
        <v>265193</v>
      </c>
      <c r="D10" s="157" t="s">
        <v>1729</v>
      </c>
      <c r="E10" s="157" t="s">
        <v>828</v>
      </c>
      <c r="F10" s="157" t="s">
        <v>54</v>
      </c>
      <c r="G10" s="157" t="s">
        <v>1730</v>
      </c>
    </row>
    <row r="11" spans="2:7">
      <c r="B11" s="157" t="s">
        <v>1731</v>
      </c>
      <c r="C11" s="157">
        <v>293716</v>
      </c>
      <c r="D11" s="157" t="s">
        <v>1732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1733</v>
      </c>
      <c r="C12" s="157">
        <v>257258</v>
      </c>
      <c r="D12" s="157" t="s">
        <v>1734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1735</v>
      </c>
      <c r="C13" s="157">
        <v>371147</v>
      </c>
      <c r="D13" s="157" t="s">
        <v>1736</v>
      </c>
      <c r="E13" s="157" t="s">
        <v>829</v>
      </c>
      <c r="F13" s="157" t="s">
        <v>71</v>
      </c>
      <c r="G13" s="157" t="s">
        <v>1730</v>
      </c>
    </row>
    <row r="14" spans="2:7">
      <c r="B14" s="157" t="s">
        <v>1737</v>
      </c>
      <c r="C14" s="157">
        <v>259230</v>
      </c>
      <c r="D14" s="157" t="s">
        <v>1738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1739</v>
      </c>
      <c r="C15" s="157">
        <v>370705</v>
      </c>
      <c r="D15" s="157"/>
      <c r="E15" s="157" t="s">
        <v>829</v>
      </c>
      <c r="F15" s="157" t="s">
        <v>71</v>
      </c>
      <c r="G15" s="157" t="s">
        <v>1730</v>
      </c>
    </row>
    <row r="16" spans="2:7" ht="29.25">
      <c r="B16" s="157" t="s">
        <v>1740</v>
      </c>
      <c r="C16" s="157">
        <v>258542</v>
      </c>
      <c r="D16" s="157" t="s">
        <v>1741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1742</v>
      </c>
      <c r="C17" s="157">
        <v>257050</v>
      </c>
      <c r="D17" s="157" t="s">
        <v>1743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6" t="s">
        <v>1744</v>
      </c>
      <c r="C2" s="236"/>
      <c r="D2" s="236"/>
      <c r="E2" s="236"/>
      <c r="F2" s="236"/>
      <c r="G2" s="236"/>
    </row>
    <row r="3" spans="2:7" ht="19.5" customHeight="1">
      <c r="B3" s="236"/>
      <c r="C3" s="236"/>
      <c r="D3" s="236"/>
      <c r="E3" s="236"/>
      <c r="F3" s="236"/>
      <c r="G3" s="236"/>
    </row>
    <row r="4" spans="2:7" ht="19.5" customHeight="1">
      <c r="B4" s="159" t="s">
        <v>686</v>
      </c>
      <c r="C4" s="159" t="s">
        <v>1745</v>
      </c>
      <c r="D4" s="159" t="s">
        <v>1746</v>
      </c>
      <c r="E4" s="159" t="s">
        <v>1747</v>
      </c>
      <c r="F4" s="156" t="s">
        <v>1748</v>
      </c>
      <c r="G4" s="159" t="s">
        <v>1749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1750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1751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1750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1750</v>
      </c>
      <c r="G9" s="192" t="s">
        <v>1752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1750</v>
      </c>
      <c r="G10" s="162"/>
    </row>
    <row r="11" spans="2:7" ht="19.5" customHeight="1">
      <c r="B11" s="162" t="s">
        <v>1753</v>
      </c>
      <c r="C11" s="162">
        <v>9038</v>
      </c>
      <c r="D11" s="163">
        <v>46070</v>
      </c>
      <c r="E11" s="162">
        <v>9637</v>
      </c>
      <c r="F11" s="164" t="s">
        <v>1754</v>
      </c>
      <c r="G11" s="162"/>
    </row>
    <row r="12" spans="2:7" ht="19.5" customHeight="1">
      <c r="B12" s="162" t="s">
        <v>752</v>
      </c>
      <c r="C12" s="162" t="s">
        <v>1755</v>
      </c>
      <c r="D12" s="163">
        <v>46066</v>
      </c>
      <c r="E12" s="162">
        <v>9500</v>
      </c>
      <c r="F12" s="164" t="s">
        <v>1756</v>
      </c>
      <c r="G12" s="162"/>
    </row>
    <row r="13" spans="2:7" ht="19.5" customHeight="1">
      <c r="B13" s="162" t="s">
        <v>752</v>
      </c>
      <c r="C13" s="162" t="s">
        <v>1757</v>
      </c>
      <c r="D13" s="163">
        <v>46066</v>
      </c>
      <c r="E13" s="162">
        <v>10500</v>
      </c>
      <c r="F13" s="164" t="s">
        <v>1756</v>
      </c>
      <c r="G13" s="162"/>
    </row>
    <row r="14" spans="2:7" ht="19.5" customHeight="1">
      <c r="B14" s="162" t="s">
        <v>752</v>
      </c>
      <c r="C14" s="162" t="s">
        <v>1758</v>
      </c>
      <c r="D14" s="163">
        <v>46066</v>
      </c>
      <c r="E14" s="162">
        <v>9000</v>
      </c>
      <c r="F14" s="164" t="s">
        <v>1756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37" t="s">
        <v>1759</v>
      </c>
      <c r="D5" s="238"/>
      <c r="E5" s="238"/>
      <c r="F5" s="238"/>
      <c r="G5" s="238"/>
      <c r="H5" s="238"/>
      <c r="I5" s="238"/>
      <c r="J5" s="239"/>
      <c r="K5" s="240" t="s">
        <v>1760</v>
      </c>
      <c r="L5" s="241"/>
      <c r="M5" s="241"/>
      <c r="N5" s="241"/>
      <c r="O5" s="242" t="s">
        <v>1761</v>
      </c>
      <c r="P5" s="243"/>
    </row>
    <row r="6" spans="1:16" s="73" customFormat="1" ht="15" customHeight="1">
      <c r="A6" s="65" t="s">
        <v>1762</v>
      </c>
      <c r="B6" s="74" t="s">
        <v>1763</v>
      </c>
      <c r="C6" s="75" t="s">
        <v>995</v>
      </c>
      <c r="D6" s="76" t="s">
        <v>996</v>
      </c>
      <c r="E6" s="75" t="s">
        <v>1764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1765</v>
      </c>
      <c r="M6" s="79" t="s">
        <v>611</v>
      </c>
      <c r="N6" s="80" t="s">
        <v>990</v>
      </c>
      <c r="O6" s="154" t="s">
        <v>1033</v>
      </c>
      <c r="P6" s="132" t="s">
        <v>1766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 t="str">
        <f>IF(SP_SUL!BH468="","*",SP_SUL!BH468)</f>
        <v>*</v>
      </c>
      <c r="P468" s="145" t="str">
        <f>IF($A$2=1,IF(SP_SUL!BJ468="","*",SP_SUL!BJ468),IF(SP_SUL!BK468="","*",SP_SUL!BK468))</f>
        <v>*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1</v>
      </c>
      <c r="P472" s="145" t="str">
        <f>IF($A$2=1,IF(SP_SUL!BJ472="","*",SP_SUL!BJ472),IF(SP_SUL!BK472="","*",SP_SUL!BK472))</f>
        <v>Equipe no local, previsão de pronto 10:30, em intervalo 11:58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1</v>
      </c>
      <c r="P478" s="145" t="str">
        <f>IF($A$2=1,IF(SP_SUL!BJ478="","*",SP_SUL!BJ478),IF(SP_SUL!BK478="","*",SP_SUL!BK478))</f>
        <v>Equipe pronta 09:40, aguarda oportunidade, em intervalo 10:38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1</v>
      </c>
      <c r="P479" s="145" t="str">
        <f>IF($A$2=1,IF(SP_SUL!BJ479="","*",SP_SUL!BJ479),IF(SP_SUL!BK479="","*",SP_SUL!BK479))</f>
        <v>Equipe pronta 09:40, aguarda oportunidade, em intervalo 10:38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1</v>
      </c>
      <c r="P481" s="145" t="str">
        <f>IF($A$2=1,IF(SP_SUL!BJ481="","*",SP_SUL!BJ481),IF(SP_SUL!BK481="","*",SP_SUL!BK481))</f>
        <v>*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 t="str">
        <f>IF(SP_SUL!BH494="","*",SP_SUL!BH494)</f>
        <v>*</v>
      </c>
      <c r="P494" s="145" t="str">
        <f>IF($A$2=1,IF(SP_SUL!BJ494="","*",SP_SUL!BJ494),IF(SP_SUL!BK494="","*",SP_SUL!BK494))</f>
        <v>*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 t="str">
        <f>IF(SP_SUL!BH495="","*",SP_SUL!BH495)</f>
        <v>*</v>
      </c>
      <c r="P495" s="145" t="str">
        <f>IF($A$2=1,IF(SP_SUL!BJ495="","*",SP_SUL!BJ495),IF(SP_SUL!BK495="","*",SP_SUL!BK495))</f>
        <v>*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 t="str">
        <f>IF(SP_SUL!BH498="","*",SP_SUL!BH498)</f>
        <v>*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aguarda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ZSU</v>
      </c>
      <c r="H502" s="115">
        <f>IF(SP_SUL!K502="","*",SP_SUL!K502)</f>
        <v>67.531999999999996</v>
      </c>
      <c r="I502" s="112">
        <f>IF(SP_SUL!O502="","*",SP_SUL!O502)</f>
        <v>0.39583333333333331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ZSU</v>
      </c>
      <c r="M502" s="82">
        <f>IF(SP_SUL!AP502="","*",SP_SUL!AP502)</f>
        <v>67.531999999999996</v>
      </c>
      <c r="N502" s="82" t="str">
        <f>IF(SP_SUL!AM502="","*",SP_SUL!AM502)</f>
        <v>ZSU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V93</v>
      </c>
      <c r="F506" s="82" t="str">
        <f>IF(SP_SUL!H506="","*",SP_SUL!H506)</f>
        <v>ZYU1</v>
      </c>
      <c r="G506" s="82" t="str">
        <f>IF(SP_SUL!M506="","*",SP_SUL!M506)</f>
        <v>ZYU-ZST</v>
      </c>
      <c r="H506" s="115">
        <f>IF(SP_SUL!K506="","*",SP_SUL!K506)</f>
        <v>204.4</v>
      </c>
      <c r="I506" s="112">
        <f>IF(SP_SUL!O506="","*",SP_SUL!O506)</f>
        <v>0.375</v>
      </c>
      <c r="J506" s="112">
        <f>IF(SP_SUL!P506="","*",SP_SUL!P506)</f>
        <v>8.3333333333333329E-2</v>
      </c>
      <c r="K506" s="82" t="str">
        <f>IF(SP_SUL!AK506="","*",SP_SUL!AK506)</f>
        <v>ZYU1</v>
      </c>
      <c r="L506" s="82" t="str">
        <f>IF(SP_SUL!AM506="","*",SP_SUL!AM506)</f>
        <v>ZYU-ZST</v>
      </c>
      <c r="M506" s="82">
        <f>IF(SP_SUL!AP506="","*",SP_SUL!AP506)</f>
        <v>204.4</v>
      </c>
      <c r="N506" s="82" t="str">
        <f>IF(SP_SUL!AM506="","*",SP_SUL!AM506)</f>
        <v>ZYU-ZST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 t="str">
        <f>IF(SP_SUL!B507="","*",SP_SUL!B507)</f>
        <v>*</v>
      </c>
      <c r="B507" s="82" t="str">
        <f>IF(SP_SUL!X507="","*",SP_SUL!X507)</f>
        <v>*</v>
      </c>
      <c r="C507" s="82" t="str">
        <f>IF(SP_SUL!S507="","*",SP_SUL!S507)</f>
        <v>-</v>
      </c>
      <c r="D507" s="82" t="str">
        <f>IF(SP_SUL!T507="","*",SP_SUL!T507)</f>
        <v>-</v>
      </c>
      <c r="E507" s="82" t="str">
        <f>IF(SP_SUL!D507="","*",SP_SUL!D507)</f>
        <v>*</v>
      </c>
      <c r="F507" s="82" t="str">
        <f>IF(SP_SUL!H507="","*",SP_SUL!H507)</f>
        <v>*</v>
      </c>
      <c r="G507" s="82" t="str">
        <f>IF(SP_SUL!M507="","*",SP_SUL!M507)</f>
        <v>*</v>
      </c>
      <c r="H507" s="115" t="str">
        <f>IF(SP_SUL!K507="","*",SP_SUL!K507)</f>
        <v>*</v>
      </c>
      <c r="I507" s="112" t="str">
        <f>IF(SP_SUL!O507="","*",SP_SUL!O507)</f>
        <v>*</v>
      </c>
      <c r="J507" s="112" t="str">
        <f>IF(SP_SUL!P507="","*",SP_SUL!P507)</f>
        <v>*</v>
      </c>
      <c r="K507" s="82">
        <f>IF(SP_SUL!AK507="","*",SP_SUL!AK507)</f>
        <v>0</v>
      </c>
      <c r="L507" s="82" t="str">
        <f>IF(SP_SUL!AM507="","*",SP_SUL!AM507)</f>
        <v>-</v>
      </c>
      <c r="M507" s="82">
        <f>IF(SP_SUL!AP507="","*",SP_SUL!AP507)</f>
        <v>0</v>
      </c>
      <c r="N507" s="82" t="str">
        <f>IF(SP_SUL!AM507="","*",SP_SUL!AM507)</f>
        <v>-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-</v>
      </c>
      <c r="D514" s="82" t="str">
        <f>IF(SP_SUL!T514="","*",SP_SUL!T514)</f>
        <v>-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-</v>
      </c>
      <c r="H514" s="115" t="str">
        <f>IF(SP_SUL!K514="","*",SP_SUL!K514)</f>
        <v>*</v>
      </c>
      <c r="I514" s="112" t="str">
        <f>IF(SP_SUL!O514="","*",SP_SUL!O514)</f>
        <v>*</v>
      </c>
      <c r="J514" s="112" t="str">
        <f>IF(SP_SUL!P514="","*",SP_SUL!P514)</f>
        <v>*</v>
      </c>
      <c r="K514" s="82" t="str">
        <f>IF(SP_SUL!AK514="","*",SP_SUL!AK514)</f>
        <v>-</v>
      </c>
      <c r="L514" s="82" t="str">
        <f>IF(SP_SUL!AM514="","*",SP_SUL!AM514)</f>
        <v>-</v>
      </c>
      <c r="M514" s="82">
        <f>IF(SP_SUL!AP514="","*",SP_SUL!AP514)</f>
        <v>0</v>
      </c>
      <c r="N514" s="82" t="str">
        <f>IF(SP_SUL!AM514="","*",SP_SUL!AM514)</f>
        <v>-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*</v>
      </c>
      <c r="C515" s="82" t="str">
        <f>IF(SP_SUL!S515="","*",SP_SUL!S515)</f>
        <v>-</v>
      </c>
      <c r="D515" s="82" t="str">
        <f>IF(SP_SUL!T515="","*",SP_SUL!T515)</f>
        <v>-</v>
      </c>
      <c r="E515" s="82" t="str">
        <f>IF(SP_SUL!D515="","*",SP_SUL!D515)</f>
        <v>*</v>
      </c>
      <c r="F515" s="82" t="str">
        <f>IF(SP_SUL!H515="","*",SP_SUL!H515)</f>
        <v>*</v>
      </c>
      <c r="G515" s="82" t="str">
        <f>IF(SP_SUL!M515="","*",SP_SUL!M515)</f>
        <v>-</v>
      </c>
      <c r="H515" s="115" t="str">
        <f>IF(SP_SUL!K515="","*",SP_SUL!K515)</f>
        <v>*</v>
      </c>
      <c r="I515" s="112" t="str">
        <f>IF(SP_SUL!O515="","*",SP_SUL!O515)</f>
        <v>*</v>
      </c>
      <c r="J515" s="112" t="str">
        <f>IF(SP_SUL!P515="","*",SP_SUL!P515)</f>
        <v>*</v>
      </c>
      <c r="K515" s="82">
        <f>IF(SP_SUL!AK515="","*",SP_SUL!AK515)</f>
        <v>0</v>
      </c>
      <c r="L515" s="82" t="str">
        <f>IF(SP_SUL!AM515="","*",SP_SUL!AM515)</f>
        <v>-</v>
      </c>
      <c r="M515" s="82">
        <f>IF(SP_SUL!AP515="","*",SP_SUL!AP515)</f>
        <v>0</v>
      </c>
      <c r="N515" s="82" t="str">
        <f>IF(SP_SUL!AM515="","*",SP_SUL!AM515)</f>
        <v>-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*</v>
      </c>
      <c r="C516" s="82" t="str">
        <f>IF(SP_SUL!S516="","*",SP_SUL!S516)</f>
        <v>-</v>
      </c>
      <c r="D516" s="82" t="str">
        <f>IF(SP_SUL!T516="","*",SP_SUL!T516)</f>
        <v>-</v>
      </c>
      <c r="E516" s="82" t="str">
        <f>IF(SP_SUL!D516="","*",SP_SUL!D516)</f>
        <v>*</v>
      </c>
      <c r="F516" s="82" t="str">
        <f>IF(SP_SUL!H516="","*",SP_SUL!H516)</f>
        <v>*</v>
      </c>
      <c r="G516" s="82" t="str">
        <f>IF(SP_SUL!M516="","*",SP_SUL!M516)</f>
        <v>-</v>
      </c>
      <c r="H516" s="115" t="str">
        <f>IF(SP_SUL!K516="","*",SP_SUL!K516)</f>
        <v>*</v>
      </c>
      <c r="I516" s="112" t="str">
        <f>IF(SP_SUL!O516="","*",SP_SUL!O516)</f>
        <v>*</v>
      </c>
      <c r="J516" s="112" t="str">
        <f>IF(SP_SUL!P516="","*",SP_SUL!P516)</f>
        <v>*</v>
      </c>
      <c r="K516" s="82">
        <f>IF(SP_SUL!AK516="","*",SP_SUL!AK516)</f>
        <v>0</v>
      </c>
      <c r="L516" s="82" t="str">
        <f>IF(SP_SUL!AM516="","*",SP_SUL!AM516)</f>
        <v>-</v>
      </c>
      <c r="M516" s="82">
        <f>IF(SP_SUL!AP516="","*",SP_SUL!AP516)</f>
        <v>0</v>
      </c>
      <c r="N516" s="82" t="str">
        <f>IF(SP_SUL!AM516="","*",SP_SUL!AM516)</f>
        <v>-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*</v>
      </c>
      <c r="C517" s="82" t="str">
        <f>IF(SP_SUL!S517="","*",SP_SUL!S517)</f>
        <v>-</v>
      </c>
      <c r="D517" s="82" t="str">
        <f>IF(SP_SUL!T517="","*",SP_SUL!T517)</f>
        <v>-</v>
      </c>
      <c r="E517" s="82" t="str">
        <f>IF(SP_SUL!D517="","*",SP_SUL!D517)</f>
        <v>*</v>
      </c>
      <c r="F517" s="82" t="str">
        <f>IF(SP_SUL!H517="","*",SP_SUL!H517)</f>
        <v>*</v>
      </c>
      <c r="G517" s="82" t="str">
        <f>IF(SP_SUL!M517="","*",SP_SUL!M517)</f>
        <v>-</v>
      </c>
      <c r="H517" s="115" t="str">
        <f>IF(SP_SUL!K517="","*",SP_SUL!K517)</f>
        <v>*</v>
      </c>
      <c r="I517" s="112" t="str">
        <f>IF(SP_SUL!O517="","*",SP_SUL!O517)</f>
        <v>*</v>
      </c>
      <c r="J517" s="112" t="str">
        <f>IF(SP_SUL!P517="","*",SP_SUL!P517)</f>
        <v>*</v>
      </c>
      <c r="K517" s="82">
        <f>IF(SP_SUL!AK517="","*",SP_SUL!AK517)</f>
        <v>0</v>
      </c>
      <c r="L517" s="82" t="str">
        <f>IF(SP_SUL!AM517="","*",SP_SUL!AM517)</f>
        <v>-</v>
      </c>
      <c r="M517" s="82">
        <f>IF(SP_SUL!AP517="","*",SP_SUL!AP517)</f>
        <v>0</v>
      </c>
      <c r="N517" s="82" t="str">
        <f>IF(SP_SUL!AM517="","*",SP_SUL!AM517)</f>
        <v>-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*</v>
      </c>
      <c r="C518" s="82" t="str">
        <f>IF(SP_SUL!S518="","*",SP_SUL!S518)</f>
        <v>-</v>
      </c>
      <c r="D518" s="82" t="str">
        <f>IF(SP_SUL!T518="","*",SP_SUL!T518)</f>
        <v>-</v>
      </c>
      <c r="E518" s="82" t="str">
        <f>IF(SP_SUL!D518="","*",SP_SUL!D518)</f>
        <v>*</v>
      </c>
      <c r="F518" s="82" t="str">
        <f>IF(SP_SUL!H518="","*",SP_SUL!H518)</f>
        <v>*</v>
      </c>
      <c r="G518" s="82" t="str">
        <f>IF(SP_SUL!M518="","*",SP_SUL!M518)</f>
        <v>-</v>
      </c>
      <c r="H518" s="115" t="str">
        <f>IF(SP_SUL!K518="","*",SP_SUL!K518)</f>
        <v>*</v>
      </c>
      <c r="I518" s="112" t="str">
        <f>IF(SP_SUL!O518="","*",SP_SUL!O518)</f>
        <v>*</v>
      </c>
      <c r="J518" s="112" t="str">
        <f>IF(SP_SUL!P518="","*",SP_SUL!P518)</f>
        <v>*</v>
      </c>
      <c r="K518" s="82">
        <f>IF(SP_SUL!AK518="","*",SP_SUL!AK518)</f>
        <v>0</v>
      </c>
      <c r="L518" s="82" t="str">
        <f>IF(SP_SUL!AM518="","*",SP_SUL!AM518)</f>
        <v>-</v>
      </c>
      <c r="M518" s="82">
        <f>IF(SP_SUL!AP518="","*",SP_SUL!AP518)</f>
        <v>0</v>
      </c>
      <c r="N518" s="82" t="str">
        <f>IF(SP_SUL!AM518="","*",SP_SUL!AM518)</f>
        <v>-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*</v>
      </c>
      <c r="C519" s="82" t="str">
        <f>IF(SP_SUL!S519="","*",SP_SUL!S519)</f>
        <v>-</v>
      </c>
      <c r="D519" s="82" t="str">
        <f>IF(SP_SUL!T519="","*",SP_SUL!T519)</f>
        <v>-</v>
      </c>
      <c r="E519" s="82" t="str">
        <f>IF(SP_SUL!D519="","*",SP_SUL!D519)</f>
        <v>*</v>
      </c>
      <c r="F519" s="82" t="str">
        <f>IF(SP_SUL!H519="","*",SP_SUL!H519)</f>
        <v>*</v>
      </c>
      <c r="G519" s="82" t="str">
        <f>IF(SP_SUL!M519="","*",SP_SUL!M519)</f>
        <v>-</v>
      </c>
      <c r="H519" s="115" t="str">
        <f>IF(SP_SUL!K519="","*",SP_SUL!K519)</f>
        <v>*</v>
      </c>
      <c r="I519" s="112" t="str">
        <f>IF(SP_SUL!O519="","*",SP_SUL!O519)</f>
        <v>*</v>
      </c>
      <c r="J519" s="112" t="str">
        <f>IF(SP_SUL!P519="","*",SP_SUL!P519)</f>
        <v>*</v>
      </c>
      <c r="K519" s="82">
        <f>IF(SP_SUL!AK519="","*",SP_SUL!AK519)</f>
        <v>0</v>
      </c>
      <c r="L519" s="82" t="str">
        <f>IF(SP_SUL!AM519="","*",SP_SUL!AM519)</f>
        <v>-</v>
      </c>
      <c r="M519" s="82">
        <f>IF(SP_SUL!AP519="","*",SP_SUL!AP519)</f>
        <v>0</v>
      </c>
      <c r="N519" s="82" t="str">
        <f>IF(SP_SUL!AM519="","*",SP_SUL!AM519)</f>
        <v>-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Contrato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K67ZEV1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K67ZEV1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>
        <f>IF(SP_SUL!B531="","*",SP_SUL!B531)</f>
        <v>46073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>
        <f>IF(SP_SUL!B532="","*",SP_SUL!B532)</f>
        <v>46073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>
        <f>IF(SP_SUL!B533="","*",SP_SUL!B533)</f>
        <v>46073</v>
      </c>
      <c r="B533" s="82" t="str">
        <f>IF(SP_SUL!X533="","*",SP_SUL!X533)</f>
        <v>Contrato</v>
      </c>
      <c r="C533" s="82" t="str">
        <f>IF(SP_SUL!S533="","*",SP_SUL!S533)</f>
        <v>SP SUL</v>
      </c>
      <c r="D533" s="82" t="str">
        <f>IF(SP_SUL!T533="","*",SP_SUL!T533)</f>
        <v>ZEV-ZPT</v>
      </c>
      <c r="E533" s="82" t="str">
        <f>IF(SP_SUL!D533="","*",SP_SUL!D533)</f>
        <v>MOD ZGP</v>
      </c>
      <c r="F533" s="82" t="str">
        <f>IF(SP_SUL!H533="","*",SP_SUL!H533)</f>
        <v>-</v>
      </c>
      <c r="G533" s="82" t="str">
        <f>IF(SP_SUL!M533="","*",SP_SUL!M533)</f>
        <v>ZPT-ZGP</v>
      </c>
      <c r="H533" s="115">
        <f>IF(SP_SUL!K533="","*",SP_SUL!K533)</f>
        <v>102</v>
      </c>
      <c r="I533" s="112">
        <f>IF(SP_SUL!O533="","*",SP_SUL!O533)</f>
        <v>0.33333333333333331</v>
      </c>
      <c r="J533" s="112">
        <f>IF(SP_SUL!P533="","*",SP_SUL!P533)</f>
        <v>0.22916666666666666</v>
      </c>
      <c r="K533" s="82" t="str">
        <f>IF(SP_SUL!AK533="","*",SP_SUL!AK533)</f>
        <v>-</v>
      </c>
      <c r="L533" s="82" t="str">
        <f>IF(SP_SUL!AM533="","*",SP_SUL!AM533)</f>
        <v>ZPT-ZGP</v>
      </c>
      <c r="M533" s="82">
        <f>IF(SP_SUL!AP533="","*",SP_SUL!AP533)</f>
        <v>102</v>
      </c>
      <c r="N533" s="82" t="str">
        <f>IF(SP_SUL!AM533="","*",SP_SUL!AM533)</f>
        <v>ZPT-ZGP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*</v>
      </c>
      <c r="C534" s="82" t="str">
        <f>IF(SP_SUL!S534="","*",SP_SUL!S534)</f>
        <v>-</v>
      </c>
      <c r="D534" s="82" t="str">
        <f>IF(SP_SUL!T534="","*",SP_SUL!T534)</f>
        <v>-</v>
      </c>
      <c r="E534" s="82" t="str">
        <f>IF(SP_SUL!D534="","*",SP_SUL!D534)</f>
        <v>W62</v>
      </c>
      <c r="F534" s="82" t="str">
        <f>IF(SP_SUL!H534="","*",SP_SUL!H534)</f>
        <v>*</v>
      </c>
      <c r="G534" s="82" t="str">
        <f>IF(SP_SUL!M534="","*",SP_SUL!M534)</f>
        <v>-</v>
      </c>
      <c r="H534" s="115" t="str">
        <f>IF(SP_SUL!K534="","*",SP_SUL!K534)</f>
        <v>*</v>
      </c>
      <c r="I534" s="112" t="str">
        <f>IF(SP_SUL!O534="","*",SP_SUL!O534)</f>
        <v>*</v>
      </c>
      <c r="J534" s="112" t="str">
        <f>IF(SP_SUL!P534="","*",SP_SUL!P534)</f>
        <v>*</v>
      </c>
      <c r="K534" s="82">
        <f>IF(SP_SUL!AK534="","*",SP_SUL!AK534)</f>
        <v>0</v>
      </c>
      <c r="L534" s="82" t="str">
        <f>IF(SP_SUL!AM534="","*",SP_SUL!AM534)</f>
        <v>-</v>
      </c>
      <c r="M534" s="82">
        <f>IF(SP_SUL!AP534="","*",SP_SUL!AP534)</f>
        <v>0</v>
      </c>
      <c r="N534" s="82" t="str">
        <f>IF(SP_SUL!AM534="","*",SP_SUL!AM534)</f>
        <v>-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 t="str">
        <f>IF(SP_SUL!B535="","*",SP_SUL!B535)</f>
        <v>*</v>
      </c>
      <c r="B535" s="82" t="str">
        <f>IF(SP_SUL!X535="","*",SP_SUL!X535)</f>
        <v>*</v>
      </c>
      <c r="C535" s="82" t="str">
        <f>IF(SP_SUL!S535="","*",SP_SUL!S535)</f>
        <v>-</v>
      </c>
      <c r="D535" s="82" t="str">
        <f>IF(SP_SUL!T535="","*",SP_SUL!T535)</f>
        <v>-</v>
      </c>
      <c r="E535" s="82" t="str">
        <f>IF(SP_SUL!D535="","*",SP_SUL!D535)</f>
        <v>*</v>
      </c>
      <c r="F535" s="82" t="str">
        <f>IF(SP_SUL!H535="","*",SP_SUL!H535)</f>
        <v>*</v>
      </c>
      <c r="G535" s="82" t="str">
        <f>IF(SP_SUL!M535="","*",SP_SUL!M535)</f>
        <v>-</v>
      </c>
      <c r="H535" s="115" t="str">
        <f>IF(SP_SUL!K535="","*",SP_SUL!K535)</f>
        <v>*</v>
      </c>
      <c r="I535" s="112" t="str">
        <f>IF(SP_SUL!O535="","*",SP_SUL!O535)</f>
        <v>*</v>
      </c>
      <c r="J535" s="112" t="str">
        <f>IF(SP_SUL!P535="","*",SP_SUL!P535)</f>
        <v>*</v>
      </c>
      <c r="K535" s="82">
        <f>IF(SP_SUL!AK535="","*",SP_SUL!AK535)</f>
        <v>0</v>
      </c>
      <c r="L535" s="82" t="str">
        <f>IF(SP_SUL!AM535="","*",SP_SUL!AM535)</f>
        <v>-</v>
      </c>
      <c r="M535" s="82">
        <f>IF(SP_SUL!AP535="","*",SP_SUL!AP535)</f>
        <v>0</v>
      </c>
      <c r="N535" s="82" t="str">
        <f>IF(SP_SUL!AM535="","*",SP_SUL!AM535)</f>
        <v>-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 t="str">
        <f>IF(SP_SUL!B536="","*",SP_SUL!B536)</f>
        <v>*</v>
      </c>
      <c r="B536" s="82" t="str">
        <f>IF(SP_SUL!X536="","*",SP_SUL!X536)</f>
        <v>*</v>
      </c>
      <c r="C536" s="82" t="str">
        <f>IF(SP_SUL!S536="","*",SP_SUL!S536)</f>
        <v>-</v>
      </c>
      <c r="D536" s="82" t="str">
        <f>IF(SP_SUL!T536="","*",SP_SUL!T536)</f>
        <v>-</v>
      </c>
      <c r="E536" s="82" t="str">
        <f>IF(SP_SUL!D536="","*",SP_SUL!D536)</f>
        <v>*</v>
      </c>
      <c r="F536" s="82" t="str">
        <f>IF(SP_SUL!H536="","*",SP_SUL!H536)</f>
        <v>*</v>
      </c>
      <c r="G536" s="82" t="str">
        <f>IF(SP_SUL!M536="","*",SP_SUL!M536)</f>
        <v>-</v>
      </c>
      <c r="H536" s="115" t="str">
        <f>IF(SP_SUL!K536="","*",SP_SUL!K536)</f>
        <v>*</v>
      </c>
      <c r="I536" s="112" t="str">
        <f>IF(SP_SUL!O536="","*",SP_SUL!O536)</f>
        <v>*</v>
      </c>
      <c r="J536" s="112" t="str">
        <f>IF(SP_SUL!P536="","*",SP_SUL!P536)</f>
        <v>*</v>
      </c>
      <c r="K536" s="82">
        <f>IF(SP_SUL!AK536="","*",SP_SUL!AK536)</f>
        <v>0</v>
      </c>
      <c r="L536" s="82" t="str">
        <f>IF(SP_SUL!AM536="","*",SP_SUL!AM536)</f>
        <v>-</v>
      </c>
      <c r="M536" s="82">
        <f>IF(SP_SUL!AP536="","*",SP_SUL!AP536)</f>
        <v>0</v>
      </c>
      <c r="N536" s="82" t="str">
        <f>IF(SP_SUL!AM536="","*",SP_SUL!AM536)</f>
        <v>-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 t="str">
        <f>IF(SP_SUL!B537="","*",SP_SUL!B537)</f>
        <v>*</v>
      </c>
      <c r="B537" s="82" t="str">
        <f>IF(SP_SUL!X537="","*",SP_SUL!X537)</f>
        <v>*</v>
      </c>
      <c r="C537" s="82" t="str">
        <f>IF(SP_SUL!S537="","*",SP_SUL!S537)</f>
        <v>-</v>
      </c>
      <c r="D537" s="82" t="str">
        <f>IF(SP_SUL!T537="","*",SP_SUL!T537)</f>
        <v>-</v>
      </c>
      <c r="E537" s="82" t="str">
        <f>IF(SP_SUL!D537="","*",SP_SUL!D537)</f>
        <v>*</v>
      </c>
      <c r="F537" s="82" t="str">
        <f>IF(SP_SUL!H537="","*",SP_SUL!H537)</f>
        <v>*</v>
      </c>
      <c r="G537" s="82" t="str">
        <f>IF(SP_SUL!M537="","*",SP_SUL!M537)</f>
        <v>-</v>
      </c>
      <c r="H537" s="115" t="str">
        <f>IF(SP_SUL!K537="","*",SP_SUL!K537)</f>
        <v>*</v>
      </c>
      <c r="I537" s="112" t="str">
        <f>IF(SP_SUL!O537="","*",SP_SUL!O537)</f>
        <v>*</v>
      </c>
      <c r="J537" s="112" t="str">
        <f>IF(SP_SUL!P537="","*",SP_SUL!P537)</f>
        <v>*</v>
      </c>
      <c r="K537" s="82">
        <f>IF(SP_SUL!AK537="","*",SP_SUL!AK537)</f>
        <v>0</v>
      </c>
      <c r="L537" s="82" t="str">
        <f>IF(SP_SUL!AM537="","*",SP_SUL!AM537)</f>
        <v>-</v>
      </c>
      <c r="M537" s="82">
        <f>IF(SP_SUL!AP537="","*",SP_SUL!AP537)</f>
        <v>0</v>
      </c>
      <c r="N537" s="82" t="str">
        <f>IF(SP_SUL!AM537="","*",SP_SUL!AM537)</f>
        <v>-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 t="str">
        <f>IF(SP_SUL!B538="","*",SP_SUL!B538)</f>
        <v>*</v>
      </c>
      <c r="B538" s="82" t="str">
        <f>IF(SP_SUL!X538="","*",SP_SUL!X538)</f>
        <v>*</v>
      </c>
      <c r="C538" s="82" t="str">
        <f>IF(SP_SUL!S538="","*",SP_SUL!S538)</f>
        <v>-</v>
      </c>
      <c r="D538" s="82" t="str">
        <f>IF(SP_SUL!T538="","*",SP_SUL!T538)</f>
        <v>-</v>
      </c>
      <c r="E538" s="82" t="str">
        <f>IF(SP_SUL!D538="","*",SP_SUL!D538)</f>
        <v>*</v>
      </c>
      <c r="F538" s="82" t="str">
        <f>IF(SP_SUL!H538="","*",SP_SUL!H538)</f>
        <v>*</v>
      </c>
      <c r="G538" s="82" t="str">
        <f>IF(SP_SUL!M538="","*",SP_SUL!M538)</f>
        <v>-</v>
      </c>
      <c r="H538" s="115" t="str">
        <f>IF(SP_SUL!K538="","*",SP_SUL!K538)</f>
        <v>*</v>
      </c>
      <c r="I538" s="112" t="str">
        <f>IF(SP_SUL!O538="","*",SP_SUL!O538)</f>
        <v>*</v>
      </c>
      <c r="J538" s="112" t="str">
        <f>IF(SP_SUL!P538="","*",SP_SUL!P538)</f>
        <v>*</v>
      </c>
      <c r="K538" s="82">
        <f>IF(SP_SUL!AK538="","*",SP_SUL!AK538)</f>
        <v>0</v>
      </c>
      <c r="L538" s="82" t="str">
        <f>IF(SP_SUL!AM538="","*",SP_SUL!AM538)</f>
        <v>-</v>
      </c>
      <c r="M538" s="82">
        <f>IF(SP_SUL!AP538="","*",SP_SUL!AP538)</f>
        <v>0</v>
      </c>
      <c r="N538" s="82" t="str">
        <f>IF(SP_SUL!AM538="","*",SP_SUL!AM538)</f>
        <v>-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 t="str">
        <f>IF(SP_SUL!B539="","*",SP_SUL!B539)</f>
        <v>*</v>
      </c>
      <c r="B539" s="82" t="str">
        <f>IF(SP_SUL!X539="","*",SP_SUL!X539)</f>
        <v>*</v>
      </c>
      <c r="C539" s="82" t="str">
        <f>IF(SP_SUL!S539="","*",SP_SUL!S539)</f>
        <v>-</v>
      </c>
      <c r="D539" s="82" t="str">
        <f>IF(SP_SUL!T539="","*",SP_SUL!T539)</f>
        <v>-</v>
      </c>
      <c r="E539" s="82" t="str">
        <f>IF(SP_SUL!D539="","*",SP_SUL!D539)</f>
        <v>*</v>
      </c>
      <c r="F539" s="82" t="str">
        <f>IF(SP_SUL!H539="","*",SP_SUL!H539)</f>
        <v>*</v>
      </c>
      <c r="G539" s="82" t="str">
        <f>IF(SP_SUL!M539="","*",SP_SUL!M539)</f>
        <v>-</v>
      </c>
      <c r="H539" s="115" t="str">
        <f>IF(SP_SUL!K539="","*",SP_SUL!K539)</f>
        <v>*</v>
      </c>
      <c r="I539" s="112" t="str">
        <f>IF(SP_SUL!O539="","*",SP_SUL!O539)</f>
        <v>*</v>
      </c>
      <c r="J539" s="112" t="str">
        <f>IF(SP_SUL!P539="","*",SP_SUL!P539)</f>
        <v>*</v>
      </c>
      <c r="K539" s="82">
        <f>IF(SP_SUL!AK539="","*",SP_SUL!AK539)</f>
        <v>0</v>
      </c>
      <c r="L539" s="82" t="str">
        <f>IF(SP_SUL!AM539="","*",SP_SUL!AM539)</f>
        <v>-</v>
      </c>
      <c r="M539" s="82">
        <f>IF(SP_SUL!AP539="","*",SP_SUL!AP539)</f>
        <v>0</v>
      </c>
      <c r="N539" s="82" t="str">
        <f>IF(SP_SUL!AM539="","*",SP_SUL!AM539)</f>
        <v>-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464" sqref="G46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4"/>
      <c r="B1" s="245"/>
      <c r="C1" s="24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47" t="s">
        <v>1043</v>
      </c>
      <c r="Q1" s="248"/>
      <c r="R1" s="110"/>
      <c r="S1" s="83"/>
      <c r="T1" s="85"/>
      <c r="U1" s="249" t="s">
        <v>1767</v>
      </c>
      <c r="V1" s="249"/>
      <c r="W1" s="249"/>
    </row>
    <row r="2" spans="1:23" ht="15" customHeight="1">
      <c r="A2" s="86" t="s">
        <v>1768</v>
      </c>
      <c r="B2" s="86" t="s">
        <v>1763</v>
      </c>
      <c r="C2" s="86" t="s">
        <v>411</v>
      </c>
      <c r="D2" s="87" t="s">
        <v>995</v>
      </c>
      <c r="E2" s="87" t="s">
        <v>4</v>
      </c>
      <c r="F2" s="87" t="s">
        <v>1762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1769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*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*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ZFH2</v>
      </c>
      <c r="K499" s="138" t="str">
        <f>IF(SP_SUL!M502="","*",SP_SUL!M502)</f>
        <v>ZSU</v>
      </c>
      <c r="L499" s="138" t="str">
        <f>IF(SP_SUL!N502="","*",SP_SUL!N502)</f>
        <v>K70K74/ZSU2/ZK57ZHO</v>
      </c>
      <c r="M499" s="139">
        <f>IF(SP_SUL!J502="","*",SP_SUL!J502)</f>
        <v>68</v>
      </c>
      <c r="N499" s="142">
        <f>IF(SP_SUL!K502="","*",SP_SUL!K502)</f>
        <v>67.531999999999996</v>
      </c>
      <c r="O499" s="142">
        <f>IF(SP_SUL!L502="","*",SP_SUL!L502)</f>
        <v>68.531999999999996</v>
      </c>
      <c r="P499" s="141">
        <f>IF(SP_SUL!O502="","*",SP_SUL!O502)</f>
        <v>0.39583333333333331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Willian</v>
      </c>
      <c r="T499" s="143" t="str">
        <f>IF(SP_SUL!W502="","*",SP_SUL!W502)</f>
        <v xml:space="preserve">Descarga de trilho 3 barras ZBM1/K57ZHO 1:15, 2H ZSU2/K57ZHO 5 barras 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*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*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*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V93</v>
      </c>
      <c r="H503" s="143" t="str">
        <f>IF(SP_SUL!F506="","*",SP_SUL!F506)</f>
        <v>MECANIZAÇÃO - SOCADORA</v>
      </c>
      <c r="I503" s="143" t="str">
        <f>IF(SP_SUL!H506="","*",SP_SUL!H506)</f>
        <v>ZYU1</v>
      </c>
      <c r="J503" s="143" t="str">
        <f>IF(SP_SUL!I506="","*",SP_SUL!I506)</f>
        <v>ZYU1</v>
      </c>
      <c r="K503" s="138" t="str">
        <f>IF(SP_SUL!M506="","*",SP_SUL!M506)</f>
        <v>ZYU-ZST</v>
      </c>
      <c r="L503" s="138" t="str">
        <f>IF(SP_SUL!N506="","*",SP_SUL!N506)</f>
        <v>ZYU206</v>
      </c>
      <c r="M503" s="139">
        <f>IF(SP_SUL!J506="","*",SP_SUL!J506)</f>
        <v>56</v>
      </c>
      <c r="N503" s="142">
        <f>IF(SP_SUL!K506="","*",SP_SUL!K506)</f>
        <v>204.4</v>
      </c>
      <c r="O503" s="142">
        <f>IF(SP_SUL!L506="","*",SP_SUL!L506)</f>
        <v>205.8</v>
      </c>
      <c r="P503" s="141">
        <f>IF(SP_SUL!O506="","*",SP_SUL!O506)</f>
        <v>0.375</v>
      </c>
      <c r="Q503" s="141">
        <f>IF(SP_SUL!P506="","*",SP_SUL!P506)</f>
        <v>8.3333333333333329E-2</v>
      </c>
      <c r="R503" s="143" t="str">
        <f>IF(SP_SUL!Q506="","*",CONCATENATE(SP_SUL!Q506," ",SP_SUL!R506))</f>
        <v>1020 M</v>
      </c>
      <c r="S503" s="143" t="str">
        <f>IF(SP_SUL!V506="","*",SP_SUL!V506)</f>
        <v>Moises</v>
      </c>
      <c r="T503" s="143" t="str">
        <f>IF(SP_SUL!W506="","*",SP_SUL!W506)</f>
        <v>Socaria mecanizada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229</v>
      </c>
    </row>
    <row r="504" spans="1:23" hidden="1">
      <c r="A504" s="144" t="str">
        <f>IF(SP_SUL!Y507="","*",SP_SUL!Y507)</f>
        <v>*</v>
      </c>
      <c r="B504" s="144" t="str">
        <f>IF(SP_SUL!X507="","*",SP_SUL!X507)</f>
        <v>*</v>
      </c>
      <c r="C504" s="144" t="str">
        <f>IF(SP_SUL!Z507="","*",SP_SUL!Z507)</f>
        <v>*</v>
      </c>
      <c r="D504" s="138" t="str">
        <f>IF(SP_SUL!S507="","*",SP_SUL!S507)</f>
        <v>-</v>
      </c>
      <c r="E504" s="138" t="str">
        <f>IF(SP_SUL!T507="","*",SP_SUL!T507)</f>
        <v>-</v>
      </c>
      <c r="F504" s="143" t="str">
        <f>IF(SP_SUL!B507="","*",SP_SUL!B507)</f>
        <v>*</v>
      </c>
      <c r="G504" s="143" t="str">
        <f>IF(SP_SUL!D507="","*",SP_SUL!D507)</f>
        <v>*</v>
      </c>
      <c r="H504" s="143" t="str">
        <f>IF(SP_SUL!F507="","*",SP_SUL!F507)</f>
        <v>*</v>
      </c>
      <c r="I504" s="143" t="str">
        <f>IF(SP_SUL!H507="","*",SP_SUL!H507)</f>
        <v>*</v>
      </c>
      <c r="J504" s="143" t="str">
        <f>IF(SP_SUL!I507="","*",SP_SUL!I507)</f>
        <v>*</v>
      </c>
      <c r="K504" s="138" t="str">
        <f>IF(SP_SUL!M507="","*",SP_SUL!M507)</f>
        <v>*</v>
      </c>
      <c r="L504" s="138" t="str">
        <f>IF(SP_SUL!N507="","*",SP_SUL!N507)</f>
        <v>*</v>
      </c>
      <c r="M504" s="139" t="str">
        <f>IF(SP_SUL!J507="","*",SP_SUL!J507)</f>
        <v>*</v>
      </c>
      <c r="N504" s="142" t="str">
        <f>IF(SP_SUL!K507="","*",SP_SUL!K507)</f>
        <v>*</v>
      </c>
      <c r="O504" s="142" t="str">
        <f>IF(SP_SUL!L507="","*",SP_SUL!L507)</f>
        <v>*</v>
      </c>
      <c r="P504" s="141" t="str">
        <f>IF(SP_SUL!O507="","*",SP_SUL!O507)</f>
        <v>*</v>
      </c>
      <c r="Q504" s="141" t="str">
        <f>IF(SP_SUL!P507="","*",SP_SUL!P507)</f>
        <v>*</v>
      </c>
      <c r="R504" s="143" t="str">
        <f>IF(SP_SUL!Q507="","*",CONCATENATE(SP_SUL!Q507," ",SP_SUL!R507))</f>
        <v>*</v>
      </c>
      <c r="S504" s="143" t="str">
        <f>IF(SP_SUL!V507="","*",SP_SUL!V507)</f>
        <v>*</v>
      </c>
      <c r="T504" s="143" t="str">
        <f>IF(SP_SUL!W507="","*",SP_SUL!W507)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4" t="str">
        <f>IF(SP_SUL!Y508="","*",SP_SUL!Y508)</f>
        <v>*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*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*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-</v>
      </c>
      <c r="E511" s="138" t="str">
        <f>IF(SP_SUL!T514="","*",SP_SUL!T514)</f>
        <v>-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-</v>
      </c>
      <c r="L511" s="138" t="str">
        <f>IF(SP_SUL!N514="","*",SP_SUL!N514)</f>
        <v>-</v>
      </c>
      <c r="M511" s="139">
        <f>IF(SP_SUL!J514="","*",SP_SUL!J514)</f>
        <v>55</v>
      </c>
      <c r="N511" s="142" t="str">
        <f>IF(SP_SUL!K514="","*",SP_SUL!K514)</f>
        <v>*</v>
      </c>
      <c r="O511" s="142" t="str">
        <f>IF(SP_SUL!L514="","*",SP_SUL!L514)</f>
        <v>*</v>
      </c>
      <c r="P511" s="141" t="str">
        <f>IF(SP_SUL!O514="","*",SP_SUL!O514)</f>
        <v>*</v>
      </c>
      <c r="Q511" s="141" t="str">
        <f>IF(SP_SUL!P514="","*",SP_SUL!P514)</f>
        <v>*</v>
      </c>
      <c r="R511" s="143" t="str">
        <f>IF(SP_SUL!Q514="","*",CONCATENATE(SP_SUL!Q514," ",SP_SUL!R514))</f>
        <v>*</v>
      </c>
      <c r="S511" s="143" t="str">
        <f>IF(SP_SUL!V514="","*",SP_SUL!V514)</f>
        <v xml:space="preserve">Felipe </v>
      </c>
      <c r="T511" s="143" t="str">
        <f>IF(SP_SUL!W514="","*",SP_SUL!W514)</f>
        <v xml:space="preserve">Bloco de via 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*</v>
      </c>
      <c r="B512" s="144" t="str">
        <f>IF(SP_SUL!X515="","*",SP_SUL!X515)</f>
        <v>*</v>
      </c>
      <c r="C512" s="144" t="str">
        <f>IF(SP_SUL!Z515="","*",SP_SUL!Z515)</f>
        <v>*</v>
      </c>
      <c r="D512" s="138" t="str">
        <f>IF(SP_SUL!S515="","*",SP_SUL!S515)</f>
        <v>-</v>
      </c>
      <c r="E512" s="138" t="str">
        <f>IF(SP_SUL!T515="","*",SP_SUL!T515)</f>
        <v>-</v>
      </c>
      <c r="F512" s="143">
        <f>IF(SP_SUL!B515="","*",SP_SUL!B515)</f>
        <v>46073</v>
      </c>
      <c r="G512" s="143" t="str">
        <f>IF(SP_SUL!D515="","*",SP_SUL!D515)</f>
        <v>*</v>
      </c>
      <c r="H512" s="143" t="str">
        <f>IF(SP_SUL!F515="","*",SP_SUL!F515)</f>
        <v>*</v>
      </c>
      <c r="I512" s="143" t="str">
        <f>IF(SP_SUL!H515="","*",SP_SUL!H515)</f>
        <v>*</v>
      </c>
      <c r="J512" s="143" t="str">
        <f>IF(SP_SUL!I515="","*",SP_SUL!I515)</f>
        <v>*</v>
      </c>
      <c r="K512" s="138" t="str">
        <f>IF(SP_SUL!M515="","*",SP_SUL!M515)</f>
        <v>-</v>
      </c>
      <c r="L512" s="138" t="str">
        <f>IF(SP_SUL!N515="","*",SP_SUL!N515)</f>
        <v>-</v>
      </c>
      <c r="M512" s="139" t="str">
        <f>IF(SP_SUL!J515="","*",SP_SUL!J515)</f>
        <v>*</v>
      </c>
      <c r="N512" s="142" t="str">
        <f>IF(SP_SUL!K515="","*",SP_SUL!K515)</f>
        <v>*</v>
      </c>
      <c r="O512" s="142" t="str">
        <f>IF(SP_SUL!L515="","*",SP_SUL!L515)</f>
        <v>*</v>
      </c>
      <c r="P512" s="141" t="str">
        <f>IF(SP_SUL!O515="","*",SP_SUL!O515)</f>
        <v>*</v>
      </c>
      <c r="Q512" s="141" t="str">
        <f>IF(SP_SUL!P515="","*",SP_SUL!P515)</f>
        <v>*</v>
      </c>
      <c r="R512" s="143" t="str">
        <f>IF(SP_SUL!Q515="","*",CONCATENATE(SP_SUL!Q515," ",SP_SUL!R515))</f>
        <v>*</v>
      </c>
      <c r="S512" s="143" t="str">
        <f>IF(SP_SUL!V515="","*",SP_SUL!V515)</f>
        <v>*</v>
      </c>
      <c r="T512" s="143" t="str">
        <f>IF(SP_SUL!W515="","*",SP_SUL!W515)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4" t="str">
        <f>IF(SP_SUL!Y516="","*",SP_SUL!Y516)</f>
        <v>*</v>
      </c>
      <c r="B513" s="144" t="str">
        <f>IF(SP_SUL!X516="","*",SP_SUL!X516)</f>
        <v>*</v>
      </c>
      <c r="C513" s="144" t="str">
        <f>IF(SP_SUL!Z516="","*",SP_SUL!Z516)</f>
        <v>*</v>
      </c>
      <c r="D513" s="138" t="str">
        <f>IF(SP_SUL!S516="","*",SP_SUL!S516)</f>
        <v>-</v>
      </c>
      <c r="E513" s="138" t="str">
        <f>IF(SP_SUL!T516="","*",SP_SUL!T516)</f>
        <v>-</v>
      </c>
      <c r="F513" s="143">
        <f>IF(SP_SUL!B516="","*",SP_SUL!B516)</f>
        <v>46073</v>
      </c>
      <c r="G513" s="143" t="str">
        <f>IF(SP_SUL!D516="","*",SP_SUL!D516)</f>
        <v>*</v>
      </c>
      <c r="H513" s="143" t="str">
        <f>IF(SP_SUL!F516="","*",SP_SUL!F516)</f>
        <v>*</v>
      </c>
      <c r="I513" s="143" t="str">
        <f>IF(SP_SUL!H516="","*",SP_SUL!H516)</f>
        <v>*</v>
      </c>
      <c r="J513" s="143" t="str">
        <f>IF(SP_SUL!I516="","*",SP_SUL!I516)</f>
        <v>*</v>
      </c>
      <c r="K513" s="138" t="str">
        <f>IF(SP_SUL!M516="","*",SP_SUL!M516)</f>
        <v>-</v>
      </c>
      <c r="L513" s="138" t="str">
        <f>IF(SP_SUL!N516="","*",SP_SUL!N516)</f>
        <v>-</v>
      </c>
      <c r="M513" s="139" t="str">
        <f>IF(SP_SUL!J516="","*",SP_SUL!J516)</f>
        <v>*</v>
      </c>
      <c r="N513" s="142" t="str">
        <f>IF(SP_SUL!K516="","*",SP_SUL!K516)</f>
        <v>*</v>
      </c>
      <c r="O513" s="142" t="str">
        <f>IF(SP_SUL!L516="","*",SP_SUL!L516)</f>
        <v>*</v>
      </c>
      <c r="P513" s="141" t="str">
        <f>IF(SP_SUL!O516="","*",SP_SUL!O516)</f>
        <v>*</v>
      </c>
      <c r="Q513" s="141" t="str">
        <f>IF(SP_SUL!P516="","*",SP_SUL!P516)</f>
        <v>*</v>
      </c>
      <c r="R513" s="143" t="str">
        <f>IF(SP_SUL!Q516="","*",CONCATENATE(SP_SUL!Q516," ",SP_SUL!R516))</f>
        <v>*</v>
      </c>
      <c r="S513" s="143" t="str">
        <f>IF(SP_SUL!V516="","*",SP_SUL!V516)</f>
        <v>*</v>
      </c>
      <c r="T513" s="143" t="str">
        <f>IF(SP_SUL!W516="","*",SP_SUL!W516)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*</v>
      </c>
      <c r="B514" s="144" t="str">
        <f>IF(SP_SUL!X517="","*",SP_SUL!X517)</f>
        <v>*</v>
      </c>
      <c r="C514" s="144" t="str">
        <f>IF(SP_SUL!Z517="","*",SP_SUL!Z517)</f>
        <v>*</v>
      </c>
      <c r="D514" s="138" t="str">
        <f>IF(SP_SUL!S517="","*",SP_SUL!S517)</f>
        <v>-</v>
      </c>
      <c r="E514" s="138" t="str">
        <f>IF(SP_SUL!T517="","*",SP_SUL!T517)</f>
        <v>-</v>
      </c>
      <c r="F514" s="143">
        <f>IF(SP_SUL!B517="","*",SP_SUL!B517)</f>
        <v>46073</v>
      </c>
      <c r="G514" s="143" t="str">
        <f>IF(SP_SUL!D517="","*",SP_SUL!D517)</f>
        <v>*</v>
      </c>
      <c r="H514" s="143" t="str">
        <f>IF(SP_SUL!F517="","*",SP_SUL!F517)</f>
        <v>*</v>
      </c>
      <c r="I514" s="143" t="str">
        <f>IF(SP_SUL!H517="","*",SP_SUL!H517)</f>
        <v>*</v>
      </c>
      <c r="J514" s="143" t="str">
        <f>IF(SP_SUL!I517="","*",SP_SUL!I517)</f>
        <v>*</v>
      </c>
      <c r="K514" s="138" t="str">
        <f>IF(SP_SUL!M517="","*",SP_SUL!M517)</f>
        <v>-</v>
      </c>
      <c r="L514" s="138" t="str">
        <f>IF(SP_SUL!N517="","*",SP_SUL!N517)</f>
        <v>-</v>
      </c>
      <c r="M514" s="139" t="str">
        <f>IF(SP_SUL!J517="","*",SP_SUL!J517)</f>
        <v>*</v>
      </c>
      <c r="N514" s="142" t="str">
        <f>IF(SP_SUL!K517="","*",SP_SUL!K517)</f>
        <v>*</v>
      </c>
      <c r="O514" s="142" t="str">
        <f>IF(SP_SUL!L517="","*",SP_SUL!L517)</f>
        <v>*</v>
      </c>
      <c r="P514" s="141" t="str">
        <f>IF(SP_SUL!O517="","*",SP_SUL!O517)</f>
        <v>*</v>
      </c>
      <c r="Q514" s="141" t="str">
        <f>IF(SP_SUL!P517="","*",SP_SUL!P517)</f>
        <v>*</v>
      </c>
      <c r="R514" s="143" t="str">
        <f>IF(SP_SUL!Q517="","*",CONCATENATE(SP_SUL!Q517," ",SP_SUL!R517))</f>
        <v>*</v>
      </c>
      <c r="S514" s="143" t="str">
        <f>IF(SP_SUL!V517="","*",SP_SUL!V517)</f>
        <v>*</v>
      </c>
      <c r="T514" s="143" t="str">
        <f>IF(SP_SUL!W517="","*",SP_SUL!W517)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*</v>
      </c>
      <c r="B515" s="144" t="str">
        <f>IF(SP_SUL!X518="","*",SP_SUL!X518)</f>
        <v>*</v>
      </c>
      <c r="C515" s="144" t="str">
        <f>IF(SP_SUL!Z518="","*",SP_SUL!Z518)</f>
        <v>*</v>
      </c>
      <c r="D515" s="138" t="str">
        <f>IF(SP_SUL!S518="","*",SP_SUL!S518)</f>
        <v>-</v>
      </c>
      <c r="E515" s="138" t="str">
        <f>IF(SP_SUL!T518="","*",SP_SUL!T518)</f>
        <v>-</v>
      </c>
      <c r="F515" s="143">
        <f>IF(SP_SUL!B518="","*",SP_SUL!B518)</f>
        <v>46073</v>
      </c>
      <c r="G515" s="143" t="str">
        <f>IF(SP_SUL!D518="","*",SP_SUL!D518)</f>
        <v>*</v>
      </c>
      <c r="H515" s="143" t="str">
        <f>IF(SP_SUL!F518="","*",SP_SUL!F518)</f>
        <v>*</v>
      </c>
      <c r="I515" s="143" t="str">
        <f>IF(SP_SUL!H518="","*",SP_SUL!H518)</f>
        <v>*</v>
      </c>
      <c r="J515" s="143" t="str">
        <f>IF(SP_SUL!I518="","*",SP_SUL!I518)</f>
        <v>*</v>
      </c>
      <c r="K515" s="138" t="str">
        <f>IF(SP_SUL!M518="","*",SP_SUL!M518)</f>
        <v>-</v>
      </c>
      <c r="L515" s="138" t="str">
        <f>IF(SP_SUL!N518="","*",SP_SUL!N518)</f>
        <v>-</v>
      </c>
      <c r="M515" s="139" t="str">
        <f>IF(SP_SUL!J518="","*",SP_SUL!J518)</f>
        <v>*</v>
      </c>
      <c r="N515" s="142" t="str">
        <f>IF(SP_SUL!K518="","*",SP_SUL!K518)</f>
        <v>*</v>
      </c>
      <c r="O515" s="142" t="str">
        <f>IF(SP_SUL!L518="","*",SP_SUL!L518)</f>
        <v>*</v>
      </c>
      <c r="P515" s="141" t="str">
        <f>IF(SP_SUL!O518="","*",SP_SUL!O518)</f>
        <v>*</v>
      </c>
      <c r="Q515" s="141" t="str">
        <f>IF(SP_SUL!P518="","*",SP_SUL!P518)</f>
        <v>*</v>
      </c>
      <c r="R515" s="143" t="str">
        <f>IF(SP_SUL!Q518="","*",CONCATENATE(SP_SUL!Q518," ",SP_SUL!R518))</f>
        <v>*</v>
      </c>
      <c r="S515" s="143" t="str">
        <f>IF(SP_SUL!V518="","*",SP_SUL!V518)</f>
        <v>*</v>
      </c>
      <c r="T515" s="143" t="str">
        <f>IF(SP_SUL!W518="","*",SP_SUL!W518)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*</v>
      </c>
      <c r="B516" s="144" t="str">
        <f>IF(SP_SUL!X519="","*",SP_SUL!X519)</f>
        <v>*</v>
      </c>
      <c r="C516" s="144" t="str">
        <f>IF(SP_SUL!Z519="","*",SP_SUL!Z519)</f>
        <v>*</v>
      </c>
      <c r="D516" s="138" t="str">
        <f>IF(SP_SUL!S519="","*",SP_SUL!S519)</f>
        <v>-</v>
      </c>
      <c r="E516" s="138" t="str">
        <f>IF(SP_SUL!T519="","*",SP_SUL!T519)</f>
        <v>-</v>
      </c>
      <c r="F516" s="143">
        <f>IF(SP_SUL!B519="","*",SP_SUL!B519)</f>
        <v>46073</v>
      </c>
      <c r="G516" s="143" t="str">
        <f>IF(SP_SUL!D519="","*",SP_SUL!D519)</f>
        <v>*</v>
      </c>
      <c r="H516" s="143" t="str">
        <f>IF(SP_SUL!F519="","*",SP_SUL!F519)</f>
        <v>*</v>
      </c>
      <c r="I516" s="143" t="str">
        <f>IF(SP_SUL!H519="","*",SP_SUL!H519)</f>
        <v>*</v>
      </c>
      <c r="J516" s="143" t="str">
        <f>IF(SP_SUL!I519="","*",SP_SUL!I519)</f>
        <v>*</v>
      </c>
      <c r="K516" s="138" t="str">
        <f>IF(SP_SUL!M519="","*",SP_SUL!M519)</f>
        <v>-</v>
      </c>
      <c r="L516" s="138" t="str">
        <f>IF(SP_SUL!N519="","*",SP_SUL!N519)</f>
        <v>-</v>
      </c>
      <c r="M516" s="139" t="str">
        <f>IF(SP_SUL!J519="","*",SP_SUL!J519)</f>
        <v>*</v>
      </c>
      <c r="N516" s="142" t="str">
        <f>IF(SP_SUL!K519="","*",SP_SUL!K519)</f>
        <v>*</v>
      </c>
      <c r="O516" s="142" t="str">
        <f>IF(SP_SUL!L519="","*",SP_SUL!L519)</f>
        <v>*</v>
      </c>
      <c r="P516" s="141" t="str">
        <f>IF(SP_SUL!O519="","*",SP_SUL!O519)</f>
        <v>*</v>
      </c>
      <c r="Q516" s="141" t="str">
        <f>IF(SP_SUL!P519="","*",SP_SUL!P519)</f>
        <v>*</v>
      </c>
      <c r="R516" s="143" t="str">
        <f>IF(SP_SUL!Q519="","*",CONCATENATE(SP_SUL!Q519," ",SP_SUL!R519))</f>
        <v>*</v>
      </c>
      <c r="S516" s="143" t="str">
        <f>IF(SP_SUL!V519="","*",SP_SUL!V519)</f>
        <v>*</v>
      </c>
      <c r="T516" s="143" t="str">
        <f>IF(SP_SUL!W519="","*",SP_SUL!W519)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*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*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*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*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*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*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*</v>
      </c>
      <c r="B525" s="144" t="str">
        <f>IF(SP_SUL!X528="","*",SP_SUL!X528)</f>
        <v>Contrato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K67ZEV1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*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*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>
        <f>IF(SP_SUL!B531="","*",SP_SUL!B531)</f>
        <v>46073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>
        <f>IF(SP_SUL!B532="","*",SP_SUL!B532)</f>
        <v>46073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Contrato</v>
      </c>
      <c r="C530" s="144" t="str">
        <f>IF(SP_SUL!Z533="","*",SP_SUL!Z533)</f>
        <v>*</v>
      </c>
      <c r="D530" s="138" t="str">
        <f>IF(SP_SUL!S533="","*",SP_SUL!S533)</f>
        <v>SP SUL</v>
      </c>
      <c r="E530" s="138" t="str">
        <f>IF(SP_SUL!T533="","*",SP_SUL!T533)</f>
        <v>ZEV-ZPT</v>
      </c>
      <c r="F530" s="143">
        <f>IF(SP_SUL!B533="","*",SP_SUL!B533)</f>
        <v>46073</v>
      </c>
      <c r="G530" s="143" t="str">
        <f>IF(SP_SUL!D533="","*",SP_SUL!D533)</f>
        <v>MOD ZGP</v>
      </c>
      <c r="H530" s="143" t="str">
        <f>IF(SP_SUL!F533="","*",SP_SUL!F533)</f>
        <v>BLOCO</v>
      </c>
      <c r="I530" s="143" t="str">
        <f>IF(SP_SUL!H533="","*",SP_SUL!H533)</f>
        <v>-</v>
      </c>
      <c r="J530" s="143" t="str">
        <f>IF(SP_SUL!I533="","*",SP_SUL!I533)</f>
        <v>-</v>
      </c>
      <c r="K530" s="138" t="str">
        <f>IF(SP_SUL!M533="","*",SP_SUL!M533)</f>
        <v>ZPT-ZGP</v>
      </c>
      <c r="L530" s="138" t="str">
        <f>IF(SP_SUL!N533="","*",SP_SUL!N533)</f>
        <v>ZPTZGP</v>
      </c>
      <c r="M530" s="139">
        <f>IF(SP_SUL!J533="","*",SP_SUL!J533)</f>
        <v>92</v>
      </c>
      <c r="N530" s="142">
        <f>IF(SP_SUL!K533="","*",SP_SUL!K533)</f>
        <v>102</v>
      </c>
      <c r="O530" s="142">
        <f>IF(SP_SUL!L533="","*",SP_SUL!L533)</f>
        <v>106</v>
      </c>
      <c r="P530" s="141">
        <f>IF(SP_SUL!O533="","*",SP_SUL!O533)</f>
        <v>0.33333333333333331</v>
      </c>
      <c r="Q530" s="141">
        <f>IF(SP_SUL!P533="","*",SP_SUL!P533)</f>
        <v>0.22916666666666666</v>
      </c>
      <c r="R530" s="143" t="str">
        <f>IF(SP_SUL!Q533="","*",CONCATENATE(SP_SUL!Q533," ",SP_SUL!R533))</f>
        <v>1 BINÁRIO</v>
      </c>
      <c r="S530" s="143" t="str">
        <f>IF(SP_SUL!V533="","*",SP_SUL!V533)</f>
        <v>Augusto</v>
      </c>
      <c r="T530" s="143" t="str">
        <f>IF(SP_SUL!W533="","*",SP_SUL!W533)</f>
        <v xml:space="preserve">Intervalo modernização 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*</v>
      </c>
      <c r="B531" s="144" t="str">
        <f>IF(SP_SUL!X534="","*",SP_SUL!X534)</f>
        <v>*</v>
      </c>
      <c r="C531" s="144" t="str">
        <f>IF(SP_SUL!Z534="","*",SP_SUL!Z534)</f>
        <v>*</v>
      </c>
      <c r="D531" s="138" t="str">
        <f>IF(SP_SUL!S534="","*",SP_SUL!S534)</f>
        <v>-</v>
      </c>
      <c r="E531" s="138" t="str">
        <f>IF(SP_SUL!T534="","*",SP_SUL!T534)</f>
        <v>-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*</v>
      </c>
      <c r="I531" s="143" t="str">
        <f>IF(SP_SUL!H534="","*",SP_SUL!H534)</f>
        <v>*</v>
      </c>
      <c r="J531" s="143" t="str">
        <f>IF(SP_SUL!I534="","*",SP_SUL!I534)</f>
        <v>*</v>
      </c>
      <c r="K531" s="138" t="str">
        <f>IF(SP_SUL!M534="","*",SP_SUL!M534)</f>
        <v>-</v>
      </c>
      <c r="L531" s="138" t="str">
        <f>IF(SP_SUL!N534="","*",SP_SUL!N534)</f>
        <v>-</v>
      </c>
      <c r="M531" s="139" t="str">
        <f>IF(SP_SUL!J534="","*",SP_SUL!J534)</f>
        <v>*</v>
      </c>
      <c r="N531" s="142" t="str">
        <f>IF(SP_SUL!K534="","*",SP_SUL!K534)</f>
        <v>*</v>
      </c>
      <c r="O531" s="142" t="str">
        <f>IF(SP_SUL!L534="","*",SP_SUL!L534)</f>
        <v>*</v>
      </c>
      <c r="P531" s="141" t="str">
        <f>IF(SP_SUL!O534="","*",SP_SUL!O534)</f>
        <v>*</v>
      </c>
      <c r="Q531" s="141" t="str">
        <f>IF(SP_SUL!P534="","*",SP_SUL!P534)</f>
        <v>*</v>
      </c>
      <c r="R531" s="143" t="str">
        <f>IF(SP_SUL!Q534="","*",CONCATENATE(SP_SUL!Q534," ",SP_SUL!R534))</f>
        <v>*</v>
      </c>
      <c r="S531" s="143" t="str">
        <f>IF(SP_SUL!V534="","*",SP_SUL!V534)</f>
        <v>*</v>
      </c>
      <c r="T531" s="143" t="str">
        <f>IF(SP_SUL!W534="","*",SP_SUL!W534)</f>
        <v>*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*</v>
      </c>
      <c r="B532" s="144" t="str">
        <f>IF(SP_SUL!X535="","*",SP_SUL!X535)</f>
        <v>*</v>
      </c>
      <c r="C532" s="144" t="str">
        <f>IF(SP_SUL!Z535="","*",SP_SUL!Z535)</f>
        <v>*</v>
      </c>
      <c r="D532" s="138" t="str">
        <f>IF(SP_SUL!S535="","*",SP_SUL!S535)</f>
        <v>-</v>
      </c>
      <c r="E532" s="138" t="str">
        <f>IF(SP_SUL!T535="","*",SP_SUL!T535)</f>
        <v>-</v>
      </c>
      <c r="F532" s="143" t="str">
        <f>IF(SP_SUL!B535="","*",SP_SUL!B535)</f>
        <v>*</v>
      </c>
      <c r="G532" s="143" t="str">
        <f>IF(SP_SUL!D535="","*",SP_SUL!D535)</f>
        <v>*</v>
      </c>
      <c r="H532" s="143" t="str">
        <f>IF(SP_SUL!F535="","*",SP_SUL!F535)</f>
        <v>*</v>
      </c>
      <c r="I532" s="143" t="str">
        <f>IF(SP_SUL!H535="","*",SP_SUL!H535)</f>
        <v>*</v>
      </c>
      <c r="J532" s="143" t="str">
        <f>IF(SP_SUL!I535="","*",SP_SUL!I535)</f>
        <v>*</v>
      </c>
      <c r="K532" s="138" t="str">
        <f>IF(SP_SUL!M535="","*",SP_SUL!M535)</f>
        <v>-</v>
      </c>
      <c r="L532" s="138" t="str">
        <f>IF(SP_SUL!N535="","*",SP_SUL!N535)</f>
        <v>-</v>
      </c>
      <c r="M532" s="139" t="str">
        <f>IF(SP_SUL!J535="","*",SP_SUL!J535)</f>
        <v>*</v>
      </c>
      <c r="N532" s="142" t="str">
        <f>IF(SP_SUL!K535="","*",SP_SUL!K535)</f>
        <v>*</v>
      </c>
      <c r="O532" s="142" t="str">
        <f>IF(SP_SUL!L535="","*",SP_SUL!L535)</f>
        <v>*</v>
      </c>
      <c r="P532" s="141" t="str">
        <f>IF(SP_SUL!O535="","*",SP_SUL!O535)</f>
        <v>*</v>
      </c>
      <c r="Q532" s="141" t="str">
        <f>IF(SP_SUL!P535="","*",SP_SUL!P535)</f>
        <v>*</v>
      </c>
      <c r="R532" s="143" t="str">
        <f>IF(SP_SUL!Q535="","*",CONCATENATE(SP_SUL!Q535," ",SP_SUL!R535))</f>
        <v>*</v>
      </c>
      <c r="S532" s="143" t="str">
        <f>IF(SP_SUL!V535="","*",SP_SUL!V535)</f>
        <v>*</v>
      </c>
      <c r="T532" s="143" t="str">
        <f>IF(SP_SUL!W535="","*",SP_SUL!W535)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*</v>
      </c>
      <c r="B533" s="144" t="str">
        <f>IF(SP_SUL!X536="","*",SP_SUL!X536)</f>
        <v>*</v>
      </c>
      <c r="C533" s="144" t="str">
        <f>IF(SP_SUL!Z536="","*",SP_SUL!Z536)</f>
        <v>*</v>
      </c>
      <c r="D533" s="138" t="str">
        <f>IF(SP_SUL!S536="","*",SP_SUL!S536)</f>
        <v>-</v>
      </c>
      <c r="E533" s="138" t="str">
        <f>IF(SP_SUL!T536="","*",SP_SUL!T536)</f>
        <v>-</v>
      </c>
      <c r="F533" s="143" t="str">
        <f>IF(SP_SUL!B536="","*",SP_SUL!B536)</f>
        <v>*</v>
      </c>
      <c r="G533" s="143" t="str">
        <f>IF(SP_SUL!D536="","*",SP_SUL!D536)</f>
        <v>*</v>
      </c>
      <c r="H533" s="143" t="str">
        <f>IF(SP_SUL!F536="","*",SP_SUL!F536)</f>
        <v>*</v>
      </c>
      <c r="I533" s="143" t="str">
        <f>IF(SP_SUL!H536="","*",SP_SUL!H536)</f>
        <v>*</v>
      </c>
      <c r="J533" s="143" t="str">
        <f>IF(SP_SUL!I536="","*",SP_SUL!I536)</f>
        <v>*</v>
      </c>
      <c r="K533" s="138" t="str">
        <f>IF(SP_SUL!M536="","*",SP_SUL!M536)</f>
        <v>-</v>
      </c>
      <c r="L533" s="138" t="str">
        <f>IF(SP_SUL!N536="","*",SP_SUL!N536)</f>
        <v>-</v>
      </c>
      <c r="M533" s="139" t="str">
        <f>IF(SP_SUL!J536="","*",SP_SUL!J536)</f>
        <v>*</v>
      </c>
      <c r="N533" s="142" t="str">
        <f>IF(SP_SUL!K536="","*",SP_SUL!K536)</f>
        <v>*</v>
      </c>
      <c r="O533" s="142" t="str">
        <f>IF(SP_SUL!L536="","*",SP_SUL!L536)</f>
        <v>*</v>
      </c>
      <c r="P533" s="141" t="str">
        <f>IF(SP_SUL!O536="","*",SP_SUL!O536)</f>
        <v>*</v>
      </c>
      <c r="Q533" s="141" t="str">
        <f>IF(SP_SUL!P536="","*",SP_SUL!P536)</f>
        <v>*</v>
      </c>
      <c r="R533" s="143" t="str">
        <f>IF(SP_SUL!Q536="","*",CONCATENATE(SP_SUL!Q536," ",SP_SUL!R536))</f>
        <v>*</v>
      </c>
      <c r="S533" s="143" t="str">
        <f>IF(SP_SUL!V536="","*",SP_SUL!V536)</f>
        <v>*</v>
      </c>
      <c r="T533" s="143" t="str">
        <f>IF(SP_SUL!W536="","*",SP_SUL!W536)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*</v>
      </c>
      <c r="B534" s="144" t="str">
        <f>IF(SP_SUL!X537="","*",SP_SUL!X537)</f>
        <v>*</v>
      </c>
      <c r="C534" s="144" t="str">
        <f>IF(SP_SUL!Z537="","*",SP_SUL!Z537)</f>
        <v>*</v>
      </c>
      <c r="D534" s="138" t="str">
        <f>IF(SP_SUL!S537="","*",SP_SUL!S537)</f>
        <v>-</v>
      </c>
      <c r="E534" s="138" t="str">
        <f>IF(SP_SUL!T537="","*",SP_SUL!T537)</f>
        <v>-</v>
      </c>
      <c r="F534" s="143" t="str">
        <f>IF(SP_SUL!B537="","*",SP_SUL!B537)</f>
        <v>*</v>
      </c>
      <c r="G534" s="143" t="str">
        <f>IF(SP_SUL!D537="","*",SP_SUL!D537)</f>
        <v>*</v>
      </c>
      <c r="H534" s="143" t="str">
        <f>IF(SP_SUL!F537="","*",SP_SUL!F537)</f>
        <v>*</v>
      </c>
      <c r="I534" s="143" t="str">
        <f>IF(SP_SUL!H537="","*",SP_SUL!H537)</f>
        <v>*</v>
      </c>
      <c r="J534" s="143" t="str">
        <f>IF(SP_SUL!I537="","*",SP_SUL!I537)</f>
        <v>*</v>
      </c>
      <c r="K534" s="138" t="str">
        <f>IF(SP_SUL!M537="","*",SP_SUL!M537)</f>
        <v>-</v>
      </c>
      <c r="L534" s="138" t="str">
        <f>IF(SP_SUL!N537="","*",SP_SUL!N537)</f>
        <v>-</v>
      </c>
      <c r="M534" s="139" t="str">
        <f>IF(SP_SUL!J537="","*",SP_SUL!J537)</f>
        <v>*</v>
      </c>
      <c r="N534" s="142" t="str">
        <f>IF(SP_SUL!K537="","*",SP_SUL!K537)</f>
        <v>*</v>
      </c>
      <c r="O534" s="142" t="str">
        <f>IF(SP_SUL!L537="","*",SP_SUL!L537)</f>
        <v>*</v>
      </c>
      <c r="P534" s="141" t="str">
        <f>IF(SP_SUL!O537="","*",SP_SUL!O537)</f>
        <v>*</v>
      </c>
      <c r="Q534" s="141" t="str">
        <f>IF(SP_SUL!P537="","*",SP_SUL!P537)</f>
        <v>*</v>
      </c>
      <c r="R534" s="143" t="str">
        <f>IF(SP_SUL!Q537="","*",CONCATENATE(SP_SUL!Q537," ",SP_SUL!R537))</f>
        <v>*</v>
      </c>
      <c r="S534" s="143" t="str">
        <f>IF(SP_SUL!V537="","*",SP_SUL!V537)</f>
        <v>*</v>
      </c>
      <c r="T534" s="143" t="str">
        <f>IF(SP_SUL!W537="","*",SP_SUL!W537)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*</v>
      </c>
      <c r="B535" s="144" t="str">
        <f>IF(SP_SUL!X538="","*",SP_SUL!X538)</f>
        <v>*</v>
      </c>
      <c r="C535" s="144" t="str">
        <f>IF(SP_SUL!Z538="","*",SP_SUL!Z538)</f>
        <v>*</v>
      </c>
      <c r="D535" s="138" t="str">
        <f>IF(SP_SUL!S538="","*",SP_SUL!S538)</f>
        <v>-</v>
      </c>
      <c r="E535" s="138" t="str">
        <f>IF(SP_SUL!T538="","*",SP_SUL!T538)</f>
        <v>-</v>
      </c>
      <c r="F535" s="143" t="str">
        <f>IF(SP_SUL!B538="","*",SP_SUL!B538)</f>
        <v>*</v>
      </c>
      <c r="G535" s="143" t="str">
        <f>IF(SP_SUL!D538="","*",SP_SUL!D538)</f>
        <v>*</v>
      </c>
      <c r="H535" s="143" t="str">
        <f>IF(SP_SUL!F538="","*",SP_SUL!F538)</f>
        <v>*</v>
      </c>
      <c r="I535" s="143" t="str">
        <f>IF(SP_SUL!H538="","*",SP_SUL!H538)</f>
        <v>*</v>
      </c>
      <c r="J535" s="143" t="str">
        <f>IF(SP_SUL!I538="","*",SP_SUL!I538)</f>
        <v>*</v>
      </c>
      <c r="K535" s="138" t="str">
        <f>IF(SP_SUL!M538="","*",SP_SUL!M538)</f>
        <v>-</v>
      </c>
      <c r="L535" s="138" t="str">
        <f>IF(SP_SUL!N538="","*",SP_SUL!N538)</f>
        <v>-</v>
      </c>
      <c r="M535" s="139" t="str">
        <f>IF(SP_SUL!J538="","*",SP_SUL!J538)</f>
        <v>*</v>
      </c>
      <c r="N535" s="142" t="str">
        <f>IF(SP_SUL!K538="","*",SP_SUL!K538)</f>
        <v>*</v>
      </c>
      <c r="O535" s="142" t="str">
        <f>IF(SP_SUL!L538="","*",SP_SUL!L538)</f>
        <v>*</v>
      </c>
      <c r="P535" s="141" t="str">
        <f>IF(SP_SUL!O538="","*",SP_SUL!O538)</f>
        <v>*</v>
      </c>
      <c r="Q535" s="141" t="str">
        <f>IF(SP_SUL!P538="","*",SP_SUL!P538)</f>
        <v>*</v>
      </c>
      <c r="R535" s="143" t="str">
        <f>IF(SP_SUL!Q538="","*",CONCATENATE(SP_SUL!Q538," ",SP_SUL!R538))</f>
        <v>*</v>
      </c>
      <c r="S535" s="143" t="str">
        <f>IF(SP_SUL!V538="","*",SP_SUL!V538)</f>
        <v>*</v>
      </c>
      <c r="T535" s="143" t="str">
        <f>IF(SP_SUL!W538="","*",SP_SUL!W538)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*</v>
      </c>
      <c r="B536" s="144" t="str">
        <f>IF(SP_SUL!X539="","*",SP_SUL!X539)</f>
        <v>*</v>
      </c>
      <c r="C536" s="144" t="str">
        <f>IF(SP_SUL!Z539="","*",SP_SUL!Z539)</f>
        <v>*</v>
      </c>
      <c r="D536" s="138" t="str">
        <f>IF(SP_SUL!S539="","*",SP_SUL!S539)</f>
        <v>-</v>
      </c>
      <c r="E536" s="138" t="str">
        <f>IF(SP_SUL!T539="","*",SP_SUL!T539)</f>
        <v>-</v>
      </c>
      <c r="F536" s="143" t="str">
        <f>IF(SP_SUL!B539="","*",SP_SUL!B539)</f>
        <v>*</v>
      </c>
      <c r="G536" s="143" t="str">
        <f>IF(SP_SUL!D539="","*",SP_SUL!D539)</f>
        <v>*</v>
      </c>
      <c r="H536" s="143" t="str">
        <f>IF(SP_SUL!F539="","*",SP_SUL!F539)</f>
        <v>*</v>
      </c>
      <c r="I536" s="143" t="str">
        <f>IF(SP_SUL!H539="","*",SP_SUL!H539)</f>
        <v>*</v>
      </c>
      <c r="J536" s="143" t="str">
        <f>IF(SP_SUL!I539="","*",SP_SUL!I539)</f>
        <v>*</v>
      </c>
      <c r="K536" s="138" t="str">
        <f>IF(SP_SUL!M539="","*",SP_SUL!M539)</f>
        <v>-</v>
      </c>
      <c r="L536" s="138" t="str">
        <f>IF(SP_SUL!N539="","*",SP_SUL!N539)</f>
        <v>-</v>
      </c>
      <c r="M536" s="139" t="str">
        <f>IF(SP_SUL!J539="","*",SP_SUL!J539)</f>
        <v>*</v>
      </c>
      <c r="N536" s="142" t="str">
        <f>IF(SP_SUL!K539="","*",SP_SUL!K539)</f>
        <v>*</v>
      </c>
      <c r="O536" s="142" t="str">
        <f>IF(SP_SUL!L539="","*",SP_SUL!L539)</f>
        <v>*</v>
      </c>
      <c r="P536" s="141" t="str">
        <f>IF(SP_SUL!O539="","*",SP_SUL!O539)</f>
        <v>*</v>
      </c>
      <c r="Q536" s="141" t="str">
        <f>IF(SP_SUL!P539="","*",SP_SUL!P539)</f>
        <v>*</v>
      </c>
      <c r="R536" s="143" t="str">
        <f>IF(SP_SUL!Q539="","*",CONCATENATE(SP_SUL!Q539," ",SP_SUL!R539))</f>
        <v>*</v>
      </c>
      <c r="S536" s="143" t="str">
        <f>IF(SP_SUL!V539="","*",SP_SUL!V539)</f>
        <v>*</v>
      </c>
      <c r="T536" s="143" t="str">
        <f>IF(SP_SUL!W539="","*",SP_SUL!W539)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1770</v>
      </c>
      <c r="C2" s="120" t="s">
        <v>1771</v>
      </c>
      <c r="D2" s="75" t="s">
        <v>982</v>
      </c>
      <c r="E2" s="75" t="s">
        <v>1772</v>
      </c>
      <c r="F2" s="98" t="s">
        <v>1773</v>
      </c>
      <c r="G2" s="75" t="s">
        <v>1774</v>
      </c>
      <c r="H2" s="75" t="s">
        <v>1775</v>
      </c>
      <c r="I2" s="75" t="s">
        <v>1776</v>
      </c>
      <c r="J2" s="75" t="s">
        <v>1777</v>
      </c>
      <c r="K2" s="77" t="s">
        <v>1778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*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*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ZSU</v>
      </c>
      <c r="G498" s="94" t="str">
        <f>IF(SP_SUL!I502="","*",SP_SUL!I502)</f>
        <v>ZFH2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*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*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*</v>
      </c>
      <c r="C502" s="94">
        <f>IF(SP_SUL!B506="","*",SP_SUL!B506)</f>
        <v>46073</v>
      </c>
      <c r="D502" s="93" t="str">
        <f>IF(SP_SUL!D506="","*",SP_SUL!D506)</f>
        <v>V93</v>
      </c>
      <c r="E502" s="93" t="str">
        <f>IF(SP_SUL!H506="","*",SP_SUL!H506)</f>
        <v>ZYU1</v>
      </c>
      <c r="F502" s="99" t="str">
        <f>IF(SP_SUL!M506="","*",SP_SUL!M506)</f>
        <v>ZYU-ZST</v>
      </c>
      <c r="G502" s="94" t="str">
        <f>IF(SP_SUL!I506="","*",SP_SUL!I506)</f>
        <v>ZYU1</v>
      </c>
      <c r="H502" s="94" t="str">
        <f>IF(SP_SUL!AB506="","*",SP_SUL!AB506)</f>
        <v>ESCALA</v>
      </c>
      <c r="I502" s="94" t="str">
        <f>IF(SP_SUL!AC506="","*",SP_SUL!AC506)</f>
        <v>AGD ACIONAMENTO PCM</v>
      </c>
      <c r="J502" s="95">
        <f>IF(SP_SUL!AA506="","*",SP_SUL!AA506)</f>
        <v>1</v>
      </c>
      <c r="K502" s="96">
        <f>IF(SP_SUL!AD506="","*",SP_SUL!AD506)</f>
        <v>0.33333333333333331</v>
      </c>
    </row>
    <row r="503" spans="2:11" hidden="1">
      <c r="B503" s="93" t="str">
        <f>IF(SP_SUL!Y507="","*",SP_SUL!Y507)</f>
        <v>*</v>
      </c>
      <c r="C503" s="94" t="str">
        <f>IF(SP_SUL!B507="","*",SP_SUL!B507)</f>
        <v>*</v>
      </c>
      <c r="D503" s="93" t="str">
        <f>IF(SP_SUL!D507="","*",SP_SUL!D507)</f>
        <v>*</v>
      </c>
      <c r="E503" s="93" t="str">
        <f>IF(SP_SUL!H507="","*",SP_SUL!H507)</f>
        <v>*</v>
      </c>
      <c r="F503" s="99" t="str">
        <f>IF(SP_SUL!M507="","*",SP_SUL!M507)</f>
        <v>*</v>
      </c>
      <c r="G503" s="94" t="str">
        <f>IF(SP_SUL!I507="","*",SP_SUL!I507)</f>
        <v>*</v>
      </c>
      <c r="H503" s="94" t="str">
        <f>IF(SP_SUL!AB507="","*",SP_SUL!AB507)</f>
        <v>*</v>
      </c>
      <c r="I503" s="94" t="str">
        <f>IF(SP_SUL!AC507="","*",SP_SUL!AC507)</f>
        <v>*</v>
      </c>
      <c r="J503" s="95" t="str">
        <f>IF(SP_SUL!AA507="","*",SP_SUL!AA507)</f>
        <v>*</v>
      </c>
      <c r="K503" s="96" t="str">
        <f>IF(SP_SUL!AD507="","*",SP_SUL!AD507)</f>
        <v>*</v>
      </c>
    </row>
    <row r="504" spans="2:11" hidden="1">
      <c r="B504" s="93" t="str">
        <f>IF(SP_SUL!Y508="","*",SP_SUL!Y508)</f>
        <v>*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*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*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-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*</v>
      </c>
      <c r="C511" s="94">
        <f>IF(SP_SUL!B515="","*",SP_SUL!B515)</f>
        <v>46073</v>
      </c>
      <c r="D511" s="93" t="str">
        <f>IF(SP_SUL!D515="","*",SP_SUL!D515)</f>
        <v>*</v>
      </c>
      <c r="E511" s="93" t="str">
        <f>IF(SP_SUL!H515="","*",SP_SUL!H515)</f>
        <v>*</v>
      </c>
      <c r="F511" s="99" t="str">
        <f>IF(SP_SUL!M515="","*",SP_SUL!M515)</f>
        <v>-</v>
      </c>
      <c r="G511" s="94" t="str">
        <f>IF(SP_SUL!I515="","*",SP_SUL!I515)</f>
        <v>*</v>
      </c>
      <c r="H511" s="94" t="str">
        <f>IF(SP_SUL!AB515="","*",SP_SUL!AB515)</f>
        <v>*</v>
      </c>
      <c r="I511" s="94" t="str">
        <f>IF(SP_SUL!AC515="","*",SP_SUL!AC515)</f>
        <v>*</v>
      </c>
      <c r="J511" s="95" t="str">
        <f>IF(SP_SUL!AA515="","*",SP_SUL!AA515)</f>
        <v>*</v>
      </c>
      <c r="K511" s="96" t="str">
        <f>IF(SP_SUL!AD515="","*",SP_SUL!AD515)</f>
        <v>*</v>
      </c>
    </row>
    <row r="512" spans="2:11" hidden="1">
      <c r="B512" s="93" t="str">
        <f>IF(SP_SUL!Y516="","*",SP_SUL!Y516)</f>
        <v>*</v>
      </c>
      <c r="C512" s="94">
        <f>IF(SP_SUL!B516="","*",SP_SUL!B516)</f>
        <v>46073</v>
      </c>
      <c r="D512" s="93" t="str">
        <f>IF(SP_SUL!D516="","*",SP_SUL!D516)</f>
        <v>*</v>
      </c>
      <c r="E512" s="93" t="str">
        <f>IF(SP_SUL!H516="","*",SP_SUL!H516)</f>
        <v>*</v>
      </c>
      <c r="F512" s="99" t="str">
        <f>IF(SP_SUL!M516="","*",SP_SUL!M516)</f>
        <v>-</v>
      </c>
      <c r="G512" s="94" t="str">
        <f>IF(SP_SUL!I516="","*",SP_SUL!I516)</f>
        <v>*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*</v>
      </c>
      <c r="K512" s="96" t="str">
        <f>IF(SP_SUL!AD516="","*",SP_SUL!AD516)</f>
        <v>*</v>
      </c>
    </row>
    <row r="513" spans="2:11" hidden="1">
      <c r="B513" s="93" t="str">
        <f>IF(SP_SUL!Y517="","*",SP_SUL!Y517)</f>
        <v>*</v>
      </c>
      <c r="C513" s="94">
        <f>IF(SP_SUL!B517="","*",SP_SUL!B517)</f>
        <v>46073</v>
      </c>
      <c r="D513" s="93" t="str">
        <f>IF(SP_SUL!D517="","*",SP_SUL!D517)</f>
        <v>*</v>
      </c>
      <c r="E513" s="93" t="str">
        <f>IF(SP_SUL!H517="","*",SP_SUL!H517)</f>
        <v>*</v>
      </c>
      <c r="F513" s="99" t="str">
        <f>IF(SP_SUL!M517="","*",SP_SUL!M517)</f>
        <v>-</v>
      </c>
      <c r="G513" s="94" t="str">
        <f>IF(SP_SUL!I517="","*",SP_SUL!I517)</f>
        <v>*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*</v>
      </c>
      <c r="K513" s="96" t="str">
        <f>IF(SP_SUL!AD517="","*",SP_SUL!AD517)</f>
        <v>*</v>
      </c>
    </row>
    <row r="514" spans="2:11" hidden="1">
      <c r="B514" s="93" t="str">
        <f>IF(SP_SUL!Y518="","*",SP_SUL!Y518)</f>
        <v>*</v>
      </c>
      <c r="C514" s="94">
        <f>IF(SP_SUL!B518="","*",SP_SUL!B518)</f>
        <v>46073</v>
      </c>
      <c r="D514" s="93" t="str">
        <f>IF(SP_SUL!D518="","*",SP_SUL!D518)</f>
        <v>*</v>
      </c>
      <c r="E514" s="93" t="str">
        <f>IF(SP_SUL!H518="","*",SP_SUL!H518)</f>
        <v>*</v>
      </c>
      <c r="F514" s="99" t="str">
        <f>IF(SP_SUL!M518="","*",SP_SUL!M518)</f>
        <v>-</v>
      </c>
      <c r="G514" s="94" t="str">
        <f>IF(SP_SUL!I518="","*",SP_SUL!I518)</f>
        <v>*</v>
      </c>
      <c r="H514" s="94" t="str">
        <f>IF(SP_SUL!AB518="","*",SP_SUL!AB518)</f>
        <v>*</v>
      </c>
      <c r="I514" s="94" t="str">
        <f>IF(SP_SUL!AC518="","*",SP_SUL!AC518)</f>
        <v>*</v>
      </c>
      <c r="J514" s="95" t="str">
        <f>IF(SP_SUL!AA518="","*",SP_SUL!AA518)</f>
        <v>*</v>
      </c>
      <c r="K514" s="96" t="str">
        <f>IF(SP_SUL!AD518="","*",SP_SUL!AD518)</f>
        <v>*</v>
      </c>
    </row>
    <row r="515" spans="2:11" hidden="1">
      <c r="B515" s="93" t="str">
        <f>IF(SP_SUL!Y519="","*",SP_SUL!Y519)</f>
        <v>*</v>
      </c>
      <c r="C515" s="94">
        <f>IF(SP_SUL!B519="","*",SP_SUL!B519)</f>
        <v>46073</v>
      </c>
      <c r="D515" s="93" t="str">
        <f>IF(SP_SUL!D519="","*",SP_SUL!D519)</f>
        <v>*</v>
      </c>
      <c r="E515" s="93" t="str">
        <f>IF(SP_SUL!H519="","*",SP_SUL!H519)</f>
        <v>*</v>
      </c>
      <c r="F515" s="99" t="str">
        <f>IF(SP_SUL!M519="","*",SP_SUL!M519)</f>
        <v>-</v>
      </c>
      <c r="G515" s="94" t="str">
        <f>IF(SP_SUL!I519="","*",SP_SUL!I519)</f>
        <v>*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*</v>
      </c>
      <c r="K515" s="96" t="str">
        <f>IF(SP_SUL!AD519="","*",SP_SUL!AD519)</f>
        <v>*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*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*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*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*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*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*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*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K67ZEV1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*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*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>
        <f>IF(SP_SUL!B531="","*",SP_SUL!B531)</f>
        <v>46073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>
        <f>IF(SP_SUL!B532="","*",SP_SUL!B532)</f>
        <v>46073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>
        <f>IF(SP_SUL!B533="","*",SP_SUL!B533)</f>
        <v>46073</v>
      </c>
      <c r="D529" s="93" t="str">
        <f>IF(SP_SUL!D533="","*",SP_SUL!D533)</f>
        <v>MOD ZGP</v>
      </c>
      <c r="E529" s="93" t="str">
        <f>IF(SP_SUL!H533="","*",SP_SUL!H533)</f>
        <v>-</v>
      </c>
      <c r="F529" s="99" t="str">
        <f>IF(SP_SUL!M533="","*",SP_SUL!M533)</f>
        <v>ZPT-ZGP</v>
      </c>
      <c r="G529" s="94" t="str">
        <f>IF(SP_SUL!I533="","*",SP_SUL!I533)</f>
        <v>-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*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*</v>
      </c>
      <c r="F530" s="99" t="str">
        <f>IF(SP_SUL!M534="","*",SP_SUL!M534)</f>
        <v>-</v>
      </c>
      <c r="G530" s="94" t="str">
        <f>IF(SP_SUL!I534="","*",SP_SUL!I534)</f>
        <v>*</v>
      </c>
      <c r="H530" s="94" t="str">
        <f>IF(SP_SUL!AB534="","*",SP_SUL!AB534)</f>
        <v>*</v>
      </c>
      <c r="I530" s="94" t="str">
        <f>IF(SP_SUL!AC534="","*",SP_SUL!AC534)</f>
        <v>*</v>
      </c>
      <c r="J530" s="95" t="str">
        <f>IF(SP_SUL!AA534="","*",SP_SUL!AA534)</f>
        <v>*</v>
      </c>
      <c r="K530" s="96" t="str">
        <f>IF(SP_SUL!AD534="","*",SP_SUL!AD534)</f>
        <v>*</v>
      </c>
    </row>
    <row r="531" spans="2:11" hidden="1">
      <c r="B531" s="93" t="str">
        <f>IF(SP_SUL!Y535="","*",SP_SUL!Y535)</f>
        <v>*</v>
      </c>
      <c r="C531" s="94" t="str">
        <f>IF(SP_SUL!B535="","*",SP_SUL!B535)</f>
        <v>*</v>
      </c>
      <c r="D531" s="93" t="str">
        <f>IF(SP_SUL!D535="","*",SP_SUL!D535)</f>
        <v>*</v>
      </c>
      <c r="E531" s="93" t="str">
        <f>IF(SP_SUL!H535="","*",SP_SUL!H535)</f>
        <v>*</v>
      </c>
      <c r="F531" s="99" t="str">
        <f>IF(SP_SUL!M535="","*",SP_SUL!M535)</f>
        <v>-</v>
      </c>
      <c r="G531" s="94" t="str">
        <f>IF(SP_SUL!I535="","*",SP_SUL!I535)</f>
        <v>*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*</v>
      </c>
      <c r="K531" s="96" t="str">
        <f>IF(SP_SUL!AD535="","*",SP_SUL!AD535)</f>
        <v>*</v>
      </c>
    </row>
    <row r="532" spans="2:11" hidden="1">
      <c r="B532" s="93" t="str">
        <f>IF(SP_SUL!Y536="","*",SP_SUL!Y536)</f>
        <v>*</v>
      </c>
      <c r="C532" s="94" t="str">
        <f>IF(SP_SUL!B536="","*",SP_SUL!B536)</f>
        <v>*</v>
      </c>
      <c r="D532" s="93" t="str">
        <f>IF(SP_SUL!D536="","*",SP_SUL!D536)</f>
        <v>*</v>
      </c>
      <c r="E532" s="93" t="str">
        <f>IF(SP_SUL!H536="","*",SP_SUL!H536)</f>
        <v>*</v>
      </c>
      <c r="F532" s="99" t="str">
        <f>IF(SP_SUL!M536="","*",SP_SUL!M536)</f>
        <v>-</v>
      </c>
      <c r="G532" s="94" t="str">
        <f>IF(SP_SUL!I536="","*",SP_SUL!I536)</f>
        <v>*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*</v>
      </c>
      <c r="K532" s="96" t="str">
        <f>IF(SP_SUL!AD536="","*",SP_SUL!AD536)</f>
        <v>*</v>
      </c>
    </row>
    <row r="533" spans="2:11" hidden="1">
      <c r="B533" s="93" t="str">
        <f>IF(SP_SUL!Y537="","*",SP_SUL!Y537)</f>
        <v>*</v>
      </c>
      <c r="C533" s="94" t="str">
        <f>IF(SP_SUL!B537="","*",SP_SUL!B537)</f>
        <v>*</v>
      </c>
      <c r="D533" s="93" t="str">
        <f>IF(SP_SUL!D537="","*",SP_SUL!D537)</f>
        <v>*</v>
      </c>
      <c r="E533" s="93" t="str">
        <f>IF(SP_SUL!H537="","*",SP_SUL!H537)</f>
        <v>*</v>
      </c>
      <c r="F533" s="99" t="str">
        <f>IF(SP_SUL!M537="","*",SP_SUL!M537)</f>
        <v>-</v>
      </c>
      <c r="G533" s="94" t="str">
        <f>IF(SP_SUL!I537="","*",SP_SUL!I537)</f>
        <v>*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*</v>
      </c>
      <c r="K533" s="96" t="str">
        <f>IF(SP_SUL!AD537="","*",SP_SUL!AD537)</f>
        <v>*</v>
      </c>
    </row>
    <row r="534" spans="2:11" hidden="1">
      <c r="B534" s="93" t="str">
        <f>IF(SP_SUL!Y538="","*",SP_SUL!Y538)</f>
        <v>*</v>
      </c>
      <c r="C534" s="94" t="str">
        <f>IF(SP_SUL!B538="","*",SP_SUL!B538)</f>
        <v>*</v>
      </c>
      <c r="D534" s="93" t="str">
        <f>IF(SP_SUL!D538="","*",SP_SUL!D538)</f>
        <v>*</v>
      </c>
      <c r="E534" s="93" t="str">
        <f>IF(SP_SUL!H538="","*",SP_SUL!H538)</f>
        <v>*</v>
      </c>
      <c r="F534" s="99" t="str">
        <f>IF(SP_SUL!M538="","*",SP_SUL!M538)</f>
        <v>-</v>
      </c>
      <c r="G534" s="94" t="str">
        <f>IF(SP_SUL!I538="","*",SP_SUL!I538)</f>
        <v>*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*</v>
      </c>
      <c r="K534" s="96" t="str">
        <f>IF(SP_SUL!AD538="","*",SP_SUL!AD538)</f>
        <v>*</v>
      </c>
    </row>
    <row r="535" spans="2:11" hidden="1">
      <c r="B535" s="93" t="str">
        <f>IF(SP_SUL!Y539="","*",SP_SUL!Y539)</f>
        <v>*</v>
      </c>
      <c r="C535" s="94" t="str">
        <f>IF(SP_SUL!B539="","*",SP_SUL!B539)</f>
        <v>*</v>
      </c>
      <c r="D535" s="93" t="str">
        <f>IF(SP_SUL!D539="","*",SP_SUL!D539)</f>
        <v>*</v>
      </c>
      <c r="E535" s="93" t="str">
        <f>IF(SP_SUL!H539="","*",SP_SUL!H539)</f>
        <v>*</v>
      </c>
      <c r="F535" s="99" t="str">
        <f>IF(SP_SUL!M539="","*",SP_SUL!M539)</f>
        <v>-</v>
      </c>
      <c r="G535" s="94" t="str">
        <f>IF(SP_SUL!I539="","*",SP_SUL!I539)</f>
        <v>*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*</v>
      </c>
      <c r="K535" s="96" t="str">
        <f>IF(SP_SUL!AD539="","*",SP_SUL!AD539)</f>
        <v>*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1779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2026-02-19T16:58:50Z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