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132" documentId="120_S{118792C3-22EF-5104-A093-F22BFE3913F3}" xr6:coauthVersionLast="47" xr6:coauthVersionMax="47" xr10:uidLastSave="{D24CE3CF-B8B8-47C4-B750-63591ECCFC5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9" i="1" l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<sst xmlns="http://schemas.openxmlformats.org/spreadsheetml/2006/main" count="5177" uniqueCount="1348">
  <si>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</si>
  <si>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</si>
  <si>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</si>
  <si>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</si>
  <si>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</si>
  <si>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</si>
  <si>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</si>
  <si>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</si>
  <si>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</si>
  <si>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</si>
  <si>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</si>
  <si>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</si>
  <si>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</si>
  <si>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</si>
  <si>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</si>
  <si>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</si>
  <si>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</si>
  <si>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</si>
  <si>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</si>
  <si>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</si>
  <si>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</si>
  <si>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</si>
  <si>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</si>
  <si>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</si>
  <si>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</si>
  <si>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</si>
  <si>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</si>
  <si>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</si>
  <si>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</si>
  <si>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</si>
  <si>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</si>
  <si>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</si>
  <si>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</si>
  <si>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</si>
  <si>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</si>
  <si>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</si>
  <si>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</si>
  <si>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</si>
  <si>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</si>
  <si>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</si>
  <si>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</si>
  <si>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</si>
  <si>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</si>
  <si>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</si>
  <si>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</si>
  <si>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</si>
  <si>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</si>
  <si>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</si>
  <si>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</si>
  <si>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</si>
  <si>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</si>
  <si>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</si>
  <si>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</si>
  <si>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</si>
  <si>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</si>
  <si>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</si>
  <si>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</si>
  <si>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</si>
  <si>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</si>
  <si>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</si>
  <si>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</si>
  <si>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</si>
  <si>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</si>
  <si>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</si>
  <si>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</si>
  <si>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</si>
  <si>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</si>
  <si>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</si>
  <si>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</si>
  <si>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</si>
  <si>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</si>
  <si>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</si>
  <si>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</si>
  <si>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</si>
  <si>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</si>
  <si>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</si>
  <si>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</si>
  <si>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</si>
  <si>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</si>
  <si>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</si>
  <si>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</si>
  <si>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</si>
  <si>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</si>
  <si>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</si>
  <si>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</si>
  <si>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</si>
  <si>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</si>
  <si>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</si>
  <si>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</si>
  <si>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</si>
  <si>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</si>
  <si>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</si>
  <si>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</si>
  <si>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</si>
  <si>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</si>
  <si>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</si>
  <si>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</si>
  <si>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</si>
  <si>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</si>
  <si>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</si>
  <si>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</si>
  <si>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</si>
  <si>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</si>
  <si>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</si>
  <si>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</si>
  <si>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</si>
  <si>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</si>
  <si>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</si>
  <si>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</si>
  <si>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</si>
  <si>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</si>
  <si>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</si>
  <si>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</si>
  <si>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</si>
  <si>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</si>
  <si>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</si>
  <si>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</si>
  <si>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</si>
  <si>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</si>
  <si>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</si>
  <si>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</si>
  <si>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</si>
  <si>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</si>
  <si>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</si>
  <si>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</si>
  <si>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</si>
  <si>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</si>
  <si>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</si>
  <si>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</si>
  <si>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</si>
  <si>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</si>
  <si>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</si>
  <si>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</si>
  <si>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</si>
  <si>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</si>
  <si>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</si>
  <si>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</si>
  <si>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</si>
  <si>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</si>
  <si>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</si>
  <si>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</si>
  <si>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</si>
  <si>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</si>
  <si>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</si>
  <si>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</si>
  <si>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</si>
  <si>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</si>
  <si>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</si>
  <si>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</si>
  <si>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</si>
  <si>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</si>
  <si>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</si>
  <si>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</si>
  <si>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</si>
  <si>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</si>
  <si>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</si>
  <si>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</si>
  <si>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</si>
  <si>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</si>
  <si>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</si>
  <si>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</si>
  <si>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</si>
  <si>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</si>
  <si>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</si>
  <si>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</si>
  <si>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</si>
  <si>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</si>
  <si>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</si>
  <si>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</si>
  <si>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</si>
  <si>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</si>
  <si>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</si>
  <si>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</si>
  <si>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</si>
  <si>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</si>
  <si>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</si>
  <si>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</si>
  <si>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</si>
  <si>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</si>
  <si>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</si>
  <si>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</si>
  <si>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</si>
  <si>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</si>
  <si>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</si>
  <si>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</si>
  <si>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</si>
  <si>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</si>
  <si>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</si>
  <si>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</si>
  <si>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</si>
  <si>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</si>
  <si>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</si>
  <si>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</si>
  <si>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</si>
  <si>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</si>
  <si>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</si>
  <si>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</si>
  <si>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</si>
  <si>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</si>
  <si>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</si>
  <si>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</si>
  <si>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</si>
  <si>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</si>
  <si>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</si>
  <si>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</si>
  <si>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</si>
  <si>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</si>
  <si>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</si>
  <si>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</si>
  <si>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</si>
  <si>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</si>
  <si>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</si>
  <si>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</si>
  <si>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</si>
  <si>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</si>
  <si>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</si>
  <si>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</si>
  <si>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</si>
  <si>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</si>
  <si>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</si>
  <si>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</si>
  <si>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</si>
  <si>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</si>
  <si>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</si>
  <si>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</si>
  <si>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</si>
  <si>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</si>
  <si>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</si>
  <si>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</si>
  <si>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</si>
  <si>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</si>
  <si>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</si>
  <si>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</si>
  <si>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</si>
  <si>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</si>
  <si>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</si>
  <si>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</si>
  <si>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</si>
  <si>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</si>
  <si>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</si>
  <si>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</si>
  <si>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</si>
  <si>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</si>
  <si>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</si>
  <si>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</si>
  <si>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</si>
  <si>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</si>
  <si>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</si>
  <si>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</si>
  <si>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</si>
  <si>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</si>
  <si>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</si>
  <si>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</si>
  <si>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</si>
  <si>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</si>
  <si>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</si>
  <si>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</si>
  <si>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</si>
  <si>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</si>
  <si>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</si>
  <si>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</si>
  <si>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</si>
  <si>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</si>
  <si>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</si>
  <si>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</si>
  <si>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</si>
  <si>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</si>
  <si>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</si>
  <si>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</si>
  <si>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</si>
  <si>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</si>
  <si>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</si>
  <si>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</si>
  <si>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</si>
  <si>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</si>
  <si>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</si>
  <si>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</si>
  <si>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</si>
  <si>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</si>
  <si>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</si>
  <si>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</si>
  <si>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</si>
  <si>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</si>
  <si>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</si>
  <si>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</si>
  <si>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</si>
  <si>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</si>
  <si>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</si>
  <si>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</si>
  <si>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</si>
  <si>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</si>
  <si>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</si>
  <si>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</si>
  <si>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</si>
  <si>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</si>
  <si>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</si>
  <si>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</si>
  <si>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</si>
  <si>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</si>
  <si>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</si>
  <si>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</si>
  <si>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</si>
  <si>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</si>
  <si>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</si>
  <si>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</si>
  <si>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</si>
  <si>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</si>
  <si>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</si>
  <si>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</si>
  <si>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</si>
  <si>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</si>
  <si>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</si>
  <si>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</si>
  <si>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</si>
  <si>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</si>
  <si>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</si>
  <si>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</si>
  <si>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</si>
  <si>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</si>
  <si>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</si>
  <si>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</si>
  <si>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</si>
  <si>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</si>
  <si>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</si>
  <si>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</si>
  <si>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</si>
  <si>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</si>
  <si>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</si>
  <si>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</si>
  <si>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</si>
  <si>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</si>
  <si>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</si>
  <si>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</si>
  <si>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</si>
  <si>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</si>
  <si>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</si>
  <si>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</si>
  <si>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</si>
  <si>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</si>
  <si>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</si>
  <si>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</si>
  <si>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</si>
  <si>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</si>
  <si>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</si>
  <si>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</si>
  <si>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</si>
  <si>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</si>
  <si>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</si>
  <si>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</si>
  <si>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</si>
  <si>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</si>
  <si>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</si>
  <si>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</si>
  <si>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</si>
  <si>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</si>
  <si>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</si>
  <si>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</si>
  <si>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</si>
  <si>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</si>
  <si>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</si>
  <si>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</si>
  <si>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</si>
  <si>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</si>
  <si>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</si>
  <si>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</si>
  <si>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</si>
  <si>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</si>
  <si>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</si>
  <si>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</si>
  <si>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</si>
  <si>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</si>
  <si>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</si>
  <si>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</si>
  <si>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</si>
  <si>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</si>
  <si>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</si>
  <si>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</si>
  <si>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</si>
  <si>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</si>
  <si>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</si>
  <si>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</si>
  <si>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</si>
  <si>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</si>
  <si>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</si>
  <si>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</si>
  <si>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</si>
  <si>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</si>
  <si>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</si>
  <si>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</si>
  <si>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</si>
  <si>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</si>
  <si>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</si>
  <si>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</si>
  <si>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</si>
  <si>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</si>
  <si>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</si>
  <si>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</si>
  <si>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</si>
  <si>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</si>
  <si>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</si>
  <si>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</si>
  <si>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</si>
  <si>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</si>
  <si>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</si>
  <si>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</si>
  <si>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</si>
  <si>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</si>
  <si>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</si>
  <si>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</si>
  <si>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</si>
  <si>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</si>
  <si>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</si>
  <si>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</si>
  <si>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</si>
  <si>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</si>
  <si>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</si>
  <si>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</si>
  <si>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</si>
  <si>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</si>
  <si>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</si>
  <si>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</si>
  <si>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</si>
  <si>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</si>
  <si>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</si>
  <si>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</si>
  <si>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</si>
  <si>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</si>
  <si>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</si>
  <si>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</si>
  <si>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</si>
  <si>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</si>
  <si>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</si>
  <si>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</si>
  <si>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</si>
  <si>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</si>
  <si>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</si>
  <si>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</si>
  <si>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</si>
  <si>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</si>
  <si>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</si>
  <si>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</si>
  <si>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</si>
  <si>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</si>
  <si>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</si>
  <si>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</si>
  <si>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</si>
  <si>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</si>
  <si>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</si>
  <si>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</si>
  <si>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</si>
  <si>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</si>
  <si>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</si>
  <si>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</si>
  <si>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</si>
  <si>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</si>
  <si>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</si>
  <si>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</si>
  <si>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</si>
  <si>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</si>
  <si>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</si>
  <si>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</si>
  <si>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</si>
  <si>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</si>
  <si>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</si>
  <si>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</si>
  <si>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</si>
  <si>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</si>
  <si>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</si>
  <si>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</si>
  <si>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</si>
  <si>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</si>
  <si>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</si>
  <si>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</si>
  <si>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</si>
  <si>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</si>
  <si>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</si>
  <si>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</si>
  <si>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</si>
  <si>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</si>
  <si>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</si>
  <si>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</si>
  <si>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</si>
  <si>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</si>
  <si>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</si>
  <si>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</si>
  <si>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</si>
  <si>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</si>
  <si>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</si>
  <si>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</si>
  <si>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</si>
  <si>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</si>
  <si>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</si>
  <si>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</si>
  <si>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</si>
  <si>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</si>
  <si>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</si>
  <si>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</si>
  <si>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</si>
  <si>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</si>
  <si>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</si>
  <si>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</si>
  <si>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</si>
  <si>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</si>
  <si>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</si>
  <si>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</si>
  <si>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</si>
  <si>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</si>
  <si>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</si>
  <si>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</si>
  <si>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</si>
  <si>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</si>
  <si>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</si>
  <si>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</si>
  <si>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</si>
  <si>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</si>
  <si>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</si>
  <si>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</si>
  <si>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</si>
  <si>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</si>
  <si>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</si>
  <si>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</si>
  <si>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</si>
  <si>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</si>
  <si>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</si>
  <si>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</si>
  <si>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</si>
  <si>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</si>
  <si>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</si>
  <si>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</si>
  <si>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</si>
  <si>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</si>
  <si>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</si>
  <si>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</si>
  <si>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</si>
  <si>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</si>
  <si>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</si>
  <si>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</si>
  <si>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</si>
  <si>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</si>
  <si>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</si>
  <si>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</si>
  <si>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</si>
  <si>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</si>
  <si>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</si>
  <si>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</si>
  <si>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</si>
  <si>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</si>
  <si>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</si>
  <si>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</si>
  <si>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</si>
  <si>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</si>
  <si>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</si>
  <si>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</si>
  <si>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</si>
  <si>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</si>
  <si>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</si>
  <si>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</si>
  <si>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</si>
  <si>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</si>
  <si>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</si>
  <si>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</si>
  <si>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</si>
  <si>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</si>
  <si>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</si>
  <si>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</si>
  <si>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</si>
  <si>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</si>
  <si>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</si>
  <si>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</si>
  <si>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</si>
  <si>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</si>
  <si>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</si>
  <si>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</si>
  <si>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</si>
  <si>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</si>
  <si>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</si>
  <si>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</si>
  <si>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</si>
  <si>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</si>
  <si>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</si>
  <si>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</si>
  <si>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</si>
  <si>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</si>
  <si>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</si>
  <si>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</si>
  <si>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</si>
  <si>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</si>
  <si>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</si>
  <si>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</si>
  <si>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</si>
  <si>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</si>
  <si>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</si>
  <si>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</si>
  <si>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</si>
  <si>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</si>
  <si>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</si>
  <si>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</si>
  <si>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</si>
  <si>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</si>
  <si>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</si>
  <si>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</si>
  <si>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</si>
  <si>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</si>
  <si>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</si>
  <si>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</si>
  <si>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</si>
  <si>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</si>
  <si>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</si>
  <si>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</si>
  <si>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</si>
  <si>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</si>
  <si>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</si>
  <si>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</si>
  <si>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</si>
  <si>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</si>
  <si>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</si>
  <si>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</si>
  <si>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</si>
  <si>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</si>
  <si>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</si>
  <si>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</si>
  <si>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</si>
  <si>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</si>
  <si>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</si>
  <si>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</si>
  <si>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</si>
  <si>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</si>
  <si>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</si>
  <si>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</si>
  <si>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</si>
  <si>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</si>
  <si>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</si>
  <si>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</si>
  <si>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</si>
  <si>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</si>
  <si>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</si>
  <si>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</si>
  <si>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</si>
  <si>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</si>
  <si>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</si>
  <si>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</si>
  <si>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</si>
  <si>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</si>
  <si>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</si>
  <si>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</si>
  <si>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</si>
  <si>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</si>
  <si>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</si>
  <si>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</si>
  <si>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</si>
  <si>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</si>
  <si>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</si>
  <si>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</si>
  <si>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</si>
  <si>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</si>
  <si>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</si>
  <si>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</si>
  <si>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</si>
  <si>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</si>
  <si>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</si>
  <si>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</si>
  <si>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</si>
  <si>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</si>
  <si>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</si>
  <si>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</si>
  <si>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</si>
  <si>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</si>
  <si>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</si>
  <si>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</si>
  <si>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</si>
  <si>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</si>
  <si>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</si>
  <si>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</si>
  <si>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</si>
  <si>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</si>
  <si>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</si>
  <si>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</si>
  <si>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</si>
  <si>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</si>
  <si>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</si>
  <si>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</si>
  <si>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</si>
  <si>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</si>
  <si>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</si>
  <si>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</si>
  <si>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</si>
  <si>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</si>
  <si>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</si>
  <si>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</si>
  <si>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</si>
  <si>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</si>
  <si>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</si>
  <si>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</si>
  <si>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</si>
  <si>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</si>
  <si>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</si>
  <si>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</si>
  <si>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</si>
  <si>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</si>
  <si>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</si>
  <si>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</si>
  <si>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</si>
  <si>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</si>
  <si>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</si>
  <si>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</si>
  <si>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</si>
  <si>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</si>
  <si>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</si>
  <si>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</si>
  <si>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</si>
  <si>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</si>
  <si>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</si>
  <si>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</si>
  <si>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</si>
  <si>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</si>
  <si>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</si>
  <si>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</si>
  <si>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</si>
  <si>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</si>
  <si>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</si>
  <si>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</si>
  <si>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</si>
  <si>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</si>
  <si>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</si>
  <si>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</si>
  <si>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</si>
  <si>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</si>
  <si>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</si>
  <si>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</si>
  <si>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</si>
  <si>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</si>
  <si>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</si>
  <si>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</si>
  <si>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</si>
  <si>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</si>
  <si>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</si>
  <si>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</si>
  <si>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</si>
  <si>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</si>
  <si>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</si>
  <si>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</si>
  <si>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</si>
  <si>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</si>
  <si>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</si>
  <si>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</si>
  <si>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</si>
  <si>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</si>
  <si>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</si>
  <si>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</si>
  <si>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</si>
  <si>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</si>
  <si>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</si>
  <si>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</si>
  <si>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</si>
  <si>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</si>
  <si>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</si>
  <si>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</si>
  <si>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</si>
  <si>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</si>
  <si>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</si>
  <si>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</si>
  <si>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</si>
  <si>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</si>
  <si>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</si>
  <si>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</si>
  <si>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</si>
  <si>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</si>
  <si>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</si>
  <si>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</si>
  <si>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</si>
  <si>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</si>
  <si>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</si>
  <si>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</si>
  <si>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</si>
  <si>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</si>
  <si>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</si>
  <si>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</si>
  <si>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</si>
  <si>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</si>
  <si>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</si>
  <si>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</si>
  <si>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</si>
  <si>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</si>
  <si>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</si>
  <si>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</si>
  <si>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</si>
  <si>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</si>
  <si>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</si>
  <si>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</si>
  <si>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</si>
  <si>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</si>
  <si>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</si>
  <si>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</si>
  <si>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</si>
  <si>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</si>
  <si>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</si>
  <si>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</si>
  <si>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</si>
  <si>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</si>
  <si>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</si>
  <si>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</si>
  <si>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</si>
  <si>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</si>
  <si>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</si>
  <si>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</si>
  <si>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</si>
  <si>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</si>
  <si>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</si>
  <si>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</si>
  <si>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</si>
  <si>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</si>
  <si>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</si>
  <si>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</si>
  <si>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</si>
  <si>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</si>
  <si>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</si>
  <si>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</si>
  <si>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</si>
  <si>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</si>
  <si>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</si>
  <si>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</si>
  <si>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</si>
  <si>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</si>
  <si>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</si>
  <si>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</si>
  <si>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</si>
  <si>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</si>
  <si>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</si>
  <si>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</si>
  <si>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</si>
  <si>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</si>
  <si>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</si>
  <si>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</si>
  <si>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</si>
  <si>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</si>
  <si>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</si>
  <si>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</si>
  <si>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</si>
  <si>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</si>
  <si>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</si>
  <si>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</si>
  <si>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</si>
  <si>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</si>
  <si>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</si>
  <si>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</si>
  <si>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</si>
  <si>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</si>
  <si>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</si>
  <si>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</si>
  <si>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</si>
  <si>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</si>
  <si>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</si>
  <si>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</si>
  <si>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</si>
  <si>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</si>
  <si>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</si>
  <si>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</si>
  <si>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</si>
  <si>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</si>
  <si>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</si>
  <si>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</si>
  <si>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</si>
  <si>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</si>
  <si>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</si>
  <si>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</si>
  <si>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</si>
  <si>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</si>
  <si>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</si>
  <si>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</si>
  <si>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</si>
  <si>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</si>
  <si>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</si>
  <si>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</si>
  <si>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</si>
  <si>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</si>
  <si>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</si>
  <si>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</si>
  <si>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</si>
  <si>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</si>
  <si>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</si>
  <si>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</si>
  <si>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</si>
  <si>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</si>
  <si>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</si>
  <si>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</si>
  <si>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</si>
  <si>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</si>
  <si>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</si>
  <si>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</si>
  <si>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</si>
  <si>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</si>
  <si>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</si>
  <si>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</si>
  <si>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</si>
  <si>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</si>
  <si>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</si>
  <si>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</si>
  <si>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</si>
  <si>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</si>
  <si>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</si>
  <si>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</si>
  <si>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</si>
  <si>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</si>
  <si>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</si>
  <si>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</si>
  <si>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</si>
  <si>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</si>
  <si>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</si>
  <si>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</si>
  <si>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</si>
  <si>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</si>
  <si>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</si>
  <si>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</si>
  <si>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</si>
  <si>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</si>
  <si>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</si>
  <si>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</si>
  <si>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</si>
  <si>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</si>
  <si>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</si>
  <si>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</si>
  <si>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</si>
  <si>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</si>
  <si>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</si>
  <si>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</si>
  <si>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</si>
  <si>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</si>
  <si>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</si>
  <si>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</si>
  <si>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</si>
  <si>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</si>
  <si>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</si>
  <si>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</si>
  <si>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</si>
  <si>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</si>
  <si>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</si>
  <si>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</si>
  <si>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</si>
  <si>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</si>
  <si>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</si>
  <si>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</si>
  <si>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</si>
  <si>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</si>
  <si>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</si>
  <si>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</si>
  <si>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</si>
  <si>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</si>
  <si>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</si>
  <si>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</si>
  <si>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</si>
  <si>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</si>
  <si>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</si>
  <si>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</si>
  <si>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</si>
  <si>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</si>
  <si>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</si>
  <si>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</si>
  <si>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</si>
  <si>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</si>
  <si>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</si>
  <si>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</si>
  <si>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</si>
  <si>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</si>
  <si>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</si>
  <si>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</si>
  <si>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</si>
  <si>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</si>
  <si>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</si>
  <si>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</si>
  <si>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</si>
  <si>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</si>
  <si>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</si>
  <si>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</si>
  <si>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</si>
  <si>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</si>
  <si>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</si>
  <si>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</si>
  <si>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</si>
  <si>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</si>
  <si>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</si>
  <si>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</si>
  <si>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</si>
  <si>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</si>
  <si>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</si>
  <si>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</si>
  <si>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</si>
  <si>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</si>
  <si>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</si>
  <si>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</si>
  <si>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</si>
  <si>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</si>
  <si>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</si>
  <si>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</si>
  <si>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</si>
  <si>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</si>
  <si>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</si>
  <si>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</si>
  <si>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</si>
  <si>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</si>
  <si>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</si>
  <si>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</si>
  <si>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</si>
  <si>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</si>
  <si>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</si>
  <si>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</si>
  <si>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</si>
  <si>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</si>
  <si>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</si>
  <si>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</si>
  <si>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</si>
  <si>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</si>
  <si>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</si>
  <si>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</si>
  <si>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</si>
  <si>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</si>
  <si>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</si>
  <si>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</si>
  <si>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</si>
  <si>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</si>
  <si>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</si>
  <si>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</si>
  <si>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</si>
  <si>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</si>
  <si>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</si>
  <si>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</si>
  <si>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</si>
  <si>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</si>
  <si>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</si>
  <si>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</si>
  <si>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</si>
  <si>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</si>
  <si>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</si>
  <si>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</si>
  <si>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</si>
  <si>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</si>
  <si>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</si>
  <si>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</si>
  <si>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</si>
  <si>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</si>
  <si>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</si>
  <si>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</si>
  <si>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</si>
  <si>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</si>
  <si>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</si>
  <si>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</si>
  <si>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</si>
  <si>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</si>
  <si>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</si>
  <si>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</si>
  <si>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</si>
  <si>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</si>
  <si>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</si>
  <si>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</si>
  <si>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</si>
  <si>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</si>
  <si>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</si>
  <si>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</si>
  <si>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</si>
  <si>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</si>
  <si>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</si>
  <si>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</si>
  <si>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</si>
  <si>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</si>
  <si>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</si>
  <si>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</si>
  <si>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</si>
  <si>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</si>
  <si>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</si>
  <si>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</si>
  <si>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</si>
  <si>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</si>
  <si>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</si>
  <si>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</si>
  <si>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</si>
  <si>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</si>
  <si>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</si>
  <si>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</si>
  <si>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</si>
  <si>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</si>
  <si>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</si>
  <si>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</si>
  <si>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</si>
  <si>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</si>
  <si>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</si>
  <si>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</si>
  <si>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</si>
  <si>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</si>
  <si>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</si>
  <si>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</si>
  <si>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</si>
  <si>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</si>
  <si>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</si>
  <si>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</si>
  <si>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</si>
  <si>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</si>
  <si>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</si>
  <si>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</si>
  <si>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</si>
  <si>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</si>
  <si>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</si>
  <si>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</si>
  <si>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</si>
  <si>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</si>
  <si>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</si>
  <si>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</si>
  <si>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</si>
  <si>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</si>
  <si>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</si>
  <si>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</si>
  <si>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</si>
  <si>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</si>
  <si>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</si>
  <si>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</si>
  <si>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</si>
  <si>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</si>
  <si>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</si>
  <si>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</si>
  <si>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</si>
  <si>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</si>
  <si>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</si>
  <si>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</si>
  <si>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</si>
  <si>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</si>
  <si>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</si>
  <si>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</si>
  <si>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</si>
  <si>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</si>
  <si>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</si>
  <si>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</si>
  <si>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</si>
  <si>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</si>
  <si>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</si>
  <si>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</si>
  <si>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</si>
  <si>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</si>
  <si>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</si>
  <si>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</si>
  <si>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</si>
  <si>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</si>
  <si>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</si>
  <si>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</si>
  <si>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</si>
  <si>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</si>
  <si>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</si>
  <si>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</si>
  <si>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</si>
  <si>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</si>
  <si>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</si>
  <si>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</si>
  <si>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</si>
  <si>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</si>
  <si>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</si>
  <si>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</si>
  <si>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</si>
  <si>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</si>
  <si>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</si>
  <si>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</si>
  <si>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</si>
  <si>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</si>
  <si>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</si>
  <si>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</si>
  <si>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</si>
  <si>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</si>
  <si>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</si>
  <si>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</si>
  <si>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</si>
  <si>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</si>
  <si>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</si>
  <si>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</si>
  <si>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</si>
  <si>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</si>
  <si>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</si>
  <si>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</si>
  <si>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</si>
  <si>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</si>
  <si>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</si>
  <si>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</si>
  <si>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</si>
  <si>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</si>
  <si>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</si>
  <si>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</si>
  <si>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</si>
  <si>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</si>
  <si>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</si>
  <si>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</si>
  <si>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</si>
  <si>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</si>
  <si>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</si>
  <si>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</si>
  <si>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</si>
  <si>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</si>
  <si>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</si>
  <si>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</si>
  <si>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</si>
  <si>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</si>
  <si>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</si>
  <si>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</si>
  <si>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</si>
  <si>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</si>
  <si>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</si>
  <si>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</si>
  <si>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</si>
  <si>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</si>
  <si>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</si>
  <si>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</si>
  <si>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</si>
  <si>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</si>
  <si>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</si>
  <si>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</si>
  <si>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</si>
  <si>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</si>
  <si>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</si>
  <si>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</si>
  <si>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</si>
  <si>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</si>
  <si>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</si>
  <si>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</si>
  <si>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</si>
  <si>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</si>
  <si>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</si>
  <si>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</si>
  <si>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</si>
  <si>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</si>
  <si>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</si>
  <si>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</si>
  <si>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</si>
  <si>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</si>
  <si>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</si>
  <si>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</si>
  <si>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</si>
  <si>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</si>
  <si>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</si>
  <si>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</si>
  <si>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</si>
  <si>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</si>
  <si>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</si>
  <si>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</si>
  <si>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</si>
  <si>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</si>
  <si>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</si>
  <si>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</si>
  <si>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</si>
  <si>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</si>
  <si>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</si>
  <si>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</si>
  <si>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</si>
  <si>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</si>
  <si>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</si>
  <si>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</si>
  <si>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</si>
  <si>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</si>
  <si>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</si>
  <si>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</si>
  <si>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</si>
  <si>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MC1 08h14 / Em intervalo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</si>
  <si>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</si>
  <si>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</si>
  <si>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</si>
  <si>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09h22 / Concedido intervalo as 09h25 até 11h25. TP não conseguiu realizar produção, devido trem parado na via1.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</si>
  <si>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</si>
  <si>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</si>
  <si>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</si>
  <si>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</si>
  <si>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</si>
  <si>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</si>
  <si>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>ZSK-2</t>
  </si>
  <si>
    <t>ZAC-ZSK</t>
  </si>
  <si>
    <t>ZACZSK</t>
  </si>
  <si>
    <t>ZBV-3</t>
  </si>
  <si>
    <t>ZYU-ZBV</t>
  </si>
  <si>
    <t>ZYUZBV</t>
  </si>
  <si>
    <t>ZEJZRB</t>
  </si>
  <si>
    <t>Bloco modernização Descarga de Dormentes + solda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</si>
  <si>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</si>
  <si>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Fixo</t>
  </si>
  <si>
    <t>PDM - Descarga de Pedra</t>
  </si>
  <si>
    <t>Substituição de jacaré para inversão de rota de ZDR1 para ZPT2</t>
  </si>
  <si>
    <t>Recolhimento de dormentes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</si>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</sst>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L152" activePane="topRight" state="frozen"/>
      <selection pane="topRight" activeCell="X164" sqref="X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8" t="s">
        <v>950</v>
      </c>
      <c r="C1" s="189"/>
      <c r="D1" s="189"/>
      <c r="E1" s="3"/>
      <c r="F1" s="188" t="s">
        <v>951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5" t="s">
        <v>952</v>
      </c>
      <c r="AJ1" s="196"/>
      <c r="AK1" s="196"/>
      <c r="AL1" s="196"/>
      <c r="AM1" s="197"/>
      <c r="AN1" s="198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9"/>
      <c r="BG1" s="5"/>
      <c r="BH1" s="200" t="s">
        <v>953</v>
      </c>
      <c r="BI1" s="201"/>
      <c r="BJ1" s="201"/>
      <c r="BK1" s="202"/>
      <c r="BL1" s="5"/>
      <c r="BM1" s="192" t="s">
        <v>954</v>
      </c>
      <c r="BN1" s="193"/>
      <c r="BO1" s="193"/>
      <c r="BP1" s="193"/>
      <c r="BQ1" s="193"/>
      <c r="BR1" s="193"/>
      <c r="BS1" s="19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5" t="s">
        <v>955</v>
      </c>
      <c r="AJ2" s="196"/>
      <c r="AK2" s="196"/>
      <c r="AL2" s="196"/>
      <c r="AM2" s="197"/>
      <c r="AN2" s="198"/>
      <c r="AO2" s="196"/>
      <c r="AP2" s="196"/>
      <c r="AQ2" s="199"/>
      <c r="AR2" s="6"/>
      <c r="AS2" s="195" t="s">
        <v>958</v>
      </c>
      <c r="AT2" s="196"/>
      <c r="AU2" s="196"/>
      <c r="AV2" s="196"/>
      <c r="AW2" s="196"/>
      <c r="AX2" s="196"/>
      <c r="AY2" s="199"/>
      <c r="AZ2" s="6"/>
      <c r="BA2" s="181" t="s">
        <v>959</v>
      </c>
      <c r="BB2" s="185"/>
      <c r="BC2" s="195" t="s">
        <v>956</v>
      </c>
      <c r="BD2" s="196"/>
      <c r="BE2" s="196"/>
      <c r="BF2" s="199"/>
      <c r="BG2" s="5"/>
      <c r="BH2" s="203"/>
      <c r="BI2" s="204"/>
      <c r="BJ2" s="204"/>
      <c r="BK2" s="205"/>
      <c r="BL2" s="5"/>
      <c r="BM2" s="206"/>
      <c r="BN2" s="207"/>
      <c r="BO2" s="207"/>
      <c r="BP2" s="207"/>
      <c r="BQ2" s="207"/>
      <c r="BR2" s="207"/>
      <c r="BS2" s="20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1" t="s">
        <v>960</v>
      </c>
      <c r="AJ3" s="185"/>
      <c r="AK3" s="181" t="s">
        <v>961</v>
      </c>
      <c r="AL3" s="182"/>
      <c r="AM3" s="183"/>
      <c r="AN3" s="184"/>
      <c r="AO3" s="182"/>
      <c r="AP3" s="182"/>
      <c r="AQ3" s="185"/>
      <c r="AR3" s="63"/>
      <c r="AS3" s="186" t="s">
        <v>967</v>
      </c>
      <c r="AT3" s="187"/>
      <c r="AU3" s="186" t="s">
        <v>968</v>
      </c>
      <c r="AV3" s="187"/>
      <c r="AW3" s="186" t="s">
        <v>969</v>
      </c>
      <c r="AX3" s="187"/>
      <c r="AY3" s="63" t="s">
        <v>970</v>
      </c>
      <c r="AZ3" s="63"/>
      <c r="BA3" s="209"/>
      <c r="BB3" s="210"/>
      <c r="BC3" s="181" t="s">
        <v>963</v>
      </c>
      <c r="BD3" s="182"/>
      <c r="BE3" s="182"/>
      <c r="BF3" s="185"/>
      <c r="BG3" s="62"/>
      <c r="BH3" s="203"/>
      <c r="BI3" s="204"/>
      <c r="BJ3" s="204"/>
      <c r="BK3" s="205"/>
      <c r="BL3" s="62"/>
      <c r="BM3" s="192" t="s">
        <v>971</v>
      </c>
      <c r="BN3" s="193"/>
      <c r="BO3" s="193"/>
      <c r="BP3" s="194"/>
      <c r="BQ3" s="192" t="s">
        <v>742</v>
      </c>
      <c r="BR3" s="193"/>
      <c r="BS3" s="19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1238</v>
      </c>
      <c r="BK138" s="18" t="s">
        <v>1239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1239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1241</v>
      </c>
      <c r="BK139" s="18" t="s">
        <v>1242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1243</v>
      </c>
      <c r="BK140" s="18" t="s">
        <v>1244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 t="s">
        <v>1080</v>
      </c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1245</v>
      </c>
      <c r="BK142" s="18" t="s">
        <v>1245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1245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1246</v>
      </c>
      <c r="BK144" s="18" t="s">
        <v>1246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1246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1</v>
      </c>
      <c r="BI145" s="17"/>
      <c r="BJ145" s="17" t="s">
        <v>1247</v>
      </c>
      <c r="BK145" s="18" t="s">
        <v>1248</v>
      </c>
      <c r="BL145" s="16"/>
      <c r="BM145" s="130"/>
      <c r="BN145" s="130"/>
      <c r="BO145" s="130"/>
      <c r="BP145" s="18"/>
      <c r="BQ145" s="12" t="str">
        <f t="shared" si="16"/>
        <v>Produção</v>
      </c>
      <c r="BR145" s="19">
        <f t="shared" si="17"/>
        <v>1.4500000000000002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1249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1250</v>
      </c>
      <c r="BK146" s="18" t="s">
        <v>1250</v>
      </c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1252</v>
      </c>
      <c r="BK147" s="18" t="s">
        <v>1252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1</v>
      </c>
      <c r="BI149" s="17"/>
      <c r="BJ149" s="17" t="s">
        <v>1253</v>
      </c>
      <c r="BK149" s="18" t="s">
        <v>1253</v>
      </c>
      <c r="BL149" s="16"/>
      <c r="BM149" s="130"/>
      <c r="BN149" s="130"/>
      <c r="BO149" s="130"/>
      <c r="BP149" s="18"/>
      <c r="BQ149" s="12" t="str">
        <f t="shared" si="16"/>
        <v>Produção</v>
      </c>
      <c r="BR149" s="19">
        <f t="shared" si="17"/>
        <v>1.0000000000000002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1</v>
      </c>
      <c r="BI150" s="17"/>
      <c r="BJ150" s="17" t="s">
        <v>1254</v>
      </c>
      <c r="BK150" s="18" t="s">
        <v>1254</v>
      </c>
      <c r="BL150" s="16"/>
      <c r="BM150" s="130"/>
      <c r="BN150" s="130"/>
      <c r="BO150" s="130"/>
      <c r="BP150" s="18"/>
      <c r="BQ150" s="12" t="str">
        <f t="shared" si="16"/>
        <v>Produção</v>
      </c>
      <c r="BR150" s="19">
        <f t="shared" si="17"/>
        <v>1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1</v>
      </c>
      <c r="BI151" s="17"/>
      <c r="BJ151" s="17" t="s">
        <v>1253</v>
      </c>
      <c r="BK151" s="18" t="s">
        <v>1253</v>
      </c>
      <c r="BL151" s="16"/>
      <c r="BM151" s="130"/>
      <c r="BN151" s="130"/>
      <c r="BO151" s="130"/>
      <c r="BP151" s="18"/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1255</v>
      </c>
      <c r="BK152" s="18" t="s">
        <v>1255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1256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1255</v>
      </c>
      <c r="BK153" s="18" t="s">
        <v>1255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1255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 t="s">
        <v>1257</v>
      </c>
      <c r="BK154" s="18" t="s">
        <v>1257</v>
      </c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1258</v>
      </c>
      <c r="BK155" s="18" t="s">
        <v>1258</v>
      </c>
      <c r="BL155" s="16"/>
      <c r="BM155" s="130"/>
      <c r="BN155" s="130"/>
      <c r="BO155" s="130"/>
      <c r="BP155" s="18"/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1259</v>
      </c>
      <c r="BK156" s="18" t="s">
        <v>1259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1259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1260</v>
      </c>
      <c r="BK157" s="18" t="s">
        <v>1261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1260</v>
      </c>
      <c r="BK158" s="18" t="s">
        <v>1261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1262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1263</v>
      </c>
      <c r="BK159" s="18" t="s">
        <v>1263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1264</v>
      </c>
      <c r="W162" s="151" t="s">
        <v>1055</v>
      </c>
      <c r="X162" s="104" t="s">
        <v>421</v>
      </c>
      <c r="Y162" s="129"/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/>
      <c r="AS162" s="108"/>
      <c r="AT162" s="108"/>
      <c r="AU162" s="136"/>
      <c r="AV162" s="136"/>
      <c r="AW162" s="14"/>
      <c r="AX162" s="14"/>
      <c r="AY162" s="164">
        <f t="shared" si="14"/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/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1265</v>
      </c>
      <c r="J164" s="105">
        <v>70</v>
      </c>
      <c r="K164" s="105">
        <v>82</v>
      </c>
      <c r="L164" s="105" t="s">
        <v>593</v>
      </c>
      <c r="M164" s="105" t="s">
        <v>1266</v>
      </c>
      <c r="N164" s="150" t="s">
        <v>1267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/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/>
      <c r="AS164" s="108"/>
      <c r="AT164" s="108"/>
      <c r="AU164" s="136"/>
      <c r="AV164" s="136"/>
      <c r="AW164" s="14"/>
      <c r="AX164" s="14"/>
      <c r="AY164" s="164">
        <f t="shared" si="14"/>
        <v>0</v>
      </c>
      <c r="AZ164" s="153"/>
      <c r="BA164" s="109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Produção e Intervalo</v>
      </c>
      <c r="BR164" s="19">
        <f t="shared" si="17"/>
        <v>0</v>
      </c>
      <c r="BS164" s="19">
        <f t="shared" si="18"/>
        <v>0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1268</v>
      </c>
      <c r="J167" s="105">
        <v>56</v>
      </c>
      <c r="K167" s="105">
        <v>201</v>
      </c>
      <c r="L167" s="105" t="s">
        <v>593</v>
      </c>
      <c r="M167" s="105" t="s">
        <v>1269</v>
      </c>
      <c r="N167" s="150" t="s">
        <v>1270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/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/>
      <c r="AS167" s="108"/>
      <c r="AT167" s="108"/>
      <c r="AU167" s="136"/>
      <c r="AV167" s="136"/>
      <c r="AW167" s="14"/>
      <c r="AX167" s="14"/>
      <c r="AY167" s="164">
        <f t="shared" si="14"/>
        <v>0</v>
      </c>
      <c r="AZ167" s="153"/>
      <c r="BA167" s="109"/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Produção e Intervalo</v>
      </c>
      <c r="BR167" s="19">
        <f t="shared" si="17"/>
        <v>0</v>
      </c>
      <c r="BS167" s="19">
        <f t="shared" si="18"/>
        <v>0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/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/>
      <c r="AS173" s="108"/>
      <c r="AT173" s="108"/>
      <c r="AU173" s="136"/>
      <c r="AV173" s="136"/>
      <c r="AW173" s="14"/>
      <c r="AX173" s="14"/>
      <c r="AY173" s="164">
        <f t="shared" si="14"/>
        <v>0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Produção e Intervalo</v>
      </c>
      <c r="BR173" s="19">
        <f t="shared" si="17"/>
        <v>0</v>
      </c>
      <c r="BS173" s="19">
        <f t="shared" si="18"/>
        <v>0</v>
      </c>
      <c r="BT173" s="8" t="str">
        <f t="shared" si="19"/>
        <v/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/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/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/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1271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1272</v>
      </c>
      <c r="X179" s="104" t="s">
        <v>416</v>
      </c>
      <c r="Y179" s="129"/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/>
      <c r="AS179" s="108"/>
      <c r="AT179" s="108"/>
      <c r="AU179" s="136"/>
      <c r="AV179" s="136"/>
      <c r="AW179" s="14"/>
      <c r="AX179" s="14"/>
      <c r="AY179" s="164">
        <f t="shared" si="14"/>
        <v>0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Produção e Intervalo</v>
      </c>
      <c r="BR179" s="19">
        <f t="shared" si="17"/>
        <v>0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1273</v>
      </c>
      <c r="X180" s="104" t="s">
        <v>416</v>
      </c>
      <c r="Y180" s="129"/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/>
      <c r="AS180" s="108"/>
      <c r="AT180" s="108"/>
      <c r="AU180" s="136"/>
      <c r="AV180" s="136"/>
      <c r="AW180" s="14"/>
      <c r="AX180" s="14"/>
      <c r="AY180" s="164">
        <f t="shared" si="14"/>
        <v>0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/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/>
      <c r="AS181" s="108"/>
      <c r="AT181" s="108"/>
      <c r="AU181" s="136"/>
      <c r="AV181" s="136"/>
      <c r="AW181" s="14"/>
      <c r="AX181" s="14"/>
      <c r="AY181" s="164">
        <f t="shared" si="14"/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/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/>
      <c r="AS182" s="108"/>
      <c r="AT182" s="108"/>
      <c r="AU182" s="136"/>
      <c r="AV182" s="136"/>
      <c r="AW182" s="14"/>
      <c r="AX182" s="14"/>
      <c r="AY182" s="164">
        <f t="shared" si="14"/>
        <v>0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</v>
      </c>
      <c r="BS182" s="19">
        <f t="shared" si="18"/>
        <v>0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/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/>
      <c r="AS184" s="108"/>
      <c r="AT184" s="108"/>
      <c r="AU184" s="136"/>
      <c r="AV184" s="136"/>
      <c r="AW184" s="14"/>
      <c r="AX184" s="14"/>
      <c r="AY184" s="164">
        <f t="shared" si="14"/>
        <v>0</v>
      </c>
      <c r="AZ184" s="153"/>
      <c r="BA184" s="109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Produção e Intervalo</v>
      </c>
      <c r="BR184" s="19">
        <f t="shared" si="17"/>
        <v>0</v>
      </c>
      <c r="BS184" s="19">
        <f t="shared" si="18"/>
        <v>0</v>
      </c>
      <c r="BT184" s="8" t="str">
        <f t="shared" si="19"/>
        <v/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/>
      <c r="Z185" s="104"/>
      <c r="AA185" s="105">
        <v>1</v>
      </c>
      <c r="AB185" s="103" t="s">
        <v>1274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/>
      <c r="AS185" s="108"/>
      <c r="AT185" s="108"/>
      <c r="AU185" s="136"/>
      <c r="AV185" s="136"/>
      <c r="AW185" s="14"/>
      <c r="AX185" s="14"/>
      <c r="AY185" s="164">
        <f t="shared" si="14"/>
        <v>0</v>
      </c>
      <c r="AZ185" s="153"/>
      <c r="BA185" s="109"/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Produção e Intervalo</v>
      </c>
      <c r="BR185" s="19">
        <f t="shared" si="17"/>
        <v>0</v>
      </c>
      <c r="BS185" s="19">
        <f t="shared" si="18"/>
        <v>0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1275</v>
      </c>
      <c r="X187" s="104" t="s">
        <v>421</v>
      </c>
      <c r="Y187" s="129"/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786</v>
      </c>
      <c r="G188" s="142" t="str">
        <f>IF(D188="","*",VLOOKUP(F188,BS_ATIVIDADE[],3,FALSE))</f>
        <v>OUTROS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PEÇAS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1276</v>
      </c>
      <c r="X188" s="104" t="s">
        <v>421</v>
      </c>
      <c r="Y188" s="129"/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RECOLHIMENTO DE DORMENTE</v>
      </c>
      <c r="AJ188" s="9" t="str">
        <f>IF(BS_CONTROLE[[#This Row],[Atividade]]=0, "-", BS_CONTROLE[[#This Row],[Atividade]])</f>
        <v>RECOLHIMENTO DE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PEÇAS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/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/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1277</v>
      </c>
      <c r="X190" s="104" t="s">
        <v>421</v>
      </c>
      <c r="Y190" s="129"/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/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/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/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1278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1279</v>
      </c>
      <c r="C4" s="160" t="s">
        <v>1280</v>
      </c>
      <c r="D4" s="160" t="s">
        <v>1281</v>
      </c>
      <c r="E4" s="160" t="s">
        <v>1282</v>
      </c>
      <c r="F4" s="160" t="s">
        <v>4</v>
      </c>
      <c r="G4" s="160" t="s">
        <v>1283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1284</v>
      </c>
      <c r="C6" s="161">
        <v>407867</v>
      </c>
      <c r="D6" s="161" t="s">
        <v>1285</v>
      </c>
      <c r="E6" s="161" t="s">
        <v>824</v>
      </c>
      <c r="F6" s="161" t="s">
        <v>1286</v>
      </c>
      <c r="G6" s="162"/>
    </row>
    <row r="7" spans="2:7">
      <c r="B7" s="161" t="s">
        <v>1287</v>
      </c>
      <c r="C7" s="161">
        <v>293644</v>
      </c>
      <c r="D7" s="161" t="s">
        <v>1288</v>
      </c>
      <c r="E7" s="161" t="s">
        <v>824</v>
      </c>
      <c r="F7" s="161" t="s">
        <v>1286</v>
      </c>
      <c r="G7" s="162"/>
    </row>
    <row r="8" spans="2:7">
      <c r="B8" s="161" t="s">
        <v>1289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1290</v>
      </c>
      <c r="C9" s="161">
        <v>256790</v>
      </c>
      <c r="D9" s="161" t="s">
        <v>1291</v>
      </c>
      <c r="E9" s="161" t="s">
        <v>825</v>
      </c>
      <c r="F9" s="161" t="s">
        <v>1292</v>
      </c>
      <c r="G9" s="162">
        <v>46357</v>
      </c>
    </row>
    <row r="10" spans="2:7">
      <c r="B10" s="161" t="s">
        <v>1293</v>
      </c>
      <c r="C10" s="161">
        <v>265193</v>
      </c>
      <c r="D10" s="161" t="s">
        <v>1294</v>
      </c>
      <c r="E10" s="161" t="s">
        <v>826</v>
      </c>
      <c r="F10" s="161" t="s">
        <v>54</v>
      </c>
      <c r="G10" s="161" t="s">
        <v>1295</v>
      </c>
    </row>
    <row r="11" spans="2:7">
      <c r="B11" s="161" t="s">
        <v>1296</v>
      </c>
      <c r="C11" s="161">
        <v>293716</v>
      </c>
      <c r="D11" s="161" t="s">
        <v>1297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1298</v>
      </c>
      <c r="C12" s="161">
        <v>257258</v>
      </c>
      <c r="D12" s="161" t="s">
        <v>1299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1300</v>
      </c>
      <c r="C13" s="161">
        <v>371147</v>
      </c>
      <c r="D13" s="161" t="s">
        <v>1301</v>
      </c>
      <c r="E13" s="161" t="s">
        <v>827</v>
      </c>
      <c r="F13" s="161" t="s">
        <v>71</v>
      </c>
      <c r="G13" s="161" t="s">
        <v>1295</v>
      </c>
    </row>
    <row r="14" spans="2:7">
      <c r="B14" s="161" t="s">
        <v>1302</v>
      </c>
      <c r="C14" s="161">
        <v>259230</v>
      </c>
      <c r="D14" s="161" t="s">
        <v>1303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1304</v>
      </c>
      <c r="C15" s="161">
        <v>370705</v>
      </c>
      <c r="D15" s="161"/>
      <c r="E15" s="161" t="s">
        <v>827</v>
      </c>
      <c r="F15" s="161" t="s">
        <v>71</v>
      </c>
      <c r="G15" s="161" t="s">
        <v>1295</v>
      </c>
    </row>
    <row r="16" spans="2:7">
      <c r="B16" s="161" t="s">
        <v>1305</v>
      </c>
      <c r="C16" s="161">
        <v>258542</v>
      </c>
      <c r="D16" s="161" t="s">
        <v>1306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1307</v>
      </c>
      <c r="C17" s="161">
        <v>257050</v>
      </c>
      <c r="D17" s="161" t="s">
        <v>1308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1309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1310</v>
      </c>
      <c r="D4" s="163" t="s">
        <v>1311</v>
      </c>
      <c r="E4" s="163" t="s">
        <v>1312</v>
      </c>
      <c r="F4" s="160" t="s">
        <v>1313</v>
      </c>
      <c r="G4" s="163" t="s">
        <v>1314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1315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1316</v>
      </c>
      <c r="G7" s="167" t="s">
        <v>1317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1315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1315</v>
      </c>
      <c r="G9" s="167"/>
    </row>
    <row r="10" spans="2:7" ht="19.5" customHeight="1">
      <c r="B10" s="167" t="s">
        <v>1318</v>
      </c>
      <c r="C10" s="167">
        <v>9038</v>
      </c>
      <c r="D10" s="168">
        <v>46049</v>
      </c>
      <c r="E10" s="167">
        <v>15098</v>
      </c>
      <c r="F10" s="169" t="s">
        <v>1319</v>
      </c>
      <c r="G10" s="167" t="s">
        <v>1320</v>
      </c>
    </row>
    <row r="11" spans="2:7" ht="19.5" customHeight="1">
      <c r="B11" s="167" t="s">
        <v>744</v>
      </c>
      <c r="C11" s="167" t="s">
        <v>1321</v>
      </c>
      <c r="D11" s="168">
        <v>46056</v>
      </c>
      <c r="E11" s="167">
        <v>9100</v>
      </c>
      <c r="F11" s="169" t="s">
        <v>1322</v>
      </c>
      <c r="G11" s="167" t="s">
        <v>1323</v>
      </c>
    </row>
    <row r="12" spans="2:7" ht="19.5" customHeight="1">
      <c r="B12" s="167" t="s">
        <v>744</v>
      </c>
      <c r="C12" s="167" t="s">
        <v>1324</v>
      </c>
      <c r="D12" s="168">
        <v>46056</v>
      </c>
      <c r="E12" s="167">
        <v>11000</v>
      </c>
      <c r="F12" s="169" t="s">
        <v>1322</v>
      </c>
      <c r="G12" s="167" t="s">
        <v>1325</v>
      </c>
    </row>
    <row r="13" spans="2:7" ht="19.5" customHeight="1">
      <c r="B13" s="167" t="s">
        <v>744</v>
      </c>
      <c r="C13" s="167" t="s">
        <v>1326</v>
      </c>
      <c r="D13" s="168">
        <v>46056</v>
      </c>
      <c r="E13" s="167">
        <v>11000</v>
      </c>
      <c r="F13" s="169" t="s">
        <v>1322</v>
      </c>
      <c r="G13" s="167"/>
    </row>
    <row r="14" spans="2:7" ht="19.5" customHeight="1">
      <c r="B14" s="167" t="s">
        <v>744</v>
      </c>
      <c r="C14" s="167" t="s">
        <v>1327</v>
      </c>
      <c r="D14" s="168">
        <v>46056</v>
      </c>
      <c r="E14" s="167">
        <v>4000</v>
      </c>
      <c r="F14" s="169" t="s">
        <v>1315</v>
      </c>
      <c r="G14" s="167" t="s">
        <v>1328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1329</v>
      </c>
      <c r="D5" s="215"/>
      <c r="E5" s="215"/>
      <c r="F5" s="215"/>
      <c r="G5" s="215"/>
      <c r="H5" s="215"/>
      <c r="I5" s="215"/>
      <c r="J5" s="216"/>
      <c r="K5" s="217" t="s">
        <v>1330</v>
      </c>
      <c r="L5" s="218"/>
      <c r="M5" s="218"/>
      <c r="N5" s="218"/>
      <c r="O5" s="219" t="s">
        <v>1331</v>
      </c>
      <c r="P5" s="220"/>
    </row>
    <row r="6" spans="1:16" s="74" customFormat="1" ht="15" customHeight="1">
      <c r="A6" s="66" t="s">
        <v>1332</v>
      </c>
      <c r="B6" s="75" t="s">
        <v>1333</v>
      </c>
      <c r="C6" s="76" t="s">
        <v>992</v>
      </c>
      <c r="D6" s="77" t="s">
        <v>993</v>
      </c>
      <c r="E6" s="76" t="s">
        <v>1334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1335</v>
      </c>
      <c r="M6" s="80" t="s">
        <v>611</v>
      </c>
      <c r="N6" s="81" t="s">
        <v>987</v>
      </c>
      <c r="O6" s="158" t="s">
        <v>1030</v>
      </c>
      <c r="P6" s="133" t="s">
        <v>1336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1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 xml:space="preserve">Cancelado / 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1</v>
      </c>
      <c r="P149" s="147" t="str">
        <f>IF($A$2=1,IF(SP_SUL!BJ149="","*",SP_SUL!BJ149),IF(SP_SUL!BK149="","*",SP_SUL!BK149))</f>
        <v>Em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1</v>
      </c>
      <c r="P150" s="147" t="str">
        <f>IF($A$2=1,IF(SP_SUL!BJ150="","*",SP_SUL!BJ150),IF(SP_SUL!BK150="","*",SP_SUL!BK150))</f>
        <v>MC1 08h14 / Em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1</v>
      </c>
      <c r="P151" s="147" t="str">
        <f>IF($A$2=1,IF(SP_SUL!BJ151="","*",SP_SUL!BJ151),IF(SP_SUL!BK151="","*",SP_SUL!BK151))</f>
        <v>Em intervalo das 10h01 até 14h01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 xml:space="preserve">TP pronto 10h46 / aguardando confirmar cauda do C68 / 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1337</v>
      </c>
      <c r="V1" s="226"/>
      <c r="W1" s="226"/>
    </row>
    <row r="2" spans="1:23" ht="15" customHeight="1">
      <c r="A2" s="87" t="s">
        <v>1338</v>
      </c>
      <c r="B2" s="87" t="s">
        <v>1333</v>
      </c>
      <c r="C2" s="87" t="s">
        <v>411</v>
      </c>
      <c r="D2" s="88" t="s">
        <v>992</v>
      </c>
      <c r="E2" s="88" t="s">
        <v>4</v>
      </c>
      <c r="F2" s="88" t="s">
        <v>1332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1339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344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*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12</v>
      </c>
      <c r="W174" s="137">
        <f ca="1">_xlfn.XLOOKUP(G174&amp;$W$2,BS_CONTROLE[CHAVE],BS_CONTROLE[Quantidade_11],"-")</f>
        <v>1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864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*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511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RECOLHIMENTO DE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PEÇAS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26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1340</v>
      </c>
      <c r="C2" s="121" t="s">
        <v>977</v>
      </c>
      <c r="D2" s="76" t="s">
        <v>979</v>
      </c>
      <c r="E2" s="76" t="s">
        <v>1341</v>
      </c>
      <c r="F2" s="99" t="s">
        <v>1342</v>
      </c>
      <c r="G2" s="76" t="s">
        <v>1343</v>
      </c>
      <c r="H2" s="76" t="s">
        <v>1344</v>
      </c>
      <c r="I2" s="76" t="s">
        <v>1345</v>
      </c>
      <c r="J2" s="76" t="s">
        <v>1346</v>
      </c>
      <c r="K2" s="78" t="s">
        <v>1347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*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*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*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*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*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2026-02-06T16:50:18Z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