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729" documentId="120_S{118792C3-22EF-5104-A093-F22BFE3913F3}" xr6:coauthVersionLast="47" xr6:coauthVersionMax="47" xr10:uidLastSave="{152D7F16-2C47-4509-BFC9-995128F0E4E7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73" i="1" l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AJ28" i="1"/>
  <c r="AK28" i="1"/>
  <c r="AL28" i="1"/>
  <c r="AN28" i="1"/>
  <c r="AO28" i="1"/>
  <c r="BE28" i="1" s="1" a="1"/>
  <c r="BE28" i="1" s="1"/>
  <c r="AP28" i="1"/>
  <c r="AQ28" i="1"/>
  <c r="BB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K469" i="15"/>
  <c r="L469" i="15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K470" i="15"/>
  <c r="L470" i="15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7" i="1" l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<sst xmlns="http://schemas.openxmlformats.org/spreadsheetml/2006/main" count="9082" uniqueCount="1715">
  <si>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</si>
  <si>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</si>
  <si>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</si>
  <si>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</si>
  <si>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</si>
  <si>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</si>
  <si>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</si>
  <si>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</si>
  <si>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</si>
  <si>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</si>
  <si>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</si>
  <si>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</si>
  <si>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</si>
  <si>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</si>
  <si>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</si>
  <si>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</si>
  <si>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</si>
  <si>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</si>
  <si>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</si>
  <si>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</si>
  <si>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</si>
  <si>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</si>
  <si>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</si>
  <si>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</si>
  <si>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</si>
  <si>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</si>
  <si>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</si>
  <si>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</si>
  <si>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</si>
  <si>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</si>
  <si>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</si>
  <si>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</si>
  <si>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</si>
  <si>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</si>
  <si>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</si>
  <si>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</si>
  <si>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</si>
  <si>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</si>
  <si>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</si>
  <si>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</si>
  <si>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</si>
  <si>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</si>
  <si>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</si>
  <si>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</si>
  <si>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</si>
  <si>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</si>
  <si>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</si>
  <si>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</si>
  <si>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</si>
  <si>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</si>
  <si>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</si>
  <si>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</si>
  <si>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</si>
  <si>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</si>
  <si>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</si>
  <si>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</si>
  <si>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</si>
  <si>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</si>
  <si>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</si>
  <si>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</si>
  <si>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</si>
  <si>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</si>
  <si>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</si>
  <si>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</si>
  <si>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</si>
  <si>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</si>
  <si>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</si>
  <si>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</si>
  <si>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</si>
  <si>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</si>
  <si>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</si>
  <si>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</si>
  <si>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</si>
  <si>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</si>
  <si>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</si>
  <si>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</si>
  <si>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</si>
  <si>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</si>
  <si>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</si>
  <si>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</si>
  <si>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</si>
  <si>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</si>
  <si>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</si>
  <si>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</si>
  <si>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</si>
  <si>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</si>
  <si>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</si>
  <si>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</si>
  <si>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</si>
  <si>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</si>
  <si>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</si>
  <si>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</si>
  <si>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</si>
  <si>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</si>
  <si>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</si>
  <si>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</si>
  <si>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</si>
  <si>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</si>
  <si>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</si>
  <si>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</si>
  <si>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</si>
  <si>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</si>
  <si>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</si>
  <si>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</si>
  <si>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</si>
  <si>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</si>
  <si>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</si>
  <si>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</si>
  <si>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</si>
  <si>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</si>
  <si>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</si>
  <si>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</si>
  <si>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</si>
  <si>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</si>
  <si>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</si>
  <si>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</si>
  <si>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</si>
  <si>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</si>
  <si>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</si>
  <si>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</si>
  <si>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</si>
  <si>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</si>
  <si>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</si>
  <si>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</si>
  <si>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</si>
  <si>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</si>
  <si>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</si>
  <si>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</si>
  <si>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</si>
  <si>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</si>
  <si>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</si>
  <si>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</si>
  <si>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</si>
  <si>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</si>
  <si>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</si>
  <si>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</si>
  <si>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</si>
  <si>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</si>
  <si>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</si>
  <si>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</si>
  <si>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</si>
  <si>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</si>
  <si>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</si>
  <si>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</si>
  <si>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</si>
  <si>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</si>
  <si>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</si>
  <si>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</si>
  <si>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</si>
  <si>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</si>
  <si>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</si>
  <si>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</si>
  <si>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</si>
  <si>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</si>
  <si>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</si>
  <si>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</si>
  <si>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</si>
  <si>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</si>
  <si>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</si>
  <si>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</si>
  <si>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</si>
  <si>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</si>
  <si>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</si>
  <si>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</si>
  <si>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</si>
  <si>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</si>
  <si>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</si>
  <si>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</si>
  <si>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</si>
  <si>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</si>
  <si>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</si>
  <si>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</si>
  <si>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</si>
  <si>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</si>
  <si>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</si>
  <si>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</si>
  <si>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</si>
  <si>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</si>
  <si>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</si>
  <si>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</si>
  <si>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</si>
  <si>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</si>
  <si>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</si>
  <si>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</si>
  <si>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</si>
  <si>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</si>
  <si>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</si>
  <si>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</si>
  <si>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</si>
  <si>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</si>
  <si>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</si>
  <si>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</si>
  <si>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</si>
  <si>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</si>
  <si>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</si>
  <si>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</si>
  <si>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</si>
  <si>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</si>
  <si>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</si>
  <si>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</si>
  <si>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</si>
  <si>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</si>
  <si>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</si>
  <si>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</si>
  <si>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</si>
  <si>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</si>
  <si>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</si>
  <si>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</si>
  <si>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</si>
  <si>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</si>
  <si>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</si>
  <si>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</si>
  <si>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</si>
  <si>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</si>
  <si>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</si>
  <si>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</si>
  <si>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</si>
  <si>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</si>
  <si>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</si>
  <si>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</si>
  <si>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</si>
  <si>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</si>
  <si>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</si>
  <si>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</si>
  <si>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</si>
  <si>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</si>
  <si>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</si>
  <si>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</si>
  <si>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</si>
  <si>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</si>
  <si>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</si>
  <si>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</si>
  <si>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</si>
  <si>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</si>
  <si>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</si>
  <si>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</si>
  <si>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</si>
  <si>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</si>
  <si>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</si>
  <si>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</si>
  <si>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</si>
  <si>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</si>
  <si>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</si>
  <si>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</si>
  <si>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</si>
  <si>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</si>
  <si>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</si>
  <si>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</si>
  <si>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</si>
  <si>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</si>
  <si>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</si>
  <si>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</si>
  <si>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</si>
  <si>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</si>
  <si>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</si>
  <si>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</si>
  <si>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</si>
  <si>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</si>
  <si>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</si>
  <si>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</si>
  <si>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</si>
  <si>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</si>
  <si>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</si>
  <si>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</si>
  <si>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</si>
  <si>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</si>
  <si>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</si>
  <si>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</si>
  <si>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</si>
  <si>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</si>
  <si>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</si>
  <si>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</si>
  <si>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</si>
  <si>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</si>
  <si>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</si>
  <si>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</si>
  <si>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</si>
  <si>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</si>
  <si>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</si>
  <si>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</si>
  <si>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</si>
  <si>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</si>
  <si>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</si>
  <si>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</si>
  <si>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</si>
  <si>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</si>
  <si>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</si>
  <si>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</si>
  <si>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</si>
  <si>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</si>
  <si>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</si>
  <si>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</si>
  <si>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</si>
  <si>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</si>
  <si>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</si>
  <si>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</si>
  <si>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</si>
  <si>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</si>
  <si>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</si>
  <si>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</si>
  <si>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</si>
  <si>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</si>
  <si>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</si>
  <si>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</si>
  <si>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</si>
  <si>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</si>
  <si>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</si>
  <si>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</si>
  <si>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</si>
  <si>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</si>
  <si>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</si>
  <si>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</si>
  <si>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</si>
  <si>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</si>
  <si>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</si>
  <si>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</si>
  <si>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</si>
  <si>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</si>
  <si>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</si>
  <si>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</si>
  <si>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</si>
  <si>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</si>
  <si>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</si>
  <si>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</si>
  <si>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</si>
  <si>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</si>
  <si>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</si>
  <si>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</si>
  <si>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</si>
  <si>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</si>
  <si>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</si>
  <si>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</si>
  <si>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</si>
  <si>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</si>
  <si>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</si>
  <si>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</si>
  <si>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</si>
  <si>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</si>
  <si>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</si>
  <si>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</si>
  <si>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</si>
  <si>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</si>
  <si>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</si>
  <si>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</si>
  <si>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</si>
  <si>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</si>
  <si>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</si>
  <si>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</si>
  <si>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</si>
  <si>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</si>
  <si>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</si>
  <si>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</si>
  <si>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</si>
  <si>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</si>
  <si>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</si>
  <si>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</si>
  <si>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</si>
  <si>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</si>
  <si>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</si>
  <si>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</si>
  <si>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</si>
  <si>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</si>
  <si>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</si>
  <si>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</si>
  <si>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</si>
  <si>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</si>
  <si>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</si>
  <si>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</si>
  <si>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</si>
  <si>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</si>
  <si>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</si>
  <si>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</si>
  <si>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</si>
  <si>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</si>
  <si>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</si>
  <si>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</si>
  <si>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</si>
  <si>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</si>
  <si>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</si>
  <si>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</si>
  <si>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</si>
  <si>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</si>
  <si>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</si>
  <si>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</si>
  <si>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</si>
  <si>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</si>
  <si>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</si>
  <si>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</si>
  <si>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</si>
  <si>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</si>
  <si>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</si>
  <si>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</si>
  <si>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</si>
  <si>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</si>
  <si>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</si>
  <si>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</si>
  <si>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</si>
  <si>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</si>
  <si>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</si>
  <si>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</si>
  <si>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</si>
  <si>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</si>
  <si>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</si>
  <si>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</si>
  <si>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</si>
  <si>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</si>
  <si>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</si>
  <si>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</si>
  <si>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</si>
  <si>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</si>
  <si>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</si>
  <si>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</si>
  <si>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</si>
  <si>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</si>
  <si>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</si>
  <si>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</si>
  <si>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</si>
  <si>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</si>
  <si>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</si>
  <si>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</si>
  <si>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</si>
  <si>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</si>
  <si>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</si>
  <si>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</si>
  <si>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</si>
  <si>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</si>
  <si>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</si>
  <si>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</si>
  <si>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</si>
  <si>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</si>
  <si>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</si>
  <si>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</si>
  <si>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</si>
  <si>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</si>
  <si>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</si>
  <si>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</si>
  <si>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</si>
  <si>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</si>
  <si>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</si>
  <si>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</si>
  <si>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</si>
  <si>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</si>
  <si>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</si>
  <si>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</si>
  <si>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</si>
  <si>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</si>
  <si>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</si>
  <si>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</si>
  <si>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</si>
  <si>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</si>
  <si>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</si>
  <si>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</si>
  <si>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</si>
  <si>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</si>
  <si>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</si>
  <si>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</si>
  <si>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</si>
  <si>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</si>
  <si>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</si>
  <si>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</si>
  <si>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</si>
  <si>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</si>
  <si>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</si>
  <si>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</si>
  <si>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</si>
  <si>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</si>
  <si>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</si>
  <si>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</si>
  <si>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</si>
  <si>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</si>
  <si>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</si>
  <si>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</si>
  <si>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</si>
  <si>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</si>
  <si>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</si>
  <si>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</si>
  <si>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</si>
  <si>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</si>
  <si>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</si>
  <si>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</si>
  <si>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</si>
  <si>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</si>
  <si>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</si>
  <si>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</si>
  <si>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</si>
  <si>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</si>
  <si>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</si>
  <si>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</si>
  <si>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</si>
  <si>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</si>
  <si>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</si>
  <si>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</si>
  <si>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</si>
  <si>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</si>
  <si>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</si>
  <si>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</si>
  <si>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</si>
  <si>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</si>
  <si>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</si>
  <si>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</si>
  <si>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</si>
  <si>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</si>
  <si>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</si>
  <si>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</si>
  <si>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</si>
  <si>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</si>
  <si>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</si>
  <si>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</si>
  <si>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</si>
  <si>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</si>
  <si>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</si>
  <si>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</si>
  <si>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</si>
  <si>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</si>
  <si>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</si>
  <si>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</si>
  <si>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</si>
  <si>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</si>
  <si>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</si>
  <si>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</si>
  <si>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</si>
  <si>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</si>
  <si>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</si>
  <si>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</si>
  <si>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</si>
  <si>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</si>
  <si>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</si>
  <si>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</si>
  <si>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</si>
  <si>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</si>
  <si>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</si>
  <si>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</si>
  <si>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</si>
  <si>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</si>
  <si>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</si>
  <si>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</si>
  <si>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</si>
  <si>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</si>
  <si>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</si>
  <si>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</si>
  <si>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</si>
  <si>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</si>
  <si>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</si>
  <si>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</si>
  <si>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</si>
  <si>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</si>
  <si>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</si>
  <si>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</si>
  <si>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</si>
  <si>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</si>
  <si>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</si>
  <si>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</si>
  <si>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</si>
  <si>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</si>
  <si>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</si>
  <si>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</si>
  <si>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</si>
  <si>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</si>
  <si>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</si>
  <si>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</si>
  <si>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</si>
  <si>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</si>
  <si>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</si>
  <si>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</si>
  <si>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</si>
  <si>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</si>
  <si>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</si>
  <si>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</si>
  <si>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</si>
  <si>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</si>
  <si>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</si>
  <si>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</si>
  <si>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</si>
  <si>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</si>
  <si>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</si>
  <si>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</si>
  <si>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</si>
  <si>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</si>
  <si>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</si>
  <si>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</si>
  <si>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</si>
  <si>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</si>
  <si>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</si>
  <si>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</si>
  <si>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</si>
  <si>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</si>
  <si>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</si>
  <si>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</si>
  <si>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</si>
  <si>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</si>
  <si>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</si>
  <si>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</si>
  <si>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</si>
  <si>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</si>
  <si>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</si>
  <si>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</si>
  <si>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</si>
  <si>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</si>
  <si>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</si>
  <si>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</si>
  <si>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</si>
  <si>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</si>
  <si>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</si>
  <si>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</si>
  <si>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</si>
  <si>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</si>
  <si>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</si>
  <si>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</si>
  <si>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</si>
  <si>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</si>
  <si>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</si>
  <si>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</si>
  <si>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</si>
  <si>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</si>
  <si>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</si>
  <si>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</si>
  <si>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</si>
  <si>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</si>
  <si>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</si>
  <si>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</si>
  <si>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</si>
  <si>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</si>
  <si>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</si>
  <si>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</si>
  <si>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</si>
  <si>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</si>
  <si>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</si>
  <si>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</si>
  <si>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</si>
  <si>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</si>
  <si>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</si>
  <si>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</si>
  <si>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</si>
  <si>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</si>
  <si>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</si>
  <si>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</si>
  <si>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</si>
  <si>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</si>
  <si>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</si>
  <si>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</si>
  <si>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</si>
  <si>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</si>
  <si>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</si>
  <si>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</si>
  <si>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</si>
  <si>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</si>
  <si>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</si>
  <si>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</si>
  <si>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</si>
  <si>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</si>
  <si>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</si>
  <si>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</si>
  <si>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</si>
  <si>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</si>
  <si>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</si>
  <si>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</si>
  <si>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</si>
  <si>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</si>
  <si>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</si>
  <si>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</si>
  <si>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</si>
  <si>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</si>
  <si>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</si>
  <si>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</si>
  <si>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</si>
  <si>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</si>
  <si>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</si>
  <si>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</si>
  <si>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</si>
  <si>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</si>
  <si>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</si>
  <si>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</si>
  <si>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</si>
  <si>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</si>
  <si>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</si>
  <si>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</si>
  <si>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</si>
  <si>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</si>
  <si>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</si>
  <si>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</si>
  <si>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</si>
  <si>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</si>
  <si>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</si>
  <si>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</si>
  <si>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</si>
  <si>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</si>
  <si>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</si>
  <si>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</si>
  <si>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</si>
  <si>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</si>
  <si>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</si>
  <si>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</si>
  <si>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</si>
  <si>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</si>
  <si>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</si>
  <si>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</si>
  <si>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</si>
  <si>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</si>
  <si>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</si>
  <si>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</si>
  <si>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</si>
  <si>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</si>
  <si>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</si>
  <si>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</si>
  <si>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</si>
  <si>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</si>
  <si>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</si>
  <si>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</si>
  <si>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</si>
  <si>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</si>
  <si>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</si>
  <si>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</si>
  <si>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</si>
  <si>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</si>
  <si>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</si>
  <si>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</si>
  <si>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</si>
  <si>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</si>
  <si>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</si>
  <si>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</si>
  <si>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</si>
  <si>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</si>
  <si>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</si>
  <si>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</si>
  <si>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</si>
  <si>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</si>
  <si>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</si>
  <si>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</si>
  <si>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</si>
  <si>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</si>
  <si>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</si>
  <si>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</si>
  <si>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</si>
  <si>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</si>
  <si>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</si>
  <si>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</si>
  <si>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</si>
  <si>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</si>
  <si>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</si>
  <si>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</si>
  <si>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</si>
  <si>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</si>
  <si>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</si>
  <si>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</si>
  <si>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</si>
  <si>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</si>
  <si>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</si>
  <si>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</si>
  <si>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</si>
  <si>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</si>
  <si>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</si>
  <si>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</si>
  <si>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</si>
  <si>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</si>
  <si>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</si>
  <si>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</si>
  <si>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</si>
  <si>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</si>
  <si>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</si>
  <si>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</si>
  <si>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</si>
  <si>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</si>
  <si>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</si>
  <si>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</si>
  <si>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</si>
  <si>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</si>
  <si>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</si>
  <si>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</si>
  <si>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</si>
  <si>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</si>
  <si>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</si>
  <si>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</si>
  <si>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</si>
  <si>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</si>
  <si>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</si>
  <si>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</si>
  <si>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</si>
  <si>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</si>
  <si>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</si>
  <si>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</si>
  <si>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</si>
  <si>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</si>
  <si>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</si>
  <si>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</si>
  <si>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</si>
  <si>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</si>
  <si>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</si>
  <si>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</si>
  <si>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</si>
  <si>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</si>
  <si>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</si>
  <si>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</si>
  <si>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</si>
  <si>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</si>
  <si>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</si>
  <si>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</si>
  <si>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</si>
  <si>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</si>
  <si>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</si>
  <si>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</si>
  <si>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</si>
  <si>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</si>
  <si>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</si>
  <si>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</si>
  <si>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</si>
  <si>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</si>
  <si>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</si>
  <si>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</si>
  <si>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</si>
  <si>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</si>
  <si>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</si>
  <si>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</si>
  <si>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</si>
  <si>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</si>
  <si>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</si>
  <si>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</si>
  <si>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</si>
  <si>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</si>
  <si>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</si>
  <si>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</si>
  <si>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</si>
  <si>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</si>
  <si>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</si>
  <si>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</si>
  <si>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</si>
  <si>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</si>
  <si>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</si>
  <si>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</si>
  <si>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</si>
  <si>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</si>
  <si>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</si>
  <si>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</si>
  <si>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</si>
  <si>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</si>
  <si>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</si>
  <si>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</si>
  <si>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</si>
  <si>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</si>
  <si>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</si>
  <si>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</si>
  <si>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</si>
  <si>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</si>
  <si>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</si>
  <si>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</si>
  <si>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</si>
  <si>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</si>
  <si>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</si>
  <si>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</si>
  <si>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</si>
  <si>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</si>
  <si>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</si>
  <si>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</si>
  <si>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</si>
  <si>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</si>
  <si>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</si>
  <si>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</si>
  <si>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</si>
  <si>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</si>
  <si>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</si>
  <si>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</si>
  <si>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</si>
  <si>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</si>
  <si>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</si>
  <si>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</si>
  <si>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</si>
  <si>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</si>
  <si>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</si>
  <si>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</si>
  <si>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</si>
  <si>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</si>
  <si>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</si>
  <si>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</si>
  <si>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</si>
  <si>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</si>
  <si>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</si>
  <si>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</si>
  <si>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</si>
  <si>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</si>
  <si>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</si>
  <si>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</si>
  <si>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</si>
  <si>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</si>
  <si>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</si>
  <si>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</si>
  <si>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</si>
  <si>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</si>
  <si>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</si>
  <si>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</si>
  <si>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</si>
  <si>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</si>
  <si>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</si>
  <si>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</si>
  <si>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</si>
  <si>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</si>
  <si>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</si>
  <si>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</si>
  <si>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</si>
  <si>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</si>
  <si>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</si>
  <si>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</si>
  <si>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</si>
  <si>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</si>
  <si>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</si>
  <si>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</si>
  <si>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</si>
  <si>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</si>
  <si>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</si>
  <si>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</si>
  <si>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</si>
  <si>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</si>
  <si>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</si>
  <si>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</si>
  <si>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</si>
  <si>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</si>
  <si>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</si>
  <si>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</si>
  <si>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</si>
  <si>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</si>
  <si>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</si>
  <si>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</si>
  <si>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</si>
  <si>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</si>
  <si>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</si>
  <si>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</si>
  <si>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</si>
  <si>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</si>
  <si>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</si>
  <si>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</si>
  <si>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</si>
  <si>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</si>
  <si>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</si>
  <si>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</si>
  <si>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</si>
  <si>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</si>
  <si>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</si>
  <si>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</si>
  <si>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</si>
  <si>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</si>
  <si>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</si>
  <si>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</si>
  <si>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</si>
  <si>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</si>
  <si>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</si>
  <si>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</si>
  <si>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</si>
  <si>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</si>
  <si>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</si>
  <si>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</si>
  <si>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</si>
  <si>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</si>
  <si>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</si>
  <si>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</si>
  <si>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</si>
  <si>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</si>
  <si>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</si>
  <si>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</si>
  <si>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</si>
  <si>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</si>
  <si>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</si>
  <si>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</si>
  <si>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</si>
  <si>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</si>
  <si>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</si>
  <si>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</si>
  <si>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</si>
  <si>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</si>
  <si>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</si>
  <si>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</si>
  <si>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</si>
  <si>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</si>
  <si>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</si>
  <si>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</si>
  <si>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</si>
  <si>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</si>
  <si>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</si>
  <si>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</si>
  <si>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</si>
  <si>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</si>
  <si>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</si>
  <si>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</si>
  <si>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</si>
  <si>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</si>
  <si>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</si>
  <si>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</si>
  <si>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</si>
  <si>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</si>
  <si>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</si>
  <si>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</si>
  <si>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</si>
  <si>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</si>
  <si>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</si>
  <si>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</si>
  <si>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</si>
  <si>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</si>
  <si>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</si>
  <si>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</si>
  <si>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</si>
  <si>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</si>
  <si>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</si>
  <si>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</si>
  <si>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</si>
  <si>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</si>
  <si>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</si>
  <si>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</si>
  <si>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</si>
  <si>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</si>
  <si>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</si>
  <si>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</si>
  <si>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</si>
  <si>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</si>
  <si>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</si>
  <si>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</si>
  <si>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</si>
  <si>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</si>
  <si>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</si>
  <si>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</si>
  <si>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</si>
  <si>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</si>
  <si>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</si>
  <si>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</si>
  <si>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</si>
  <si>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</si>
  <si>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</si>
  <si>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</si>
  <si>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</si>
  <si>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</si>
  <si>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</si>
  <si>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</si>
  <si>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</si>
  <si>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</si>
  <si>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</si>
  <si>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</si>
  <si>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</si>
  <si>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</si>
  <si>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</si>
  <si>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</si>
  <si>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</si>
  <si>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</si>
  <si>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</si>
  <si>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</si>
  <si>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</si>
  <si>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</si>
  <si>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</si>
  <si>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</si>
  <si>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</si>
  <si>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</si>
  <si>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</si>
  <si>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</si>
  <si>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</si>
  <si>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</si>
  <si>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</si>
  <si>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</si>
  <si>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</si>
  <si>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</si>
  <si>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</si>
  <si>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</si>
  <si>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</si>
  <si>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</si>
  <si>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</si>
  <si>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</si>
  <si>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</si>
  <si>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</si>
  <si>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</si>
  <si>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</si>
  <si>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</si>
  <si>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</si>
  <si>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</si>
  <si>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</si>
  <si>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</si>
  <si>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</si>
  <si>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</si>
  <si>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</si>
  <si>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</si>
  <si>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</si>
  <si>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</si>
  <si>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</si>
  <si>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</si>
  <si>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</si>
  <si>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</si>
  <si>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</si>
  <si>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</si>
  <si>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</si>
  <si>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</si>
  <si>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</si>
  <si>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</si>
  <si>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</si>
  <si>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</si>
  <si>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</si>
  <si>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</si>
  <si>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</si>
  <si>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</si>
  <si>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</si>
  <si>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</si>
  <si>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</si>
  <si>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</si>
  <si>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</si>
  <si>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</si>
  <si>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</si>
  <si>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</si>
  <si>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</si>
  <si>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</si>
  <si>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</si>
  <si>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</si>
  <si>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</si>
  <si>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</si>
  <si>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</si>
  <si>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</si>
  <si>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</si>
  <si>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</si>
  <si>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</si>
  <si>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</si>
  <si>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</si>
  <si>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</si>
  <si>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</si>
  <si>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</si>
  <si>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</si>
  <si>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</si>
  <si>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</si>
  <si>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</si>
  <si>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</si>
  <si>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</si>
  <si>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</si>
  <si>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</si>
  <si>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</si>
  <si>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</si>
  <si>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</si>
  <si>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</si>
  <si>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</si>
  <si>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</si>
  <si>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</si>
  <si>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</si>
  <si>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</si>
  <si>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</si>
  <si>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</si>
  <si>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</si>
  <si>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</si>
  <si>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</si>
  <si>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</si>
  <si>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</si>
  <si>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</si>
  <si>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</si>
  <si>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</si>
  <si>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</si>
  <si>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</si>
  <si>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</si>
  <si>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</si>
  <si>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</si>
  <si>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</si>
  <si>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</si>
  <si>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</si>
  <si>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</si>
  <si>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</si>
  <si>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</si>
  <si>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</si>
  <si>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</si>
  <si>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</si>
  <si>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</si>
  <si>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</si>
  <si>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</si>
  <si>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</si>
  <si>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</si>
  <si>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</si>
  <si>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</si>
  <si>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</si>
  <si>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</si>
  <si>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</si>
  <si>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</si>
  <si>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</si>
  <si>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</si>
  <si>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</si>
  <si>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</si>
  <si>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</si>
  <si>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</si>
  <si>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</si>
  <si>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</si>
  <si>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</si>
  <si>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</si>
  <si>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</si>
  <si>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</si>
  <si>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</si>
  <si>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</si>
  <si>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</si>
  <si>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</si>
  <si>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</si>
  <si>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</si>
  <si>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</si>
  <si>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</si>
  <si>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</si>
  <si>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</si>
  <si>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</si>
  <si>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</si>
  <si>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</si>
  <si>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</si>
  <si>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</si>
  <si>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</si>
  <si>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</si>
  <si>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</si>
  <si>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</si>
  <si>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</si>
  <si>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</si>
  <si>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</si>
  <si>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</si>
  <si>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</si>
  <si>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</si>
  <si>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</si>
  <si>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</si>
  <si>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</si>
  <si>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</si>
  <si>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</si>
  <si>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</si>
  <si>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</si>
  <si>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</si>
  <si>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</si>
  <si>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</si>
  <si>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</si>
  <si>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</si>
  <si>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</si>
  <si>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</si>
  <si>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</si>
  <si>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</si>
  <si>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</si>
  <si>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</si>
  <si>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</si>
  <si>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</si>
  <si>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</si>
  <si>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</si>
  <si>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</si>
  <si>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</si>
  <si>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</si>
  <si>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</si>
  <si>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</si>
  <si>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</si>
  <si>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</si>
  <si>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</si>
  <si>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</si>
  <si>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</si>
  <si>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</si>
  <si>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</si>
  <si>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</si>
  <si>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</si>
  <si>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</si>
  <si>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</si>
  <si>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</si>
  <si>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</si>
  <si>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</si>
  <si>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</si>
  <si>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</si>
  <si>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</si>
  <si>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</si>
  <si>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</si>
  <si>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</si>
  <si>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</si>
  <si>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</si>
  <si>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</si>
  <si>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</si>
  <si>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</si>
  <si>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</si>
  <si>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</si>
  <si>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</si>
  <si>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</si>
  <si>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</si>
  <si>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</si>
  <si>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</si>
  <si>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</si>
  <si>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</si>
  <si>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</si>
  <si>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</si>
  <si>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</si>
  <si>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</si>
  <si>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</si>
  <si>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</si>
  <si>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</si>
  <si>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</si>
  <si>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</si>
  <si>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</si>
  <si>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</si>
  <si>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</si>
  <si>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</si>
  <si>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</si>
  <si>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</si>
  <si>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</si>
  <si>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</si>
  <si>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</si>
  <si>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</si>
  <si>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</si>
  <si>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</si>
  <si>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</si>
  <si>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</si>
  <si>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</si>
  <si>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</si>
  <si>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</si>
  <si>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</si>
  <si>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</si>
  <si>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</si>
  <si>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</si>
  <si>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</si>
  <si>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</si>
  <si>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</si>
  <si>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</si>
  <si>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</si>
  <si>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</si>
  <si>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</si>
  <si>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</si>
  <si>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</si>
  <si>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</si>
  <si>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</si>
  <si>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</si>
  <si>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</si>
  <si>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</si>
  <si>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</si>
  <si>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</si>
  <si>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</si>
  <si>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</si>
  <si>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</si>
  <si>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</si>
  <si>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</si>
  <si>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</si>
  <si>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</si>
  <si>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</si>
  <si>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</si>
  <si>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</si>
  <si>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</si>
  <si>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</si>
  <si>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</si>
  <si>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</si>
  <si>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</si>
  <si>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</si>
  <si>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</si>
  <si>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</si>
  <si>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</si>
  <si>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</si>
  <si>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</si>
  <si>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</si>
  <si>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</si>
  <si>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</si>
  <si>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</si>
  <si>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</si>
  <si>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</si>
  <si>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</si>
  <si>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</si>
  <si>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</si>
  <si>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</si>
  <si>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</si>
  <si>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</si>
  <si>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</si>
  <si>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</si>
  <si>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</si>
  <si>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</si>
  <si>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</si>
  <si>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</si>
  <si>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</si>
  <si>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</si>
  <si>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</si>
  <si>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</si>
  <si>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</si>
  <si>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</si>
  <si>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>3 (2fixo+1escala)</t>
  </si>
  <si>
    <t>Descarga de dormentes km 225,2 10 min, descarga de trilho km 240,8 5 min</t>
  </si>
  <si>
    <t>1 Palazi</t>
  </si>
  <si>
    <t>Execulção de solda - Condicionado a temperatura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</si>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</sst>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G446" activePane="topRight" state="frozen"/>
      <selection pane="topRight" activeCell="H473" sqref="H473:Q47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199" t="s">
        <v>583</v>
      </c>
      <c r="C1" s="200"/>
      <c r="D1" s="200"/>
      <c r="E1" s="3"/>
      <c r="F1" s="199" t="s">
        <v>584</v>
      </c>
      <c r="G1" s="200"/>
      <c r="H1" s="201"/>
      <c r="I1" s="200"/>
      <c r="J1" s="200"/>
      <c r="K1" s="200"/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0"/>
      <c r="W1" s="200"/>
      <c r="X1" s="200"/>
      <c r="Y1" s="200"/>
      <c r="Z1" s="200"/>
      <c r="AA1" s="200"/>
      <c r="AB1" s="200"/>
      <c r="AC1" s="200"/>
      <c r="AD1" s="200"/>
      <c r="AE1" s="200"/>
      <c r="AF1" s="200"/>
      <c r="AG1" s="202"/>
      <c r="AH1" s="5"/>
      <c r="AI1" s="209" t="s">
        <v>585</v>
      </c>
      <c r="AJ1" s="210"/>
      <c r="AK1" s="210"/>
      <c r="AL1" s="210"/>
      <c r="AM1" s="211"/>
      <c r="AN1" s="212"/>
      <c r="AO1" s="210"/>
      <c r="AP1" s="210"/>
      <c r="AQ1" s="210"/>
      <c r="AR1" s="210"/>
      <c r="AS1" s="210"/>
      <c r="AT1" s="210"/>
      <c r="AU1" s="210"/>
      <c r="AV1" s="210"/>
      <c r="AW1" s="210"/>
      <c r="AX1" s="210"/>
      <c r="AY1" s="210"/>
      <c r="AZ1" s="210"/>
      <c r="BA1" s="210"/>
      <c r="BB1" s="210"/>
      <c r="BC1" s="210"/>
      <c r="BD1" s="210"/>
      <c r="BE1" s="210"/>
      <c r="BF1" s="213"/>
      <c r="BG1" s="5"/>
      <c r="BH1" s="214" t="s">
        <v>586</v>
      </c>
      <c r="BI1" s="215"/>
      <c r="BJ1" s="215"/>
      <c r="BK1" s="216"/>
      <c r="BL1" s="5"/>
      <c r="BM1" s="206" t="s">
        <v>587</v>
      </c>
      <c r="BN1" s="207"/>
      <c r="BO1" s="207"/>
      <c r="BP1" s="207"/>
      <c r="BQ1" s="207"/>
      <c r="BR1" s="207"/>
      <c r="BS1" s="208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9" t="s">
        <v>588</v>
      </c>
      <c r="AJ2" s="210"/>
      <c r="AK2" s="210"/>
      <c r="AL2" s="210"/>
      <c r="AM2" s="211"/>
      <c r="AN2" s="212"/>
      <c r="AO2" s="210"/>
      <c r="AP2" s="210"/>
      <c r="AQ2" s="213"/>
      <c r="AR2" s="6"/>
      <c r="AS2" s="209" t="s">
        <v>591</v>
      </c>
      <c r="AT2" s="210"/>
      <c r="AU2" s="210"/>
      <c r="AV2" s="210"/>
      <c r="AW2" s="210"/>
      <c r="AX2" s="210"/>
      <c r="AY2" s="213"/>
      <c r="AZ2" s="6"/>
      <c r="BA2" s="203" t="s">
        <v>592</v>
      </c>
      <c r="BB2" s="205"/>
      <c r="BC2" s="209" t="s">
        <v>589</v>
      </c>
      <c r="BD2" s="210"/>
      <c r="BE2" s="210"/>
      <c r="BF2" s="213"/>
      <c r="BG2" s="5"/>
      <c r="BH2" s="217"/>
      <c r="BI2" s="218"/>
      <c r="BJ2" s="218"/>
      <c r="BK2" s="219"/>
      <c r="BL2" s="5"/>
      <c r="BM2" s="220"/>
      <c r="BN2" s="221"/>
      <c r="BO2" s="221"/>
      <c r="BP2" s="221"/>
      <c r="BQ2" s="221"/>
      <c r="BR2" s="221"/>
      <c r="BS2" s="222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3" t="s">
        <v>593</v>
      </c>
      <c r="AJ3" s="205"/>
      <c r="AK3" s="203" t="s">
        <v>594</v>
      </c>
      <c r="AL3" s="204"/>
      <c r="AM3" s="227"/>
      <c r="AN3" s="228"/>
      <c r="AO3" s="204"/>
      <c r="AP3" s="204"/>
      <c r="AQ3" s="205"/>
      <c r="AR3" s="63"/>
      <c r="AS3" s="225" t="s">
        <v>600</v>
      </c>
      <c r="AT3" s="226"/>
      <c r="AU3" s="225" t="s">
        <v>601</v>
      </c>
      <c r="AV3" s="226"/>
      <c r="AW3" s="225" t="s">
        <v>602</v>
      </c>
      <c r="AX3" s="226"/>
      <c r="AY3" s="63" t="s">
        <v>603</v>
      </c>
      <c r="AZ3" s="63"/>
      <c r="BA3" s="223"/>
      <c r="BB3" s="224"/>
      <c r="BC3" s="203" t="s">
        <v>596</v>
      </c>
      <c r="BD3" s="204"/>
      <c r="BE3" s="204"/>
      <c r="BF3" s="205"/>
      <c r="BG3" s="62"/>
      <c r="BH3" s="217"/>
      <c r="BI3" s="218"/>
      <c r="BJ3" s="218"/>
      <c r="BK3" s="219"/>
      <c r="BL3" s="62"/>
      <c r="BM3" s="206" t="s">
        <v>604</v>
      </c>
      <c r="BN3" s="207"/>
      <c r="BO3" s="207"/>
      <c r="BP3" s="208"/>
      <c r="BQ3" s="206" t="s">
        <v>605</v>
      </c>
      <c r="BR3" s="207"/>
      <c r="BS3" s="208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/>
      <c r="AS434" s="108"/>
      <c r="AT434" s="108"/>
      <c r="AU434" s="136"/>
      <c r="AV434" s="136"/>
      <c r="AW434" s="14"/>
      <c r="AX434" s="14"/>
      <c r="AY434" s="162">
        <f t="shared" si="42"/>
        <v>0</v>
      </c>
      <c r="AZ434" s="153"/>
      <c r="BA434" s="109"/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/>
      <c r="BI434" s="17"/>
      <c r="BJ434" s="17" t="s">
        <v>1329</v>
      </c>
      <c r="BK434" s="17" t="s">
        <v>1329</v>
      </c>
      <c r="BL434" s="16"/>
      <c r="BM434" s="130"/>
      <c r="BN434" s="130"/>
      <c r="BO434" s="130"/>
      <c r="BP434" s="18"/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/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0.46597222222222223</v>
      </c>
      <c r="AU435" s="136"/>
      <c r="AV435" s="136"/>
      <c r="AW435" s="14"/>
      <c r="AX435" s="14"/>
      <c r="AY435" s="162">
        <f t="shared" si="42"/>
        <v>0.125</v>
      </c>
      <c r="AZ435" s="153"/>
      <c r="BA435" s="109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2</v>
      </c>
      <c r="BI435" s="17"/>
      <c r="BJ435" s="17" t="s">
        <v>1330</v>
      </c>
      <c r="BK435" s="17" t="s">
        <v>1330</v>
      </c>
      <c r="BL435" s="16"/>
      <c r="BM435" s="130" t="s">
        <v>445</v>
      </c>
      <c r="BN435" s="130" t="s">
        <v>445</v>
      </c>
      <c r="BO435" s="130" t="s">
        <v>445</v>
      </c>
      <c r="BP435" s="18" t="s">
        <v>679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8" t="str">
        <f t="shared" si="47"/>
        <v>OKOK</v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>
        <v>0.3298611111111111</v>
      </c>
      <c r="AS436" s="108">
        <v>0.39444444444444443</v>
      </c>
      <c r="AT436" s="108">
        <v>0.45694444444444443</v>
      </c>
      <c r="AU436" s="136"/>
      <c r="AV436" s="136"/>
      <c r="AW436" s="14"/>
      <c r="AX436" s="14"/>
      <c r="AY436" s="162">
        <f t="shared" si="42"/>
        <v>6.25E-2</v>
      </c>
      <c r="AZ436" s="153"/>
      <c r="BA436" s="109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>
        <v>2</v>
      </c>
      <c r="BI436" s="17"/>
      <c r="BJ436" s="17" t="s">
        <v>1331</v>
      </c>
      <c r="BK436" s="17" t="s">
        <v>1331</v>
      </c>
      <c r="BL436" s="16"/>
      <c r="BM436" s="130" t="s">
        <v>445</v>
      </c>
      <c r="BN436" s="130" t="s">
        <v>445</v>
      </c>
      <c r="BO436" s="130" t="s">
        <v>445</v>
      </c>
      <c r="BP436" s="18" t="s">
        <v>679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8" t="str">
        <f t="shared" si="47"/>
        <v>OKOK</v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1332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1333</v>
      </c>
      <c r="BK437" s="17" t="s">
        <v>1333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 t="s">
        <v>1334</v>
      </c>
      <c r="BK439" s="17" t="s">
        <v>1334</v>
      </c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1335</v>
      </c>
      <c r="BK440" s="17" t="s">
        <v>1335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>
        <v>0</v>
      </c>
      <c r="AT441" s="108">
        <v>0</v>
      </c>
      <c r="AU441" s="136"/>
      <c r="AV441" s="136"/>
      <c r="AW441" s="14"/>
      <c r="AX441" s="14"/>
      <c r="AY441" s="162">
        <f t="shared" si="42"/>
        <v>0</v>
      </c>
      <c r="AZ441" s="153"/>
      <c r="BA441" s="109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>
        <v>0</v>
      </c>
      <c r="BI441" s="17"/>
      <c r="BJ441" s="17" t="s">
        <v>1336</v>
      </c>
      <c r="BK441" s="17" t="s">
        <v>1336</v>
      </c>
      <c r="BL441" s="16"/>
      <c r="BM441" s="130" t="s">
        <v>440</v>
      </c>
      <c r="BN441" s="130" t="s">
        <v>469</v>
      </c>
      <c r="BO441" s="130" t="s">
        <v>530</v>
      </c>
      <c r="BP441" s="18" t="s">
        <v>679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 t="s">
        <v>1334</v>
      </c>
      <c r="BK442" s="17" t="s">
        <v>1334</v>
      </c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 t="s">
        <v>1334</v>
      </c>
      <c r="BK443" s="17" t="s">
        <v>1334</v>
      </c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 t="s">
        <v>1334</v>
      </c>
      <c r="BK444" s="17" t="s">
        <v>1334</v>
      </c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4.1666666666666664E-2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>
        <v>0.47013888888888888</v>
      </c>
      <c r="AS446" s="108">
        <v>0.49513888888888891</v>
      </c>
      <c r="AT446" s="108">
        <v>0.53680555555555554</v>
      </c>
      <c r="AU446" s="136"/>
      <c r="AV446" s="136"/>
      <c r="AW446" s="14"/>
      <c r="AX446" s="14"/>
      <c r="AY446" s="162">
        <f t="shared" si="42"/>
        <v>4.166666666666663E-2</v>
      </c>
      <c r="AZ446" s="153"/>
      <c r="BA446" s="109"/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>
        <v>1</v>
      </c>
      <c r="BI446" s="17"/>
      <c r="BJ446" s="17" t="s">
        <v>1337</v>
      </c>
      <c r="BK446" s="17" t="s">
        <v>1337</v>
      </c>
      <c r="BL446" s="16"/>
      <c r="BM446" s="130" t="s">
        <v>445</v>
      </c>
      <c r="BN446" s="130" t="s">
        <v>445</v>
      </c>
      <c r="BO446" s="130" t="s">
        <v>445</v>
      </c>
      <c r="BP446" s="18" t="s">
        <v>679</v>
      </c>
      <c r="BQ446" s="12" t="str">
        <f t="shared" si="44"/>
        <v>Produção e Intervalo</v>
      </c>
      <c r="BR446" s="19">
        <f t="shared" si="45"/>
        <v>0.99999999999999911</v>
      </c>
      <c r="BS446" s="19">
        <f t="shared" si="46"/>
        <v>0</v>
      </c>
      <c r="BT446" s="188" t="str">
        <f t="shared" si="47"/>
        <v>OKOK</v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1338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>
        <v>0.45069444444444445</v>
      </c>
      <c r="AS447" s="108">
        <v>0</v>
      </c>
      <c r="AT447" s="108">
        <v>0</v>
      </c>
      <c r="AU447" s="136"/>
      <c r="AV447" s="136"/>
      <c r="AW447" s="14"/>
      <c r="AX447" s="14"/>
      <c r="AY447" s="162">
        <f t="shared" si="42"/>
        <v>0</v>
      </c>
      <c r="AZ447" s="153"/>
      <c r="BA447" s="109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>
        <v>0</v>
      </c>
      <c r="BI447" s="17"/>
      <c r="BJ447" s="17" t="s">
        <v>1339</v>
      </c>
      <c r="BK447" s="17" t="s">
        <v>1339</v>
      </c>
      <c r="BL447" s="16"/>
      <c r="BM447" s="130" t="s">
        <v>440</v>
      </c>
      <c r="BN447" s="130" t="s">
        <v>469</v>
      </c>
      <c r="BO447" s="130" t="s">
        <v>568</v>
      </c>
      <c r="BP447" s="18" t="s">
        <v>679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>CCOCirculaçãoIntervaloOportunidade</v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>
        <v>0.36041666666666666</v>
      </c>
      <c r="AS448" s="108">
        <v>0</v>
      </c>
      <c r="AT448" s="108">
        <v>0</v>
      </c>
      <c r="AU448" s="136"/>
      <c r="AV448" s="136"/>
      <c r="AW448" s="14"/>
      <c r="AX448" s="14"/>
      <c r="AY448" s="162">
        <f t="shared" si="42"/>
        <v>0</v>
      </c>
      <c r="AZ448" s="153"/>
      <c r="BA448" s="109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>
        <v>0</v>
      </c>
      <c r="BI448" s="17"/>
      <c r="BJ448" s="17" t="s">
        <v>1340</v>
      </c>
      <c r="BK448" s="17" t="s">
        <v>1340</v>
      </c>
      <c r="BL448" s="16"/>
      <c r="BM448" s="130" t="s">
        <v>440</v>
      </c>
      <c r="BN448" s="130" t="s">
        <v>469</v>
      </c>
      <c r="BO448" s="130" t="s">
        <v>568</v>
      </c>
      <c r="BP448" s="18" t="s">
        <v>679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>CCOCirculaçãoIntervaloOportunidade</v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>
        <v>0.4</v>
      </c>
      <c r="AS449" s="108">
        <v>0</v>
      </c>
      <c r="AT449" s="108">
        <v>0</v>
      </c>
      <c r="AU449" s="136"/>
      <c r="AV449" s="136"/>
      <c r="AW449" s="14"/>
      <c r="AX449" s="14"/>
      <c r="AY449" s="162">
        <f t="shared" si="42"/>
        <v>0</v>
      </c>
      <c r="AZ449" s="153"/>
      <c r="BA449" s="109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>
        <v>0</v>
      </c>
      <c r="BI449" s="17"/>
      <c r="BJ449" s="17" t="s">
        <v>1341</v>
      </c>
      <c r="BK449" s="17" t="s">
        <v>1341</v>
      </c>
      <c r="BL449" s="16"/>
      <c r="BM449" s="130" t="s">
        <v>440</v>
      </c>
      <c r="BN449" s="130" t="s">
        <v>469</v>
      </c>
      <c r="BO449" s="130" t="s">
        <v>568</v>
      </c>
      <c r="BP449" s="18" t="s">
        <v>679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>
        <v>0.39305555555555555</v>
      </c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 t="s">
        <v>1342</v>
      </c>
      <c r="BK450" s="17" t="s">
        <v>1342</v>
      </c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>
        <v>0.39305555555555555</v>
      </c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10" t="s">
        <v>1342</v>
      </c>
      <c r="BK451" s="110" t="s">
        <v>1342</v>
      </c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>
        <v>0.37152777777777779</v>
      </c>
      <c r="AS453" s="108">
        <v>0</v>
      </c>
      <c r="AT453" s="108">
        <v>0</v>
      </c>
      <c r="AU453" s="136"/>
      <c r="AV453" s="136"/>
      <c r="AW453" s="14"/>
      <c r="AX453" s="14"/>
      <c r="AY453" s="162">
        <f t="shared" si="42"/>
        <v>0</v>
      </c>
      <c r="AZ453" s="153"/>
      <c r="BA453" s="109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>
        <v>0</v>
      </c>
      <c r="BI453" s="17"/>
      <c r="BJ453" s="17" t="s">
        <v>1343</v>
      </c>
      <c r="BK453" s="17" t="s">
        <v>1343</v>
      </c>
      <c r="BL453" s="16"/>
      <c r="BM453" s="130" t="s">
        <v>440</v>
      </c>
      <c r="BN453" s="130" t="s">
        <v>469</v>
      </c>
      <c r="BO453" s="130" t="s">
        <v>568</v>
      </c>
      <c r="BP453" s="18" t="s">
        <v>679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>
        <v>0.37152777777777779</v>
      </c>
      <c r="AS454" s="108">
        <v>0</v>
      </c>
      <c r="AT454" s="108">
        <v>0</v>
      </c>
      <c r="AU454" s="136"/>
      <c r="AV454" s="136"/>
      <c r="AW454" s="14"/>
      <c r="AX454" s="14"/>
      <c r="AY454" s="162">
        <f t="shared" si="42"/>
        <v>0</v>
      </c>
      <c r="AZ454" s="153"/>
      <c r="BA454" s="109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>
        <v>0</v>
      </c>
      <c r="BI454" s="17"/>
      <c r="BJ454" s="17" t="s">
        <v>1343</v>
      </c>
      <c r="BK454" s="17" t="s">
        <v>1343</v>
      </c>
      <c r="BL454" s="16"/>
      <c r="BM454" s="130" t="s">
        <v>440</v>
      </c>
      <c r="BN454" s="130" t="s">
        <v>469</v>
      </c>
      <c r="BO454" s="130" t="s">
        <v>568</v>
      </c>
      <c r="BP454" s="18" t="s">
        <v>679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>
        <v>0.37152777777777779</v>
      </c>
      <c r="AS455" s="108">
        <v>0</v>
      </c>
      <c r="AT455" s="108">
        <v>0</v>
      </c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>
        <v>0</v>
      </c>
      <c r="BI455" s="17"/>
      <c r="BJ455" s="17" t="s">
        <v>1343</v>
      </c>
      <c r="BK455" s="17" t="s">
        <v>1343</v>
      </c>
      <c r="BL455" s="16"/>
      <c r="BM455" s="130" t="s">
        <v>440</v>
      </c>
      <c r="BN455" s="130" t="s">
        <v>469</v>
      </c>
      <c r="BO455" s="130" t="s">
        <v>568</v>
      </c>
      <c r="BP455" s="18" t="s">
        <v>679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 t="s">
        <v>1344</v>
      </c>
      <c r="BK456" s="17" t="s">
        <v>1344</v>
      </c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>
        <v>0.41249999999999998</v>
      </c>
      <c r="AS457" s="108">
        <v>0</v>
      </c>
      <c r="AT457" s="108">
        <v>0</v>
      </c>
      <c r="AU457" s="136"/>
      <c r="AV457" s="136"/>
      <c r="AW457" s="14"/>
      <c r="AX457" s="14"/>
      <c r="AY457" s="162">
        <f t="shared" si="48"/>
        <v>0</v>
      </c>
      <c r="AZ457" s="153"/>
      <c r="BA457" s="109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>
        <v>0</v>
      </c>
      <c r="BI457" s="17"/>
      <c r="BJ457" s="17" t="s">
        <v>1345</v>
      </c>
      <c r="BK457" s="17" t="s">
        <v>1345</v>
      </c>
      <c r="BL457" s="16"/>
      <c r="BM457" s="130" t="s">
        <v>440</v>
      </c>
      <c r="BN457" s="130" t="s">
        <v>469</v>
      </c>
      <c r="BO457" s="130" t="s">
        <v>568</v>
      </c>
      <c r="BP457" s="18" t="s">
        <v>679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1346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">
        <v>15</v>
      </c>
      <c r="AN458" s="105">
        <v>1181172</v>
      </c>
      <c r="AO458" s="105">
        <v>53</v>
      </c>
      <c r="AP458" s="105">
        <v>116.8</v>
      </c>
      <c r="AQ458" s="105" t="s">
        <v>679</v>
      </c>
      <c r="AR458" s="108">
        <v>0.45694444444444443</v>
      </c>
      <c r="AS458" s="108">
        <v>0.46388888888888891</v>
      </c>
      <c r="AT458" s="108">
        <v>0.54722222222222228</v>
      </c>
      <c r="AU458" s="136"/>
      <c r="AV458" s="136"/>
      <c r="AW458" s="14"/>
      <c r="AX458" s="14"/>
      <c r="AY458" s="162">
        <f t="shared" si="48"/>
        <v>8.333333333333337E-2</v>
      </c>
      <c r="AZ458" s="153"/>
      <c r="BA458" s="109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>
        <v>1</v>
      </c>
      <c r="BI458" s="17"/>
      <c r="BJ458" s="17" t="s">
        <v>1347</v>
      </c>
      <c r="BK458" s="17" t="s">
        <v>1347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1348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1349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1350</v>
      </c>
      <c r="N459" s="127" t="s">
        <v>1351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>
        <v>0.46111111111111114</v>
      </c>
      <c r="AT459" s="108">
        <v>0.50277777777777777</v>
      </c>
      <c r="AU459" s="136"/>
      <c r="AV459" s="136"/>
      <c r="AW459" s="14"/>
      <c r="AX459" s="14"/>
      <c r="AY459" s="162">
        <f t="shared" si="48"/>
        <v>4.166666666666663E-2</v>
      </c>
      <c r="AZ459" s="153"/>
      <c r="BA459" s="109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>
        <v>1</v>
      </c>
      <c r="BI459" s="17"/>
      <c r="BJ459" s="17" t="s">
        <v>1352</v>
      </c>
      <c r="BK459" s="17" t="s">
        <v>1352</v>
      </c>
      <c r="BL459" s="16"/>
      <c r="BM459" s="130" t="s">
        <v>448</v>
      </c>
      <c r="BN459" s="130" t="s">
        <v>455</v>
      </c>
      <c r="BO459" s="130" t="s">
        <v>567</v>
      </c>
      <c r="BP459" s="18" t="s">
        <v>679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8" t="str">
        <f t="shared" si="53"/>
        <v>ConfiabilidadeOperação</v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>
        <v>0</v>
      </c>
      <c r="AT460" s="108">
        <v>0</v>
      </c>
      <c r="AU460" s="136"/>
      <c r="AV460" s="136"/>
      <c r="AW460" s="14"/>
      <c r="AX460" s="14"/>
      <c r="AY460" s="162">
        <f t="shared" si="48"/>
        <v>0</v>
      </c>
      <c r="AZ460" s="153"/>
      <c r="BA460" s="109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>
        <v>0</v>
      </c>
      <c r="BI460" s="17"/>
      <c r="BJ460" s="17" t="s">
        <v>1353</v>
      </c>
      <c r="BK460" s="17" t="s">
        <v>1353</v>
      </c>
      <c r="BL460" s="16"/>
      <c r="BM460" s="130" t="s">
        <v>440</v>
      </c>
      <c r="BN460" s="130" t="s">
        <v>469</v>
      </c>
      <c r="BO460" s="130" t="s">
        <v>568</v>
      </c>
      <c r="BP460" s="18" t="s">
        <v>679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>
        <v>0.36944444444444446</v>
      </c>
      <c r="AS461" s="108">
        <v>0.41319444444444442</v>
      </c>
      <c r="AT461" s="108">
        <v>0.4548611111111111</v>
      </c>
      <c r="AU461" s="136"/>
      <c r="AV461" s="136"/>
      <c r="AW461" s="14"/>
      <c r="AX461" s="14"/>
      <c r="AY461" s="162">
        <f t="shared" si="48"/>
        <v>4.1666666666666685E-2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>
        <v>1</v>
      </c>
      <c r="BI461" s="17"/>
      <c r="BJ461" s="17" t="s">
        <v>1354</v>
      </c>
      <c r="BK461" s="17" t="s">
        <v>1354</v>
      </c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0.50000000000000022</v>
      </c>
      <c r="BS461" s="19">
        <f t="shared" si="52"/>
        <v>0</v>
      </c>
      <c r="BT461" s="188" t="str">
        <f t="shared" si="53"/>
        <v/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>
        <v>0.36944444444444446</v>
      </c>
      <c r="AS462" s="108">
        <v>0</v>
      </c>
      <c r="AT462" s="108">
        <v>0</v>
      </c>
      <c r="AU462" s="136"/>
      <c r="AV462" s="136"/>
      <c r="AW462" s="14"/>
      <c r="AX462" s="14"/>
      <c r="AY462" s="162">
        <f t="shared" si="48"/>
        <v>0</v>
      </c>
      <c r="AZ462" s="153"/>
      <c r="BA462" s="109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>
        <v>0</v>
      </c>
      <c r="BI462" s="17"/>
      <c r="BJ462" s="17" t="s">
        <v>1355</v>
      </c>
      <c r="BK462" s="17" t="s">
        <v>1355</v>
      </c>
      <c r="BL462" s="16"/>
      <c r="BM462" s="130" t="s">
        <v>447</v>
      </c>
      <c r="BN462" s="130" t="s">
        <v>463</v>
      </c>
      <c r="BO462" s="130" t="s">
        <v>536</v>
      </c>
      <c r="BP462" s="18" t="s">
        <v>679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>CondiçõesClimáticaTemperatura</v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>V95</v>
      </c>
      <c r="B465" s="102"/>
      <c r="C465" s="135" t="str">
        <f>IF(BS_CONTROLE[[#This Row],[DATA]]="","",WEEKNUM(BS_CONTROLE[[#This Row],[DATA]]))</f>
        <v/>
      </c>
      <c r="D465" s="104" t="s">
        <v>1252</v>
      </c>
      <c r="E465" s="157">
        <v>428</v>
      </c>
      <c r="F465" s="126" t="s">
        <v>678</v>
      </c>
      <c r="G465" s="142" t="str">
        <f>IF(D465="","*",VLOOKUP(F465,BS_ATIVIDADE[],3,FALSE))</f>
        <v>OUTROS</v>
      </c>
      <c r="H465" s="106" t="s">
        <v>394</v>
      </c>
      <c r="I465" s="106" t="s">
        <v>1325</v>
      </c>
      <c r="J465" s="105">
        <v>70</v>
      </c>
      <c r="K465" s="105">
        <v>134</v>
      </c>
      <c r="L465" s="105" t="s">
        <v>679</v>
      </c>
      <c r="M465" s="127" t="s">
        <v>1326</v>
      </c>
      <c r="N465" s="127" t="s">
        <v>1327</v>
      </c>
      <c r="O465" s="106">
        <v>0.41666666666666669</v>
      </c>
      <c r="P465" s="106">
        <v>4.1666666666666664E-2</v>
      </c>
      <c r="Q465" s="105">
        <v>1</v>
      </c>
      <c r="R465" s="10" t="str">
        <f>IFERROR(_xlfn.XLOOKUP(F465, BS_ATIVIDADE[ATIVIDADE],BS_ATIVIDADE[UNIDADE] ), "*")</f>
        <v>BINÁRIO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5" t="s">
        <v>1328</v>
      </c>
      <c r="W465" s="151" t="s">
        <v>774</v>
      </c>
      <c r="X465" s="104" t="s">
        <v>421</v>
      </c>
      <c r="Y465" s="129"/>
      <c r="Z465" s="104"/>
      <c r="AA465" s="105">
        <v>1</v>
      </c>
      <c r="AB465" s="103" t="s">
        <v>418</v>
      </c>
      <c r="AC465" s="152"/>
      <c r="AD465" s="107">
        <v>0.375</v>
      </c>
      <c r="AE465" s="105" t="s">
        <v>679</v>
      </c>
      <c r="AF465" s="105" t="s">
        <v>679</v>
      </c>
      <c r="AG465" s="105"/>
      <c r="AH465" s="15"/>
      <c r="AI465" s="126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5" t="str">
        <f>IF(BS_CONTROLE[[#This Row],[Entre - Estações]]=0, "-", BS_CONTROLE[[#This Row],[Entre - Estações]])</f>
        <v>ZRX-ZXP</v>
      </c>
      <c r="AN465" s="105" t="str">
        <f>IF(BS_CONTROLE[[#This Row],[SB]]=0, "-", BS_CONTROLE[[#This Row],[SB]])</f>
        <v>ZRXZXP</v>
      </c>
      <c r="AO465" s="105">
        <f>IF(BS_CONTROLE[[#This Row],[SUB]]=0, "-", BS_CONTROLE[[#This Row],[SUB]])</f>
        <v>70</v>
      </c>
      <c r="AP465" s="105">
        <f>BS_CONTROLE[[#This Row],[KM - Inicio]]</f>
        <v>134</v>
      </c>
      <c r="AQ465" s="105">
        <f>BS_CONTROLE[[#This Row],[KM - Inicio]]</f>
        <v>134</v>
      </c>
      <c r="AR465" s="108"/>
      <c r="AS465" s="108"/>
      <c r="AT465" s="108"/>
      <c r="AU465" s="136"/>
      <c r="AV465" s="136"/>
      <c r="AW465" s="14"/>
      <c r="AX465" s="14"/>
      <c r="AY465" s="162">
        <f t="shared" si="48"/>
        <v>0</v>
      </c>
      <c r="AZ465" s="153"/>
      <c r="BA465" s="109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>EXPANSÃO TURMA 1</v>
      </c>
      <c r="B466" s="102"/>
      <c r="C466" s="135" t="str">
        <f>IF(BS_CONTROLE[[#This Row],[DATA]]="","",WEEKNUM(BS_CONTROLE[[#This Row],[DATA]]))</f>
        <v/>
      </c>
      <c r="D466" s="104" t="s">
        <v>703</v>
      </c>
      <c r="E466" s="157">
        <v>185</v>
      </c>
      <c r="F466" s="126" t="s">
        <v>704</v>
      </c>
      <c r="G466" s="142" t="str">
        <f>IF(D466="","*",VLOOKUP(F466,BS_ATIVIDADE[],3,FALSE))</f>
        <v>EXPANSÃO</v>
      </c>
      <c r="H466" s="106" t="s">
        <v>679</v>
      </c>
      <c r="I466" s="106" t="s">
        <v>679</v>
      </c>
      <c r="J466" s="105">
        <v>170</v>
      </c>
      <c r="K466" s="105">
        <v>110.87</v>
      </c>
      <c r="L466" s="105">
        <v>111.62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6">
        <v>0.35416666666666669</v>
      </c>
      <c r="P466" s="106">
        <v>0.125</v>
      </c>
      <c r="Q466" s="105">
        <v>1</v>
      </c>
      <c r="R466" s="10" t="str">
        <f>IFERROR(_xlfn.XLOOKUP(F466, BS_ATIVIDADE[ATIVIDADE],BS_ATIVIDADE[UNIDADE] ), "*")</f>
        <v>Nº DE SOLDA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5" t="s">
        <v>961</v>
      </c>
      <c r="W466" s="151" t="s">
        <v>1165</v>
      </c>
      <c r="X466" s="104" t="s">
        <v>421</v>
      </c>
      <c r="Y466" s="129"/>
      <c r="Z466" s="104"/>
      <c r="AA466" s="105" t="s">
        <v>679</v>
      </c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5" t="str">
        <f>IF(BS_CONTROLE[[#This Row],[Entre - Estações]]=0, "-", BS_CONTROLE[[#This Row],[Entre - Estações]])</f>
        <v>ZCD</v>
      </c>
      <c r="AN466" s="105" t="str">
        <f>IF(BS_CONTROLE[[#This Row],[SB]]=0, "-", BS_CONTROLE[[#This Row],[SB]])</f>
        <v>109ZCD2</v>
      </c>
      <c r="AO466" s="105">
        <f>IF(BS_CONTROLE[[#This Row],[SUB]]=0, "-", BS_CONTROLE[[#This Row],[SUB]])</f>
        <v>170</v>
      </c>
      <c r="AP466" s="105">
        <f>BS_CONTROLE[[#This Row],[KM - Inicio]]</f>
        <v>110.87</v>
      </c>
      <c r="AQ466" s="105">
        <f>BS_CONTROLE[[#This Row],[KM - Inicio]]</f>
        <v>110.87</v>
      </c>
      <c r="AR466" s="108"/>
      <c r="AS466" s="108"/>
      <c r="AT466" s="108"/>
      <c r="AU466" s="136"/>
      <c r="AV466" s="136"/>
      <c r="AW466" s="14"/>
      <c r="AX466" s="14"/>
      <c r="AY466" s="162">
        <f t="shared" si="48"/>
        <v>0</v>
      </c>
      <c r="AZ466" s="153"/>
      <c r="BA466" s="109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>KLECIO (TP-699)46072</v>
      </c>
      <c r="B467" s="102">
        <v>46072</v>
      </c>
      <c r="C467" s="135">
        <f>IF(BS_CONTROLE[[#This Row],[DATA]]="","",WEEKNUM(BS_CONTROLE[[#This Row],[DATA]]))</f>
        <v>8</v>
      </c>
      <c r="D467" s="104" t="s">
        <v>695</v>
      </c>
      <c r="E467" s="157"/>
      <c r="F467" s="126" t="s">
        <v>696</v>
      </c>
      <c r="G467" s="142" t="str">
        <f>IF(D467="","*",VLOOKUP(F467,BS_ATIVIDADE[],3,FALSE))</f>
        <v>SOLDA</v>
      </c>
      <c r="H467" s="106" t="s">
        <v>679</v>
      </c>
      <c r="I467" s="106" t="s">
        <v>679</v>
      </c>
      <c r="J467" s="105">
        <v>68</v>
      </c>
      <c r="K467" s="105">
        <v>77.212999999999994</v>
      </c>
      <c r="L467" s="105" t="s">
        <v>679</v>
      </c>
      <c r="M467" s="127" t="s">
        <v>1239</v>
      </c>
      <c r="N467" s="127" t="s">
        <v>1240</v>
      </c>
      <c r="O467" s="106">
        <v>0.375</v>
      </c>
      <c r="P467" s="106">
        <v>6.25E-2</v>
      </c>
      <c r="Q467" s="105">
        <v>1</v>
      </c>
      <c r="R467" s="10" t="str">
        <f>IFERROR(_xlfn.XLOOKUP(F467, BS_ATIVIDADE[ATIVIDADE],BS_ATIVIDADE[UNIDADE] ), "*")</f>
        <v>Nº DE SOLDA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5" t="s">
        <v>699</v>
      </c>
      <c r="W467" s="151" t="s">
        <v>700</v>
      </c>
      <c r="X467" s="104" t="s">
        <v>421</v>
      </c>
      <c r="Y467" s="129"/>
      <c r="Z467" s="104"/>
      <c r="AA467" s="105" t="s">
        <v>679</v>
      </c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5" t="str">
        <f>IF(BS_CONTROLE[[#This Row],[Entre - Estações]]=0, "-", BS_CONTROLE[[#This Row],[Entre - Estações]])</f>
        <v>ZAC-S</v>
      </c>
      <c r="AN467" s="105" t="str">
        <f>IF(BS_CONTROLE[[#This Row],[SB]]=0, "-", BS_CONTROLE[[#This Row],[SB]])</f>
        <v>ZACS</v>
      </c>
      <c r="AO467" s="105">
        <f>IF(BS_CONTROLE[[#This Row],[SUB]]=0, "-", BS_CONTROLE[[#This Row],[SUB]])</f>
        <v>68</v>
      </c>
      <c r="AP467" s="105">
        <f>BS_CONTROLE[[#This Row],[KM - Inicio]]</f>
        <v>77.212999999999994</v>
      </c>
      <c r="AQ467" s="105">
        <f>BS_CONTROLE[[#This Row],[KM - Inicio]]</f>
        <v>77.212999999999994</v>
      </c>
      <c r="AR467" s="108"/>
      <c r="AS467" s="108"/>
      <c r="AT467" s="108"/>
      <c r="AU467" s="136"/>
      <c r="AV467" s="136"/>
      <c r="AW467" s="14"/>
      <c r="AX467" s="14"/>
      <c r="AY467" s="162">
        <f t="shared" si="48"/>
        <v>0</v>
      </c>
      <c r="AZ467" s="153"/>
      <c r="BA467" s="109"/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8" t="str">
        <f t="shared" si="53"/>
        <v/>
      </c>
    </row>
    <row r="468" spans="1:72" hidden="1">
      <c r="A468" s="47" t="str">
        <f t="shared" si="49"/>
        <v>E4246072</v>
      </c>
      <c r="B468" s="102">
        <v>46072</v>
      </c>
      <c r="C468" s="135">
        <f>IF(BS_CONTROLE[[#This Row],[DATA]]="","",WEEKNUM(BS_CONTROLE[[#This Row],[DATA]]))</f>
        <v>8</v>
      </c>
      <c r="D468" s="104" t="s">
        <v>749</v>
      </c>
      <c r="E468" s="157">
        <v>193</v>
      </c>
      <c r="F468" s="126" t="s">
        <v>750</v>
      </c>
      <c r="G468" s="142" t="str">
        <f>IF(D468="","*",VLOOKUP(F468,BS_ATIVIDADE[],3,FALSE))</f>
        <v>TRILHEIRO - DESCARGA</v>
      </c>
      <c r="H468" s="106" t="s">
        <v>1017</v>
      </c>
      <c r="I468" s="106" t="s">
        <v>1017</v>
      </c>
      <c r="J468" s="105">
        <v>68</v>
      </c>
      <c r="K468" s="105">
        <v>54.96</v>
      </c>
      <c r="L468" s="105">
        <v>57.484000000000002</v>
      </c>
      <c r="M468" s="127" t="s">
        <v>286</v>
      </c>
      <c r="N468" s="127" t="s">
        <v>1283</v>
      </c>
      <c r="O468" s="106">
        <v>0.4375</v>
      </c>
      <c r="P468" s="106">
        <v>0.125</v>
      </c>
      <c r="Q468" s="105">
        <v>2496</v>
      </c>
      <c r="R468" s="10" t="str">
        <f>IFERROR(_xlfn.XLOOKUP(F468, BS_ATIVIDADE[ATIVIDADE],BS_ATIVIDADE[UNIDADE] ), "*")</f>
        <v>M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5" t="s">
        <v>714</v>
      </c>
      <c r="W468" s="151" t="s">
        <v>754</v>
      </c>
      <c r="X468" s="104" t="s">
        <v>421</v>
      </c>
      <c r="Y468" s="129"/>
      <c r="Z468" s="104"/>
      <c r="AA468" s="105" t="s">
        <v>1356</v>
      </c>
      <c r="AB468" s="103" t="s">
        <v>423</v>
      </c>
      <c r="AC468" s="152"/>
      <c r="AD468" s="107">
        <v>0.41666666666666669</v>
      </c>
      <c r="AE468" s="105" t="s">
        <v>1020</v>
      </c>
      <c r="AF468" s="105" t="s">
        <v>1021</v>
      </c>
      <c r="AG468" s="105" t="s">
        <v>679</v>
      </c>
      <c r="AH468" s="15"/>
      <c r="AI468" s="126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5" t="str">
        <f>IF(BS_CONTROLE[[#This Row],[Entre - Estações]]=0, "-", BS_CONTROLE[[#This Row],[Entre - Estações]])</f>
        <v>ZBM-ZHO</v>
      </c>
      <c r="AN468" s="105" t="str">
        <f>IF(BS_CONTROLE[[#This Row],[SB]]=0, "-", BS_CONTROLE[[#This Row],[SB]])</f>
        <v>ZBM1/ZK57ZHO</v>
      </c>
      <c r="AO468" s="105">
        <f>IF(BS_CONTROLE[[#This Row],[SUB]]=0, "-", BS_CONTROLE[[#This Row],[SUB]])</f>
        <v>68</v>
      </c>
      <c r="AP468" s="105">
        <f>BS_CONTROLE[[#This Row],[KM - Inicio]]</f>
        <v>54.96</v>
      </c>
      <c r="AQ468" s="105">
        <f>BS_CONTROLE[[#This Row],[KM - Inicio]]</f>
        <v>54.96</v>
      </c>
      <c r="AR468" s="108"/>
      <c r="AS468" s="108"/>
      <c r="AT468" s="108"/>
      <c r="AU468" s="136"/>
      <c r="AV468" s="136"/>
      <c r="AW468" s="14"/>
      <c r="AX468" s="14"/>
      <c r="AY468" s="162">
        <f t="shared" si="48"/>
        <v>0</v>
      </c>
      <c r="AZ468" s="153"/>
      <c r="BA468" s="109"/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>W5946072</v>
      </c>
      <c r="B471" s="102">
        <v>46072</v>
      </c>
      <c r="C471" s="135">
        <f>IF(BS_CONTROLE[[#This Row],[DATA]]="","",WEEKNUM(BS_CONTROLE[[#This Row],[DATA]]))</f>
        <v>8</v>
      </c>
      <c r="D471" s="104" t="s">
        <v>726</v>
      </c>
      <c r="E471" s="157">
        <v>465</v>
      </c>
      <c r="F471" s="126" t="s">
        <v>1221</v>
      </c>
      <c r="G471" s="142" t="str">
        <f>IF(D471="","*",VLOOKUP(F471,BS_ATIVIDADE[],3,FALSE))</f>
        <v>OUTROS</v>
      </c>
      <c r="H471" s="106" t="s">
        <v>104</v>
      </c>
      <c r="I471" s="106" t="s">
        <v>104</v>
      </c>
      <c r="J471" s="105">
        <v>49</v>
      </c>
      <c r="K471" s="105">
        <v>240.8</v>
      </c>
      <c r="L471" s="105" t="s">
        <v>679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6">
        <v>0.35416666666666669</v>
      </c>
      <c r="P471" s="106">
        <v>4.1666666666666664E-2</v>
      </c>
      <c r="Q471" s="105">
        <v>1</v>
      </c>
      <c r="R471" s="10" t="str">
        <f>IFERROR(_xlfn.XLOOKUP(F471, BS_ATIVIDADE[ATIVIDADE],BS_ATIVIDADE[UNIDADE] ), "*")</f>
        <v>BINÁRIO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5" t="s">
        <v>773</v>
      </c>
      <c r="W471" s="151" t="s">
        <v>1357</v>
      </c>
      <c r="X471" s="104" t="s">
        <v>421</v>
      </c>
      <c r="Y471" s="129"/>
      <c r="Z471" s="104"/>
      <c r="AA471" s="105" t="s">
        <v>1358</v>
      </c>
      <c r="AB471" s="103" t="s">
        <v>412</v>
      </c>
      <c r="AC471" s="152"/>
      <c r="AD471" s="107">
        <v>0.29166666666666669</v>
      </c>
      <c r="AE471" s="105">
        <v>7629</v>
      </c>
      <c r="AF471" s="105" t="s">
        <v>679</v>
      </c>
      <c r="AG471" s="105" t="s">
        <v>679</v>
      </c>
      <c r="AH471" s="15" t="s">
        <v>679</v>
      </c>
      <c r="AI471" s="126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5" t="str">
        <f>IF(BS_CONTROLE[[#This Row],[Entre - Estações]]=0, "-", BS_CONTROLE[[#This Row],[Entre - Estações]])</f>
        <v>ZDS</v>
      </c>
      <c r="AN471" s="105" t="str">
        <f>IF(BS_CONTROLE[[#This Row],[SB]]=0, "-", BS_CONTROLE[[#This Row],[SB]])</f>
        <v>ZDS1</v>
      </c>
      <c r="AO471" s="105">
        <f>IF(BS_CONTROLE[[#This Row],[SUB]]=0, "-", BS_CONTROLE[[#This Row],[SUB]])</f>
        <v>49</v>
      </c>
      <c r="AP471" s="105">
        <f>BS_CONTROLE[[#This Row],[KM - Inicio]]</f>
        <v>240.8</v>
      </c>
      <c r="AQ471" s="105">
        <f>BS_CONTROLE[[#This Row],[KM - Inicio]]</f>
        <v>240.8</v>
      </c>
      <c r="AR471" s="108"/>
      <c r="AS471" s="108"/>
      <c r="AT471" s="108"/>
      <c r="AU471" s="136"/>
      <c r="AV471" s="136"/>
      <c r="AW471" s="14"/>
      <c r="AX471" s="14"/>
      <c r="AY471" s="162">
        <f t="shared" si="48"/>
        <v>0</v>
      </c>
      <c r="AZ471" s="153"/>
      <c r="BA471" s="109"/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8" t="str">
        <f t="shared" si="53"/>
        <v/>
      </c>
    </row>
    <row r="472" spans="1:72" hidden="1">
      <c r="A472" s="47" t="str">
        <f t="shared" si="49"/>
        <v>DANIEL (TP-647)46072</v>
      </c>
      <c r="B472" s="102">
        <v>46072</v>
      </c>
      <c r="C472" s="135">
        <f>IF(BS_CONTROLE[[#This Row],[DATA]]="","",WEEKNUM(BS_CONTROLE[[#This Row],[DATA]]))</f>
        <v>8</v>
      </c>
      <c r="D472" s="104" t="s">
        <v>801</v>
      </c>
      <c r="E472" s="157">
        <v>465</v>
      </c>
      <c r="F472" s="126" t="s">
        <v>696</v>
      </c>
      <c r="G472" s="142" t="str">
        <f>IF(D472="","*",VLOOKUP(F472,BS_ATIVIDADE[],3,FALSE))</f>
        <v>SOLDA</v>
      </c>
      <c r="H472" s="106" t="s">
        <v>679</v>
      </c>
      <c r="I472" s="106" t="s">
        <v>679</v>
      </c>
      <c r="J472" s="105">
        <v>56</v>
      </c>
      <c r="K472" s="105">
        <v>208.7</v>
      </c>
      <c r="L472" s="105" t="s">
        <v>679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6">
        <v>0.375</v>
      </c>
      <c r="P472" s="106">
        <v>6.25E-2</v>
      </c>
      <c r="Q472" s="105">
        <v>1</v>
      </c>
      <c r="R472" s="10" t="str">
        <f>IFERROR(_xlfn.XLOOKUP(F472, BS_ATIVIDADE[ATIVIDADE],BS_ATIVIDADE[UNIDADE] ), "*")</f>
        <v>Nº DE SOLDA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5" t="s">
        <v>900</v>
      </c>
      <c r="W472" s="151" t="s">
        <v>1359</v>
      </c>
      <c r="X472" s="104" t="s">
        <v>421</v>
      </c>
      <c r="Y472" s="129"/>
      <c r="Z472" s="104"/>
      <c r="AA472" s="105" t="s">
        <v>679</v>
      </c>
      <c r="AB472" s="103"/>
      <c r="AC472" s="152"/>
      <c r="AD472" s="107" t="s">
        <v>679</v>
      </c>
      <c r="AE472" s="105" t="s">
        <v>679</v>
      </c>
      <c r="AF472" s="105"/>
      <c r="AG472" s="105" t="s">
        <v>679</v>
      </c>
      <c r="AH472" s="15"/>
      <c r="AI472" s="126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5" t="str">
        <f>IF(BS_CONTROLE[[#This Row],[Entre - Estações]]=0, "-", BS_CONTROLE[[#This Row],[Entre - Estações]])</f>
        <v>ZST</v>
      </c>
      <c r="AN472" s="105" t="str">
        <f>IF(BS_CONTROLE[[#This Row],[SB]]=0, "-", BS_CONTROLE[[#This Row],[SB]])</f>
        <v>ZST2</v>
      </c>
      <c r="AO472" s="105">
        <f>IF(BS_CONTROLE[[#This Row],[SUB]]=0, "-", BS_CONTROLE[[#This Row],[SUB]])</f>
        <v>56</v>
      </c>
      <c r="AP472" s="105">
        <f>BS_CONTROLE[[#This Row],[KM - Inicio]]</f>
        <v>208.7</v>
      </c>
      <c r="AQ472" s="105">
        <f>BS_CONTROLE[[#This Row],[KM - Inicio]]</f>
        <v>208.7</v>
      </c>
      <c r="AR472" s="108"/>
      <c r="AS472" s="108"/>
      <c r="AT472" s="108"/>
      <c r="AU472" s="136"/>
      <c r="AV472" s="136"/>
      <c r="AW472" s="14"/>
      <c r="AX472" s="14"/>
      <c r="AY472" s="162">
        <f t="shared" si="48"/>
        <v>0</v>
      </c>
      <c r="AZ472" s="153"/>
      <c r="BA472" s="109"/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Produção e Intervalo</v>
      </c>
      <c r="BR472" s="19">
        <f t="shared" si="51"/>
        <v>0</v>
      </c>
      <c r="BS472" s="19">
        <f t="shared" si="52"/>
        <v>0</v>
      </c>
      <c r="BT472" s="188" t="str">
        <f t="shared" si="53"/>
        <v/>
      </c>
    </row>
    <row r="473" spans="1:72" hidden="1">
      <c r="A473" s="47" t="str">
        <f t="shared" si="49"/>
        <v>V9346072</v>
      </c>
      <c r="B473" s="102">
        <v>46072</v>
      </c>
      <c r="C473" s="135">
        <f>IF(BS_CONTROLE[[#This Row],[DATA]]="","",WEEKNUM(BS_CONTROLE[[#This Row],[DATA]]))</f>
        <v>8</v>
      </c>
      <c r="D473" s="104" t="s">
        <v>978</v>
      </c>
      <c r="E473" s="157">
        <v>162</v>
      </c>
      <c r="F473" s="126" t="s">
        <v>687</v>
      </c>
      <c r="G473" s="142" t="str">
        <f>IF(D473="","*",VLOOKUP(F473,BS_ATIVIDADE[],3,FALSE))</f>
        <v>MECANIZAÇÃO - SOCADORA</v>
      </c>
      <c r="H473" s="105" t="s">
        <v>104</v>
      </c>
      <c r="I473" s="105" t="s">
        <v>104</v>
      </c>
      <c r="J473" s="105">
        <v>56</v>
      </c>
      <c r="K473" s="105">
        <v>204.4</v>
      </c>
      <c r="L473" s="105">
        <v>205.8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6">
        <v>0.375</v>
      </c>
      <c r="P473" s="106">
        <v>0.125</v>
      </c>
      <c r="Q473" s="105">
        <v>200</v>
      </c>
      <c r="R473" s="10" t="str">
        <f>IFERROR(_xlfn.XLOOKUP(F473, BS_ATIVIDADE[ATIVIDADE],BS_ATIVIDADE[UNIDADE] ), "*")</f>
        <v>M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5" t="str">
        <f>IF(BS_CONTROLE[[#This Row],[Entre - Estações]]=0, "-", BS_CONTROLE[[#This Row],[Entre - Estações]])</f>
        <v>ZYU-ZST</v>
      </c>
      <c r="AN473" s="105" t="str">
        <f>IF(BS_CONTROLE[[#This Row],[SB]]=0, "-", BS_CONTROLE[[#This Row],[SB]])</f>
        <v>ZYU206</v>
      </c>
      <c r="AO473" s="105">
        <f>IF(BS_CONTROLE[[#This Row],[SUB]]=0, "-", BS_CONTROLE[[#This Row],[SUB]])</f>
        <v>56</v>
      </c>
      <c r="AP473" s="105">
        <f>BS_CONTROLE[[#This Row],[KM - Inicio]]</f>
        <v>204.4</v>
      </c>
      <c r="AQ473" s="105">
        <f>BS_CONTROLE[[#This Row],[KM - Inicio]]</f>
        <v>204.4</v>
      </c>
      <c r="AR473" s="108"/>
      <c r="AS473" s="108"/>
      <c r="AT473" s="108"/>
      <c r="AU473" s="136"/>
      <c r="AV473" s="136"/>
      <c r="AW473" s="14"/>
      <c r="AX473" s="14"/>
      <c r="AY473" s="162">
        <f t="shared" si="48"/>
        <v>0</v>
      </c>
      <c r="AZ473" s="153"/>
      <c r="BA473" s="109"/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8" t="str">
        <f t="shared" si="53"/>
        <v/>
      </c>
    </row>
    <row r="474" spans="1:72" hidden="1">
      <c r="A474" s="47" t="str">
        <f t="shared" si="49"/>
        <v>46072</v>
      </c>
      <c r="B474" s="102">
        <v>46072</v>
      </c>
      <c r="C474" s="135">
        <f>IF(BS_CONTROLE[[#This Row],[DATA]]="","",WEEKNUM(BS_CONTROLE[[#This Row],[DATA]]))</f>
        <v>8</v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>46072</v>
      </c>
      <c r="B475" s="102">
        <v>46072</v>
      </c>
      <c r="C475" s="135">
        <f>IF(BS_CONTROLE[[#This Row],[DATA]]="","",WEEKNUM(BS_CONTROLE[[#This Row],[DATA]]))</f>
        <v>8</v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>46072</v>
      </c>
      <c r="B476" s="102">
        <v>46072</v>
      </c>
      <c r="C476" s="135">
        <f>IF(BS_CONTROLE[[#This Row],[DATA]]="","",WEEKNUM(BS_CONTROLE[[#This Row],[DATA]]))</f>
        <v>8</v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>46072</v>
      </c>
      <c r="B477" s="102">
        <v>46072</v>
      </c>
      <c r="C477" s="135">
        <f>IF(BS_CONTROLE[[#This Row],[DATA]]="","",WEEKNUM(BS_CONTROLE[[#This Row],[DATA]]))</f>
        <v>8</v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>46072</v>
      </c>
      <c r="B478" s="102">
        <v>46072</v>
      </c>
      <c r="C478" s="135">
        <f>IF(BS_CONTROLE[[#This Row],[DATA]]="","",WEEKNUM(BS_CONTROLE[[#This Row],[DATA]]))</f>
        <v>8</v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>46072</v>
      </c>
      <c r="B479" s="102">
        <v>46072</v>
      </c>
      <c r="C479" s="135">
        <f>IF(BS_CONTROLE[[#This Row],[DATA]]="","",WEEKNUM(BS_CONTROLE[[#This Row],[DATA]]))</f>
        <v>8</v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>46072</v>
      </c>
      <c r="B480" s="102">
        <v>46072</v>
      </c>
      <c r="C480" s="135">
        <f>IF(BS_CONTROLE[[#This Row],[DATA]]="","",WEEKNUM(BS_CONTROLE[[#This Row],[DATA]]))</f>
        <v>8</v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>46072</v>
      </c>
      <c r="B481" s="102">
        <v>46072</v>
      </c>
      <c r="C481" s="135">
        <f>IF(BS_CONTROLE[[#This Row],[DATA]]="","",WEEKNUM(BS_CONTROLE[[#This Row],[DATA]]))</f>
        <v>8</v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8" priority="53907" operator="equal">
      <formula>"OPORTUNIDADE"</formula>
    </cfRule>
  </conditionalFormatting>
  <conditionalFormatting sqref="Y6:Z27 Y29:Z1001">
    <cfRule type="cellIs" dxfId="177" priority="11493" operator="equal">
      <formula>"NÃO"</formula>
    </cfRule>
    <cfRule type="cellIs" dxfId="176" priority="11494" operator="equal">
      <formula>"SIM"</formula>
    </cfRule>
  </conditionalFormatting>
  <conditionalFormatting sqref="AZ6:AZ1001">
    <cfRule type="expression" dxfId="175" priority="53949">
      <formula>#REF!=1</formula>
    </cfRule>
  </conditionalFormatting>
  <conditionalFormatting sqref="BE6:BE1001 U6:U1001 AY6:AY1001">
    <cfRule type="cellIs" dxfId="174" priority="53933" operator="equal">
      <formula>"ERRO"</formula>
    </cfRule>
  </conditionalFormatting>
  <conditionalFormatting sqref="BQ6:BQ1001">
    <cfRule type="cellIs" dxfId="173" priority="53928" operator="equal">
      <formula>"Produção e Intervalo"</formula>
    </cfRule>
    <cfRule type="cellIs" dxfId="172" priority="53929" operator="equal">
      <formula>"Aderente"</formula>
    </cfRule>
    <cfRule type="cellIs" dxfId="171" priority="53930" operator="equal">
      <formula>"Intervalo"</formula>
    </cfRule>
    <cfRule type="cellIs" dxfId="170" priority="53931" operator="equal">
      <formula>"Produção"</formula>
    </cfRule>
    <cfRule type="cellIs" dxfId="169" priority="53932" operator="equal">
      <formula>"ERRO"</formula>
    </cfRule>
  </conditionalFormatting>
  <conditionalFormatting sqref="BR6:BS1001">
    <cfRule type="cellIs" dxfId="168" priority="53910" operator="equal">
      <formula>"*"</formula>
    </cfRule>
    <cfRule type="cellIs" dxfId="167" priority="53911" operator="greaterThanOrEqual">
      <formula>1</formula>
    </cfRule>
    <cfRule type="cellIs" dxfId="166" priority="53912" operator="lessThan">
      <formula>1</formula>
    </cfRule>
  </conditionalFormatting>
  <conditionalFormatting sqref="BH6:BH1001">
    <cfRule type="iconSet" priority="60694">
      <iconSet showValue="0">
        <cfvo type="percent" val="0"/>
        <cfvo type="num" val="1"/>
        <cfvo type="num" val="1" gte="0"/>
      </iconSet>
    </cfRule>
    <cfRule type="iconSet" priority="60695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96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697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98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1001 BK452">
    <cfRule type="iconSet" priority="60699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36" operator="equal">
      <formula>"OPORTUNIDADE"</formula>
    </cfRule>
  </conditionalFormatting>
  <conditionalFormatting sqref="Z28">
    <cfRule type="cellIs" dxfId="164" priority="34" operator="equal">
      <formula>"NÃO"</formula>
    </cfRule>
    <cfRule type="cellIs" dxfId="163" priority="35" operator="equal">
      <formula>"SIM"</formula>
    </cfRule>
  </conditionalFormatting>
  <conditionalFormatting sqref="Y28">
    <cfRule type="cellIs" dxfId="162" priority="33" operator="equal">
      <formula>"OPORTUNIDADE"</formula>
    </cfRule>
  </conditionalFormatting>
  <conditionalFormatting sqref="Y28">
    <cfRule type="cellIs" dxfId="161" priority="31" operator="equal">
      <formula>"NÃO"</formula>
    </cfRule>
    <cfRule type="cellIs" dxfId="160" priority="32" operator="equal">
      <formula>"SIM"</formula>
    </cfRule>
  </conditionalFormatting>
  <conditionalFormatting sqref="BK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2:BK4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451:BK45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9" t="s">
        <v>1360</v>
      </c>
      <c r="C2" s="229"/>
      <c r="D2" s="229"/>
      <c r="E2" s="229"/>
      <c r="F2" s="229"/>
      <c r="G2" s="229"/>
    </row>
    <row r="3" spans="2:7" ht="15" customHeight="1">
      <c r="B3" s="230"/>
      <c r="C3" s="230"/>
      <c r="D3" s="230"/>
      <c r="E3" s="230"/>
      <c r="F3" s="230"/>
      <c r="G3" s="230"/>
    </row>
    <row r="4" spans="2:7">
      <c r="B4" s="158" t="s">
        <v>1361</v>
      </c>
      <c r="C4" s="158" t="s">
        <v>1362</v>
      </c>
      <c r="D4" s="158" t="s">
        <v>1363</v>
      </c>
      <c r="E4" s="158" t="s">
        <v>1364</v>
      </c>
      <c r="F4" s="158" t="s">
        <v>4</v>
      </c>
      <c r="G4" s="158" t="s">
        <v>1365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1366</v>
      </c>
      <c r="C6" s="159">
        <v>407867</v>
      </c>
      <c r="D6" s="159" t="s">
        <v>1367</v>
      </c>
      <c r="E6" s="159" t="s">
        <v>712</v>
      </c>
      <c r="F6" s="159" t="s">
        <v>1368</v>
      </c>
      <c r="G6" s="160"/>
    </row>
    <row r="7" spans="2:7">
      <c r="B7" s="180" t="s">
        <v>1369</v>
      </c>
      <c r="C7" s="180">
        <v>293644</v>
      </c>
      <c r="D7" s="180" t="s">
        <v>1370</v>
      </c>
      <c r="E7" s="180" t="s">
        <v>712</v>
      </c>
      <c r="F7" s="180" t="s">
        <v>1368</v>
      </c>
      <c r="G7" s="181" t="s">
        <v>1371</v>
      </c>
    </row>
    <row r="8" spans="2:7">
      <c r="B8" s="159" t="s">
        <v>1372</v>
      </c>
      <c r="C8" s="159">
        <v>256790</v>
      </c>
      <c r="D8" s="159" t="s">
        <v>1373</v>
      </c>
      <c r="E8" s="159" t="s">
        <v>726</v>
      </c>
      <c r="F8" s="159" t="s">
        <v>1374</v>
      </c>
      <c r="G8" s="160">
        <v>46357</v>
      </c>
    </row>
    <row r="9" spans="2:7" ht="29.25">
      <c r="B9" s="159" t="s">
        <v>1375</v>
      </c>
      <c r="C9" s="159"/>
      <c r="D9" s="159"/>
      <c r="E9" s="159" t="s">
        <v>726</v>
      </c>
      <c r="F9" s="159" t="s">
        <v>1374</v>
      </c>
      <c r="G9" s="160" t="s">
        <v>1376</v>
      </c>
    </row>
    <row r="10" spans="2:7">
      <c r="B10" s="159" t="s">
        <v>1377</v>
      </c>
      <c r="C10" s="159">
        <v>265193</v>
      </c>
      <c r="D10" s="159" t="s">
        <v>1378</v>
      </c>
      <c r="E10" s="159" t="s">
        <v>760</v>
      </c>
      <c r="F10" s="159" t="s">
        <v>54</v>
      </c>
      <c r="G10" s="159" t="s">
        <v>1379</v>
      </c>
    </row>
    <row r="11" spans="2:7">
      <c r="B11" s="159" t="s">
        <v>1380</v>
      </c>
      <c r="C11" s="159">
        <v>293716</v>
      </c>
      <c r="D11" s="159" t="s">
        <v>1381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1382</v>
      </c>
      <c r="C12" s="159">
        <v>257258</v>
      </c>
      <c r="D12" s="159" t="s">
        <v>1383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1384</v>
      </c>
      <c r="C13" s="159">
        <v>371147</v>
      </c>
      <c r="D13" s="159" t="s">
        <v>1385</v>
      </c>
      <c r="E13" s="159" t="s">
        <v>772</v>
      </c>
      <c r="F13" s="159" t="s">
        <v>71</v>
      </c>
      <c r="G13" s="159" t="s">
        <v>1379</v>
      </c>
    </row>
    <row r="14" spans="2:7">
      <c r="B14" s="159" t="s">
        <v>1386</v>
      </c>
      <c r="C14" s="159">
        <v>259230</v>
      </c>
      <c r="D14" s="159" t="s">
        <v>1387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1388</v>
      </c>
      <c r="C15" s="159">
        <v>370705</v>
      </c>
      <c r="D15" s="159"/>
      <c r="E15" s="159" t="s">
        <v>772</v>
      </c>
      <c r="F15" s="159" t="s">
        <v>71</v>
      </c>
      <c r="G15" s="159" t="s">
        <v>1379</v>
      </c>
    </row>
    <row r="16" spans="2:7" ht="29.25">
      <c r="B16" s="159" t="s">
        <v>1389</v>
      </c>
      <c r="C16" s="159">
        <v>258542</v>
      </c>
      <c r="D16" s="159" t="s">
        <v>1390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1391</v>
      </c>
      <c r="C17" s="159">
        <v>257050</v>
      </c>
      <c r="D17" s="159" t="s">
        <v>1392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1" t="s">
        <v>1393</v>
      </c>
      <c r="C2" s="231"/>
      <c r="D2" s="231"/>
      <c r="E2" s="231"/>
      <c r="F2" s="231"/>
      <c r="G2" s="231"/>
    </row>
    <row r="3" spans="2:7" ht="19.5" customHeight="1">
      <c r="B3" s="231"/>
      <c r="C3" s="231"/>
      <c r="D3" s="231"/>
      <c r="E3" s="231"/>
      <c r="F3" s="231"/>
      <c r="G3" s="231"/>
    </row>
    <row r="4" spans="2:7" ht="19.5" customHeight="1">
      <c r="B4" s="161" t="s">
        <v>1394</v>
      </c>
      <c r="C4" s="161" t="s">
        <v>1395</v>
      </c>
      <c r="D4" s="161" t="s">
        <v>1396</v>
      </c>
      <c r="E4" s="161" t="s">
        <v>1397</v>
      </c>
      <c r="F4" s="158" t="s">
        <v>1398</v>
      </c>
      <c r="G4" s="161" t="s">
        <v>1399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1400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1401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1400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1400</v>
      </c>
      <c r="G9" s="195" t="s">
        <v>1402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1400</v>
      </c>
      <c r="G10" s="165"/>
    </row>
    <row r="11" spans="2:7" ht="19.5" customHeight="1">
      <c r="B11" s="165" t="s">
        <v>1403</v>
      </c>
      <c r="C11" s="165">
        <v>9038</v>
      </c>
      <c r="D11" s="166">
        <v>46070</v>
      </c>
      <c r="E11" s="165">
        <v>9637</v>
      </c>
      <c r="F11" s="167" t="s">
        <v>1404</v>
      </c>
      <c r="G11" s="165"/>
    </row>
    <row r="12" spans="2:7" ht="19.5" customHeight="1">
      <c r="B12" s="165" t="s">
        <v>749</v>
      </c>
      <c r="C12" s="165" t="s">
        <v>1405</v>
      </c>
      <c r="D12" s="166">
        <v>46066</v>
      </c>
      <c r="E12" s="165">
        <v>9500</v>
      </c>
      <c r="F12" s="167" t="s">
        <v>1406</v>
      </c>
      <c r="G12" s="165"/>
    </row>
    <row r="13" spans="2:7" ht="19.5" customHeight="1">
      <c r="B13" s="165" t="s">
        <v>749</v>
      </c>
      <c r="C13" s="165" t="s">
        <v>1407</v>
      </c>
      <c r="D13" s="166">
        <v>46066</v>
      </c>
      <c r="E13" s="165">
        <v>10500</v>
      </c>
      <c r="F13" s="167" t="s">
        <v>1406</v>
      </c>
      <c r="G13" s="165"/>
    </row>
    <row r="14" spans="2:7" ht="19.5" customHeight="1">
      <c r="B14" s="165" t="s">
        <v>749</v>
      </c>
      <c r="C14" s="165" t="s">
        <v>1408</v>
      </c>
      <c r="D14" s="166">
        <v>46066</v>
      </c>
      <c r="E14" s="165">
        <v>9000</v>
      </c>
      <c r="F14" s="167" t="s">
        <v>1406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2" t="s">
        <v>1409</v>
      </c>
      <c r="D5" s="233"/>
      <c r="E5" s="233"/>
      <c r="F5" s="233"/>
      <c r="G5" s="233"/>
      <c r="H5" s="233"/>
      <c r="I5" s="233"/>
      <c r="J5" s="234"/>
      <c r="K5" s="235" t="s">
        <v>1410</v>
      </c>
      <c r="L5" s="236"/>
      <c r="M5" s="236"/>
      <c r="N5" s="236"/>
      <c r="O5" s="237" t="s">
        <v>1411</v>
      </c>
      <c r="P5" s="238"/>
    </row>
    <row r="6" spans="1:16" s="74" customFormat="1" ht="15" customHeight="1">
      <c r="A6" s="66" t="s">
        <v>1412</v>
      </c>
      <c r="B6" s="75" t="s">
        <v>1413</v>
      </c>
      <c r="C6" s="76" t="s">
        <v>626</v>
      </c>
      <c r="D6" s="77" t="s">
        <v>627</v>
      </c>
      <c r="E6" s="76" t="s">
        <v>1414</v>
      </c>
      <c r="F6" s="76" t="s">
        <v>617</v>
      </c>
      <c r="G6" s="76" t="s">
        <v>621</v>
      </c>
      <c r="H6" s="115" t="s">
        <v>1415</v>
      </c>
      <c r="I6" s="78" t="s">
        <v>622</v>
      </c>
      <c r="J6" s="78" t="s">
        <v>623</v>
      </c>
      <c r="K6" s="79" t="s">
        <v>617</v>
      </c>
      <c r="L6" s="79" t="s">
        <v>1416</v>
      </c>
      <c r="M6" s="80" t="s">
        <v>1415</v>
      </c>
      <c r="N6" s="81" t="s">
        <v>621</v>
      </c>
      <c r="O6" s="156" t="s">
        <v>664</v>
      </c>
      <c r="P6" s="133" t="s">
        <v>1417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 t="str">
        <f>IF(SP_SUL!BH434="","*",SP_SUL!BH434)</f>
        <v>*</v>
      </c>
      <c r="P434" s="147" t="str">
        <f>IF($A$2=1,IF(SP_SUL!BJ434="","*",SP_SUL!BJ434),IF(SP_SUL!BK434="","*",SP_SUL!BK434))</f>
        <v>Previsão de MC1 13h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2</v>
      </c>
      <c r="P435" s="147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>
        <f>IF(SP_SUL!BH436="","*",SP_SUL!BH436)</f>
        <v>2</v>
      </c>
      <c r="P436" s="147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Aguarda equipe informar pronto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>
        <f>IF(SP_SUL!BH441="","*",SP_SUL!BH441)</f>
        <v>0</v>
      </c>
      <c r="P441" s="147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Aguarda equipe informar pronto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Aguarda equipe informar pronto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Aguarda equipe informar pronto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4.1666666666666664E-2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>
        <f>IF(SP_SUL!BH446="","*",SP_SUL!BH446)</f>
        <v>1</v>
      </c>
      <c r="P446" s="147" t="str">
        <f>IF($A$2=1,IF(SP_SUL!BJ446="","*",SP_SUL!BJ446),IF(SP_SUL!BK446="","*",SP_SUL!BK446))</f>
        <v>Equipe pronta 11:17, aguarda oportunidade, em intervalo 11:53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>
        <f>IF(SP_SUL!BH447="","*",SP_SUL!BH447)</f>
        <v>0</v>
      </c>
      <c r="P447" s="147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>
        <f>IF(SP_SUL!BH448="","*",SP_SUL!BH448)</f>
        <v>0</v>
      </c>
      <c r="P448" s="147" t="str">
        <f>IF($A$2=1,IF(SP_SUL!BJ448="","*",SP_SUL!BJ448),IF(SP_SUL!BK448="","*",SP_SUL!BK448))</f>
        <v xml:space="preserve">MC1 08:39, sem oportunidade 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>
        <f>IF(SP_SUL!BH449="","*",SP_SUL!BH449)</f>
        <v>0</v>
      </c>
      <c r="P449" s="147" t="str">
        <f>IF($A$2=1,IF(SP_SUL!BJ449="","*",SP_SUL!BJ449),IF(SP_SUL!BK449="","*",SP_SUL!BK449))</f>
        <v xml:space="preserve">MC1 09:36, sem oportunidade 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Equipe pronta 09:26, aguarda oportunidade, previsão 12:30 após L92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Equipe pronta 09:26, aguarda oportunidade, previsão 12:30 após L92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>
        <f>IF(SP_SUL!BH453="","*",SP_SUL!BH453)</f>
        <v>0</v>
      </c>
      <c r="P453" s="147" t="str">
        <f>IF($A$2=1,IF(SP_SUL!BJ453="","*",SP_SUL!BJ453),IF(SP_SUL!BK453="","*",SP_SUL!BK453))</f>
        <v xml:space="preserve">Equiipe pronta 08:55, sem oportunidade 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>
        <f>IF(SP_SUL!BH454="","*",SP_SUL!BH454)</f>
        <v>0</v>
      </c>
      <c r="P454" s="147" t="str">
        <f>IF($A$2=1,IF(SP_SUL!BJ454="","*",SP_SUL!BJ454),IF(SP_SUL!BK454="","*",SP_SUL!BK454))</f>
        <v xml:space="preserve">Equiipe pronta 08:55, sem oportunidade 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>
        <f>IF(SP_SUL!BH455="","*",SP_SUL!BH455)</f>
        <v>0</v>
      </c>
      <c r="P455" s="147" t="str">
        <f>IF($A$2=1,IF(SP_SUL!BJ455="","*",SP_SUL!BJ455),IF(SP_SUL!BK455="","*",SP_SUL!BK455))</f>
        <v xml:space="preserve">Equiipe pronta 08:55, sem oportunidade 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MC1 12h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>
        <f>IF(SP_SUL!BH457="","*",SP_SUL!BH457)</f>
        <v>0</v>
      </c>
      <c r="P457" s="147" t="str">
        <f>IF($A$2=1,IF(SP_SUL!BJ457="","*",SP_SUL!BJ457),IF(SP_SUL!BK457="","*",SP_SUL!BK457))</f>
        <v xml:space="preserve">Equipe pronta 09:54, sem oportunidade 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ZGM-ZZV</v>
      </c>
      <c r="M458" s="83">
        <f>IF(SP_SUL!AP458="","*",SP_SUL!AP458)</f>
        <v>116.8</v>
      </c>
      <c r="N458" s="83" t="str">
        <f>IF(SP_SUL!AM458="","*",SP_SUL!AM458)</f>
        <v>ZGM-ZZV</v>
      </c>
      <c r="O458" s="110">
        <f>IF(SP_SUL!BH458="","*",SP_SUL!BH458)</f>
        <v>1</v>
      </c>
      <c r="P458" s="147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>
        <f>IF(SP_SUL!BH459="","*",SP_SUL!BH459)</f>
        <v>1</v>
      </c>
      <c r="P459" s="147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>
        <f>IF(SP_SUL!BH460="","*",SP_SUL!BH460)</f>
        <v>0</v>
      </c>
      <c r="P460" s="147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>
        <f>IF(SP_SUL!BH461="","*",SP_SUL!BH461)</f>
        <v>1</v>
      </c>
      <c r="P461" s="147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>
        <f>IF(SP_SUL!BH462="","*",SP_SUL!BH462)</f>
        <v>0</v>
      </c>
      <c r="P462" s="147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Oportunidade</v>
      </c>
      <c r="C465" s="83" t="str">
        <f>IF(SP_SUL!S465="","*",SP_SUL!S465)</f>
        <v>SP SUL</v>
      </c>
      <c r="D465" s="83" t="str">
        <f>IF(SP_SUL!T465="","*",SP_SUL!T465)</f>
        <v>ZBV-ZRX</v>
      </c>
      <c r="E465" s="83" t="str">
        <f>IF(SP_SUL!D465="","*",SP_SUL!D465)</f>
        <v>V95</v>
      </c>
      <c r="F465" s="83" t="str">
        <f>IF(SP_SUL!H465="","*",SP_SUL!H465)</f>
        <v>ZRX</v>
      </c>
      <c r="G465" s="83" t="str">
        <f>IF(SP_SUL!M465="","*",SP_SUL!M465)</f>
        <v>ZRX-ZXP</v>
      </c>
      <c r="H465" s="116">
        <f>IF(SP_SUL!K465="","*",SP_SUL!K465)</f>
        <v>134</v>
      </c>
      <c r="I465" s="113">
        <f>IF(SP_SUL!O465="","*",SP_SUL!O465)</f>
        <v>0.41666666666666669</v>
      </c>
      <c r="J465" s="113">
        <f>IF(SP_SUL!P465="","*",SP_SUL!P465)</f>
        <v>4.1666666666666664E-2</v>
      </c>
      <c r="K465" s="83" t="str">
        <f>IF(SP_SUL!AK465="","*",SP_SUL!AK465)</f>
        <v>ZRX</v>
      </c>
      <c r="L465" s="83" t="str">
        <f>IF(SP_SUL!AM465="","*",SP_SUL!AM465)</f>
        <v>ZRX-ZXP</v>
      </c>
      <c r="M465" s="83">
        <f>IF(SP_SUL!AP465="","*",SP_SUL!AP465)</f>
        <v>134</v>
      </c>
      <c r="N465" s="83" t="str">
        <f>IF(SP_SUL!AM465="","*",SP_SUL!AM465)</f>
        <v>ZRX-ZXP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Oportunidade</v>
      </c>
      <c r="C466" s="83" t="str">
        <f>IF(SP_SUL!S466="","*",SP_SUL!S466)</f>
        <v>SP SUL</v>
      </c>
      <c r="D466" s="83" t="str">
        <f>IF(SP_SUL!T466="","*",SP_SUL!T466)</f>
        <v>ZBV-ZRX</v>
      </c>
      <c r="E466" s="83" t="str">
        <f>IF(SP_SUL!D466="","*",SP_SUL!D466)</f>
        <v>EXPANSÃO TURMA 1</v>
      </c>
      <c r="F466" s="83" t="str">
        <f>IF(SP_SUL!H466="","*",SP_SUL!H466)</f>
        <v>-</v>
      </c>
      <c r="G466" s="83" t="str">
        <f>IF(SP_SUL!M466="","*",SP_SUL!M466)</f>
        <v>ZCD</v>
      </c>
      <c r="H466" s="116">
        <f>IF(SP_SUL!K466="","*",SP_SUL!K466)</f>
        <v>110.87</v>
      </c>
      <c r="I466" s="113">
        <f>IF(SP_SUL!O466="","*",SP_SUL!O466)</f>
        <v>0.35416666666666669</v>
      </c>
      <c r="J466" s="113">
        <f>IF(SP_SUL!P466="","*",SP_SUL!P466)</f>
        <v>0.125</v>
      </c>
      <c r="K466" s="83" t="str">
        <f>IF(SP_SUL!AK466="","*",SP_SUL!AK466)</f>
        <v>-</v>
      </c>
      <c r="L466" s="83" t="str">
        <f>IF(SP_SUL!AM466="","*",SP_SUL!AM466)</f>
        <v>ZCD</v>
      </c>
      <c r="M466" s="83">
        <f>IF(SP_SUL!AP466="","*",SP_SUL!AP466)</f>
        <v>110.87</v>
      </c>
      <c r="N466" s="83" t="str">
        <f>IF(SP_SUL!AM466="","*",SP_SUL!AM466)</f>
        <v>ZCD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>
        <f>IF(SP_SUL!B467="","*",SP_SUL!B467)</f>
        <v>46072</v>
      </c>
      <c r="B467" s="83" t="str">
        <f>IF(SP_SUL!X467="","*",SP_SUL!X467)</f>
        <v>Oportunidade</v>
      </c>
      <c r="C467" s="83" t="str">
        <f>IF(SP_SUL!S467="","*",SP_SUL!S467)</f>
        <v>SP SUL</v>
      </c>
      <c r="D467" s="83" t="str">
        <f>IF(SP_SUL!T467="","*",SP_SUL!T467)</f>
        <v>ZBV-ZRX</v>
      </c>
      <c r="E467" s="83" t="str">
        <f>IF(SP_SUL!D467="","*",SP_SUL!D467)</f>
        <v>KLECIO (TP-699)</v>
      </c>
      <c r="F467" s="83" t="str">
        <f>IF(SP_SUL!H467="","*",SP_SUL!H467)</f>
        <v>-</v>
      </c>
      <c r="G467" s="83" t="str">
        <f>IF(SP_SUL!M467="","*",SP_SUL!M467)</f>
        <v>ZAC-S</v>
      </c>
      <c r="H467" s="116">
        <f>IF(SP_SUL!K467="","*",SP_SUL!K467)</f>
        <v>77.212999999999994</v>
      </c>
      <c r="I467" s="113">
        <f>IF(SP_SUL!O467="","*",SP_SUL!O467)</f>
        <v>0.375</v>
      </c>
      <c r="J467" s="113">
        <f>IF(SP_SUL!P467="","*",SP_SUL!P467)</f>
        <v>6.25E-2</v>
      </c>
      <c r="K467" s="83" t="str">
        <f>IF(SP_SUL!AK467="","*",SP_SUL!AK467)</f>
        <v>-</v>
      </c>
      <c r="L467" s="83" t="str">
        <f>IF(SP_SUL!AM467="","*",SP_SUL!AM467)</f>
        <v>ZAC-S</v>
      </c>
      <c r="M467" s="83">
        <f>IF(SP_SUL!AP467="","*",SP_SUL!AP467)</f>
        <v>77.212999999999994</v>
      </c>
      <c r="N467" s="83" t="str">
        <f>IF(SP_SUL!AM467="","*",SP_SUL!AM467)</f>
        <v>ZAC-S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>
        <f>IF(SP_SUL!B468="","*",SP_SUL!B468)</f>
        <v>46072</v>
      </c>
      <c r="B468" s="83" t="str">
        <f>IF(SP_SUL!X468="","*",SP_SUL!X468)</f>
        <v>Oportunidade</v>
      </c>
      <c r="C468" s="83" t="str">
        <f>IF(SP_SUL!S468="","*",SP_SUL!S468)</f>
        <v>SP SUL</v>
      </c>
      <c r="D468" s="83" t="str">
        <f>IF(SP_SUL!T468="","*",SP_SUL!T468)</f>
        <v>ZBV-ZRX</v>
      </c>
      <c r="E468" s="83" t="str">
        <f>IF(SP_SUL!D468="","*",SP_SUL!D468)</f>
        <v>E42</v>
      </c>
      <c r="F468" s="83" t="str">
        <f>IF(SP_SUL!H468="","*",SP_SUL!H468)</f>
        <v>ZBV3</v>
      </c>
      <c r="G468" s="83" t="str">
        <f>IF(SP_SUL!M468="","*",SP_SUL!M468)</f>
        <v>ZBM-ZHO</v>
      </c>
      <c r="H468" s="116">
        <f>IF(SP_SUL!K468="","*",SP_SUL!K468)</f>
        <v>54.96</v>
      </c>
      <c r="I468" s="113">
        <f>IF(SP_SUL!O468="","*",SP_SUL!O468)</f>
        <v>0.4375</v>
      </c>
      <c r="J468" s="113">
        <f>IF(SP_SUL!P468="","*",SP_SUL!P468)</f>
        <v>0.125</v>
      </c>
      <c r="K468" s="83" t="str">
        <f>IF(SP_SUL!AK468="","*",SP_SUL!AK468)</f>
        <v>ZBV3</v>
      </c>
      <c r="L468" s="83" t="str">
        <f>IF(SP_SUL!AM468="","*",SP_SUL!AM468)</f>
        <v>ZBM-ZHO</v>
      </c>
      <c r="M468" s="83">
        <f>IF(SP_SUL!AP468="","*",SP_SUL!AP468)</f>
        <v>54.96</v>
      </c>
      <c r="N468" s="83" t="str">
        <f>IF(SP_SUL!AM468="","*",SP_SUL!AM468)</f>
        <v>ZBM-ZHO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>
        <f>IF(SP_SUL!B471="","*",SP_SUL!B471)</f>
        <v>46072</v>
      </c>
      <c r="B471" s="83" t="str">
        <f>IF(SP_SUL!X471="","*",SP_SUL!X471)</f>
        <v>Oportunidade</v>
      </c>
      <c r="C471" s="83" t="str">
        <f>IF(SP_SUL!S471="","*",SP_SUL!S471)</f>
        <v>SP SUL</v>
      </c>
      <c r="D471" s="83" t="str">
        <f>IF(SP_SUL!T471="","*",SP_SUL!T471)</f>
        <v>ZBV-ZKE</v>
      </c>
      <c r="E471" s="83" t="str">
        <f>IF(SP_SUL!D471="","*",SP_SUL!D471)</f>
        <v>W59</v>
      </c>
      <c r="F471" s="83" t="str">
        <f>IF(SP_SUL!H471="","*",SP_SUL!H471)</f>
        <v>ZYU1</v>
      </c>
      <c r="G471" s="83" t="str">
        <f>IF(SP_SUL!M471="","*",SP_SUL!M471)</f>
        <v>ZDS</v>
      </c>
      <c r="H471" s="116">
        <f>IF(SP_SUL!K471="","*",SP_SUL!K471)</f>
        <v>240.8</v>
      </c>
      <c r="I471" s="113">
        <f>IF(SP_SUL!O471="","*",SP_SUL!O471)</f>
        <v>0.35416666666666669</v>
      </c>
      <c r="J471" s="113">
        <f>IF(SP_SUL!P471="","*",SP_SUL!P471)</f>
        <v>4.1666666666666664E-2</v>
      </c>
      <c r="K471" s="83" t="str">
        <f>IF(SP_SUL!AK471="","*",SP_SUL!AK471)</f>
        <v>ZYU1</v>
      </c>
      <c r="L471" s="83" t="str">
        <f>IF(SP_SUL!AM471="","*",SP_SUL!AM471)</f>
        <v>ZDS</v>
      </c>
      <c r="M471" s="83">
        <f>IF(SP_SUL!AP471="","*",SP_SUL!AP471)</f>
        <v>240.8</v>
      </c>
      <c r="N471" s="83" t="str">
        <f>IF(SP_SUL!AM471="","*",SP_SUL!AM471)</f>
        <v>ZDS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>
        <f>IF(SP_SUL!B472="","*",SP_SUL!B472)</f>
        <v>46072</v>
      </c>
      <c r="B472" s="83" t="str">
        <f>IF(SP_SUL!X472="","*",SP_SUL!X472)</f>
        <v>Oportunidade</v>
      </c>
      <c r="C472" s="83" t="str">
        <f>IF(SP_SUL!S472="","*",SP_SUL!S472)</f>
        <v>SP SUL</v>
      </c>
      <c r="D472" s="83" t="str">
        <f>IF(SP_SUL!T472="","*",SP_SUL!T472)</f>
        <v>ZBV-ZKE</v>
      </c>
      <c r="E472" s="83" t="str">
        <f>IF(SP_SUL!D472="","*",SP_SUL!D472)</f>
        <v>DANIEL (TP-647)</v>
      </c>
      <c r="F472" s="83" t="str">
        <f>IF(SP_SUL!H472="","*",SP_SUL!H472)</f>
        <v>-</v>
      </c>
      <c r="G472" s="83" t="str">
        <f>IF(SP_SUL!M472="","*",SP_SUL!M472)</f>
        <v>ZST</v>
      </c>
      <c r="H472" s="116">
        <f>IF(SP_SUL!K472="","*",SP_SUL!K472)</f>
        <v>208.7</v>
      </c>
      <c r="I472" s="113">
        <f>IF(SP_SUL!O472="","*",SP_SUL!O472)</f>
        <v>0.375</v>
      </c>
      <c r="J472" s="113">
        <f>IF(SP_SUL!P472="","*",SP_SUL!P472)</f>
        <v>6.25E-2</v>
      </c>
      <c r="K472" s="83" t="str">
        <f>IF(SP_SUL!AK472="","*",SP_SUL!AK472)</f>
        <v>-</v>
      </c>
      <c r="L472" s="83" t="str">
        <f>IF(SP_SUL!AM472="","*",SP_SUL!AM472)</f>
        <v>ZST</v>
      </c>
      <c r="M472" s="83">
        <f>IF(SP_SUL!AP472="","*",SP_SUL!AP472)</f>
        <v>208.7</v>
      </c>
      <c r="N472" s="83" t="str">
        <f>IF(SP_SUL!AM472="","*",SP_SUL!AM472)</f>
        <v>ZST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>
        <f>IF(SP_SUL!B473="","*",SP_SUL!B473)</f>
        <v>46072</v>
      </c>
      <c r="B473" s="83" t="str">
        <f>IF(SP_SUL!X473="","*",SP_SUL!X473)</f>
        <v>*</v>
      </c>
      <c r="C473" s="83" t="str">
        <f>IF(SP_SUL!S473="","*",SP_SUL!S473)</f>
        <v>SP SUL</v>
      </c>
      <c r="D473" s="83" t="str">
        <f>IF(SP_SUL!T473="","*",SP_SUL!T473)</f>
        <v>ZBV-ZKE</v>
      </c>
      <c r="E473" s="83" t="str">
        <f>IF(SP_SUL!D473="","*",SP_SUL!D473)</f>
        <v>V93</v>
      </c>
      <c r="F473" s="83" t="str">
        <f>IF(SP_SUL!H473="","*",SP_SUL!H473)</f>
        <v>ZYU1</v>
      </c>
      <c r="G473" s="83" t="str">
        <f>IF(SP_SUL!M473="","*",SP_SUL!M473)</f>
        <v>ZYU-ZST</v>
      </c>
      <c r="H473" s="116">
        <f>IF(SP_SUL!K473="","*",SP_SUL!K473)</f>
        <v>204.4</v>
      </c>
      <c r="I473" s="113">
        <f>IF(SP_SUL!O473="","*",SP_SUL!O473)</f>
        <v>0.375</v>
      </c>
      <c r="J473" s="113">
        <f>IF(SP_SUL!P473="","*",SP_SUL!P473)</f>
        <v>0.125</v>
      </c>
      <c r="K473" s="83" t="str">
        <f>IF(SP_SUL!AK473="","*",SP_SUL!AK473)</f>
        <v>ZYU1</v>
      </c>
      <c r="L473" s="83" t="str">
        <f>IF(SP_SUL!AM473="","*",SP_SUL!AM473)</f>
        <v>ZYU-ZST</v>
      </c>
      <c r="M473" s="83">
        <f>IF(SP_SUL!AP473="","*",SP_SUL!AP473)</f>
        <v>204.4</v>
      </c>
      <c r="N473" s="83" t="str">
        <f>IF(SP_SUL!AM473="","*",SP_SUL!AM473)</f>
        <v>ZYU-ZST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>
        <f>IF(SP_SUL!B474="","*",SP_SUL!B474)</f>
        <v>46072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>
        <f>IF(SP_SUL!B475="","*",SP_SUL!B475)</f>
        <v>46072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>
        <f>IF(SP_SUL!B476="","*",SP_SUL!B476)</f>
        <v>46072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>
        <f>IF(SP_SUL!B477="","*",SP_SUL!B477)</f>
        <v>46072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>
        <f>IF(SP_SUL!B478="","*",SP_SUL!B478)</f>
        <v>46072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>
        <f>IF(SP_SUL!B479="","*",SP_SUL!B479)</f>
        <v>46072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>
        <f>IF(SP_SUL!B480="","*",SP_SUL!B480)</f>
        <v>46072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>
        <f>IF(SP_SUL!B481="","*",SP_SUL!B481)</f>
        <v>46072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431" sqref="B431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674</v>
      </c>
      <c r="Q1" s="243"/>
      <c r="R1" s="111"/>
      <c r="S1" s="84"/>
      <c r="T1" s="86"/>
      <c r="U1" s="244" t="s">
        <v>1418</v>
      </c>
      <c r="V1" s="244"/>
      <c r="W1" s="244"/>
    </row>
    <row r="2" spans="1:23" ht="15" customHeight="1">
      <c r="A2" s="87" t="s">
        <v>1419</v>
      </c>
      <c r="B2" s="87" t="s">
        <v>1413</v>
      </c>
      <c r="C2" s="87" t="s">
        <v>411</v>
      </c>
      <c r="D2" s="88" t="s">
        <v>626</v>
      </c>
      <c r="E2" s="88" t="s">
        <v>4</v>
      </c>
      <c r="F2" s="88" t="s">
        <v>1412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1420</v>
      </c>
      <c r="T2" s="91" t="s">
        <v>629</v>
      </c>
      <c r="U2" s="138">
        <f ca="1">TODAY()-1</f>
        <v>46070</v>
      </c>
      <c r="V2" s="138">
        <f ca="1">U2-1</f>
        <v>46069</v>
      </c>
      <c r="W2" s="138">
        <f ca="1">V2-1</f>
        <v>46068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1000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2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1040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196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39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2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1872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2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3036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1040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1040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1040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196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39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2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1872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2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3036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1000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1000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1040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1040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1040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43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196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2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1872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1000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1040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1040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1040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43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196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2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1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1872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3036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1000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1040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1040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1040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43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196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2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1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1872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1000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1040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1040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229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2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2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2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3036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1000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1040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229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2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1040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1872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229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43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196</v>
      </c>
      <c r="V200" s="137">
        <f ca="1">_xlfn.XLOOKUP(G200&amp;$V$2,BS_CONTROLE[CHAVE],BS_CONTROLE[Quantidade_11],"-")</f>
        <v>1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2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1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2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2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50</v>
      </c>
      <c r="V209" s="137">
        <f ca="1">_xlfn.XLOOKUP(G209&amp;$V$2,BS_CONTROLE[CHAVE],BS_CONTROLE[Quantidade_11],"-")</f>
        <v>52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1040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1040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1872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229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43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196</v>
      </c>
      <c r="V228" s="137">
        <f ca="1">_xlfn.XLOOKUP(G228&amp;$V$2,BS_CONTROLE[CHAVE],BS_CONTROLE[Quantidade_11],"-")</f>
        <v>1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2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2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2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50</v>
      </c>
      <c r="V236" s="137">
        <f ca="1">_xlfn.XLOOKUP(G236&amp;$V$2,BS_CONTROLE[CHAVE],BS_CONTROLE[Quantidade_11],"-")</f>
        <v>52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1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1000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1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1040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1040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1872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229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43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196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2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1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1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50</v>
      </c>
      <c r="V275" s="137">
        <f ca="1">_xlfn.XLOOKUP(G275&amp;$V$2,BS_CONTROLE[CHAVE],BS_CONTROLE[Quantidade_11],"-")</f>
        <v>52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1040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1040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1040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1872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229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43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196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1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2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2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1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50</v>
      </c>
      <c r="V299" s="137">
        <f ca="1">_xlfn.XLOOKUP(G299&amp;$V$2,BS_CONTROLE[CHAVE],BS_CONTROLE[Quantidade_11],"-")</f>
        <v>52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20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1040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1040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1872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43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229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196</v>
      </c>
      <c r="V312" s="137">
        <f ca="1">_xlfn.XLOOKUP(G312&amp;$V$2,BS_CONTROLE[CHAVE],BS_CONTROLE[Quantidade_11],"-")</f>
        <v>1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39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35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0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2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1</v>
      </c>
      <c r="V318" s="137">
        <f ca="1">_xlfn.XLOOKUP(G318&amp;$V$2,BS_CONTROLE[CHAVE],BS_CONTROLE[Quantidade_11],"-")</f>
        <v>0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1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2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1000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35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1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1040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2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2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1040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43</v>
      </c>
      <c r="V349" s="137">
        <f ca="1">_xlfn.XLOOKUP(G349&amp;$V$2,BS_CONTROLE[CHAVE],BS_CONTROLE[Quantidade_11],"-")</f>
        <v>0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229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39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35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2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0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1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2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2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2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1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35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1040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229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2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1040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1872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43</v>
      </c>
      <c r="V374" s="137">
        <f ca="1">_xlfn.XLOOKUP(G374&amp;$V$2,BS_CONTROLE[CHAVE],BS_CONTROLE[Quantidade_11],"-")</f>
        <v>0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229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196</v>
      </c>
      <c r="V376" s="137">
        <f ca="1">_xlfn.XLOOKUP(G376&amp;$V$2,BS_CONTROLE[CHAVE],BS_CONTROLE[Quantidade_11],"-")</f>
        <v>1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39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35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2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1</v>
      </c>
      <c r="V383" s="137">
        <f ca="1">_xlfn.XLOOKUP(G383&amp;$V$2,BS_CONTROLE[CHAVE],BS_CONTROLE[Quantidade_11],"-")</f>
        <v>0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2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2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2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1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35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50</v>
      </c>
      <c r="V390" s="137">
        <f ca="1">_xlfn.XLOOKUP(G390&amp;$V$2,BS_CONTROLE[CHAVE],BS_CONTROLE[Quantidade_11],"-")</f>
        <v>52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1040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>
        <f ca="1">_xlfn.XLOOKUP(G394&amp;$V$2,BS_CONTROLE[CHAVE],BS_CONTROLE[Quantidade_11],"-")</f>
        <v>0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1040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0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1872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43</v>
      </c>
      <c r="V401" s="137">
        <f ca="1">_xlfn.XLOOKUP(G401&amp;$V$2,BS_CONTROLE[CHAVE],BS_CONTROLE[Quantidade_11],"-")</f>
        <v>0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196</v>
      </c>
      <c r="V402" s="137">
        <f ca="1">_xlfn.XLOOKUP(G402&amp;$V$2,BS_CONTROLE[CHAVE],BS_CONTROLE[Quantidade_11],"-")</f>
        <v>1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229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39</v>
      </c>
      <c r="V404" s="137">
        <f ca="1">_xlfn.XLOOKUP(G404&amp;$V$2,BS_CONTROLE[CHAVE],BS_CONTROLE[Quantidade_11],"-")</f>
        <v>0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35</v>
      </c>
      <c r="V405" s="137">
        <f ca="1">_xlfn.XLOOKUP(G405&amp;$V$2,BS_CONTROLE[CHAVE],BS_CONTROLE[Quantidade_11],"-")</f>
        <v>0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1</v>
      </c>
      <c r="V409" s="137">
        <f ca="1">_xlfn.XLOOKUP(G409&amp;$V$2,BS_CONTROLE[CHAVE],BS_CONTROLE[Quantidade_11],"-")</f>
        <v>0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2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>
        <f ca="1">_xlfn.XLOOKUP(G414&amp;$U$2,BS_CONTROLE[CHAVE],BS_CONTROLE[Quantidade_11],"-")</f>
        <v>1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>
        <f ca="1">_xlfn.XLOOKUP(G415&amp;$U$2,BS_CONTROLE[CHAVE],BS_CONTROLE[Quantidade_11],"-")</f>
        <v>3036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2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1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>
        <f ca="1">_xlfn.XLOOKUP(G420&amp;$U$2,BS_CONTROLE[CHAVE],BS_CONTROLE[Quantidade_11],"-")</f>
        <v>1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>
        <f ca="1">_xlfn.XLOOKUP(G421&amp;$V$2,BS_CONTROLE[CHAVE],BS_CONTROLE[Quantidade_11],"-")</f>
        <v>1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>
        <f ca="1">_xlfn.XLOOKUP(G422&amp;$U$2,BS_CONTROLE[CHAVE],BS_CONTROLE[Quantidade_11],"-")</f>
        <v>1000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>
        <f ca="1">_xlfn.XLOOKUP(G424&amp;$U$2,BS_CONTROLE[CHAVE],BS_CONTROLE[Quantidade_11],"-")</f>
        <v>1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1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50</v>
      </c>
      <c r="V426" s="137">
        <f ca="1">_xlfn.XLOOKUP(G426&amp;$V$2,BS_CONTROLE[CHAVE],BS_CONTROLE[Quantidade_11],"-")</f>
        <v>52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20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1040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 t="str">
        <f ca="1">_xlfn.XLOOKUP(G431&amp;$U$2,BS_CONTROLE[CHAVE],BS_CONTROLE[Quantidade_11],"-")</f>
        <v>-</v>
      </c>
      <c r="V431" s="137">
        <f ca="1">_xlfn.XLOOKUP(G431&amp;$V$2,BS_CONTROLE[CHAVE],BS_CONTROLE[Quantidade_11],"-")</f>
        <v>0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1040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0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1872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43</v>
      </c>
      <c r="V436" s="137">
        <f ca="1">_xlfn.XLOOKUP(G436&amp;$V$2,BS_CONTROLE[CHAVE],BS_CONTROLE[Quantidade_11],"-")</f>
        <v>0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229</v>
      </c>
      <c r="W437" s="137">
        <f ca="1">_xlfn.XLOOKUP(G437&amp;$W$2,BS_CONTROLE[CHAVE],BS_CONTROLE[Quantidade_11],"-")</f>
        <v>0</v>
      </c>
    </row>
    <row r="438" spans="1:23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196</v>
      </c>
      <c r="V438" s="137">
        <f ca="1">_xlfn.XLOOKUP(G438&amp;$V$2,BS_CONTROLE[CHAVE],BS_CONTROLE[Quantidade_11],"-")</f>
        <v>1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39</v>
      </c>
      <c r="V439" s="137">
        <f ca="1">_xlfn.XLOOKUP(G439&amp;$V$2,BS_CONTROLE[CHAVE],BS_CONTROLE[Quantidade_11],"-")</f>
        <v>0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35</v>
      </c>
      <c r="V440" s="137">
        <f ca="1">_xlfn.XLOOKUP(G440&amp;$V$2,BS_CONTROLE[CHAVE],BS_CONTROLE[Quantidade_11],"-")</f>
        <v>0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4.1666666666666664E-2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0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1</v>
      </c>
      <c r="V445" s="137">
        <f ca="1">_xlfn.XLOOKUP(G445&amp;$V$2,BS_CONTROLE[CHAVE],BS_CONTROLE[Quantidade_11],"-")</f>
        <v>0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2</v>
      </c>
      <c r="W446" s="137">
        <f ca="1">_xlfn.XLOOKUP(G446&amp;$W$2,BS_CONTROLE[CHAVE],BS_CONTROLE[Quantidade_11],"-")</f>
        <v>0</v>
      </c>
    </row>
    <row r="447" spans="1:23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2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2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1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2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>
        <f ca="1">_xlfn.XLOOKUP(G453&amp;$V$2,BS_CONTROLE[CHAVE],BS_CONTROLE[Quantidade_11],"-")</f>
        <v>1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0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50</v>
      </c>
      <c r="V456" s="137">
        <f ca="1">_xlfn.XLOOKUP(G456&amp;$V$2,BS_CONTROLE[CHAVE],BS_CONTROLE[Quantidade_11],"-")</f>
        <v>52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1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20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1040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Oportunidade</v>
      </c>
      <c r="C462" s="146" t="str">
        <f>IF(SP_SUL!Z465="","*",SP_SUL!Z465)</f>
        <v>*</v>
      </c>
      <c r="D462" s="139" t="str">
        <f>IF(SP_SUL!S465="","*",SP_SUL!S465)</f>
        <v>SP SUL</v>
      </c>
      <c r="E462" s="139" t="str">
        <f>IF(SP_SUL!T465="","*",SP_SUL!T465)</f>
        <v>ZBV-ZRX</v>
      </c>
      <c r="F462" s="145" t="str">
        <f>IF(SP_SUL!B465="","*",SP_SUL!B465)</f>
        <v>*</v>
      </c>
      <c r="G462" s="145" t="str">
        <f>IF(SP_SUL!D465="","*",SP_SUL!D465)</f>
        <v>V95</v>
      </c>
      <c r="H462" s="145" t="str">
        <f>IF(SP_SUL!F465="","*",SP_SUL!F465)</f>
        <v>DESLOCAMENTO</v>
      </c>
      <c r="I462" s="145" t="str">
        <f>IF(SP_SUL!H465="","*",SP_SUL!H465)</f>
        <v>ZRX</v>
      </c>
      <c r="J462" s="145" t="str">
        <f>IF(SP_SUL!I465="","*",SP_SUL!I465)</f>
        <v>ZXP</v>
      </c>
      <c r="K462" s="139" t="str">
        <f>IF(SP_SUL!M465="","*",SP_SUL!M465)</f>
        <v>ZRX-ZXP</v>
      </c>
      <c r="L462" s="139" t="str">
        <f>IF(SP_SUL!N465="","*",SP_SUL!N465)</f>
        <v>ZRXZXP</v>
      </c>
      <c r="M462" s="140">
        <f>IF(SP_SUL!J465="","*",SP_SUL!J465)</f>
        <v>70</v>
      </c>
      <c r="N462" s="144">
        <f>IF(SP_SUL!K465="","*",SP_SUL!K465)</f>
        <v>134</v>
      </c>
      <c r="O462" s="144" t="str">
        <f>IF(SP_SUL!L465="","*",SP_SUL!L465)</f>
        <v>-</v>
      </c>
      <c r="P462" s="143">
        <f>IF(SP_SUL!O465="","*",SP_SUL!O465)</f>
        <v>0.41666666666666669</v>
      </c>
      <c r="Q462" s="143">
        <f>IF(SP_SUL!P465="","*",SP_SUL!P465)</f>
        <v>4.1666666666666664E-2</v>
      </c>
      <c r="R462" s="145" t="str">
        <f>IF(SP_SUL!Q465="","*",CONCATENATE(SP_SUL!Q465," ",SP_SUL!R465))</f>
        <v>1 BINÁRIO</v>
      </c>
      <c r="S462" s="145" t="str">
        <f>IF(SP_SUL!V465="","*",SP_SUL!V465)</f>
        <v>Guilherme</v>
      </c>
      <c r="T462" s="145" t="str">
        <f>IF(SP_SUL!W465="","*",SP_SUL!W465)</f>
        <v>Deslocamento das turmas</v>
      </c>
      <c r="U462" s="137" t="str">
        <f ca="1">_xlfn.XLOOKUP(G462&amp;$U$2,BS_CONTROLE[CHAVE],BS_CONTROLE[Quantidade_11],"-")</f>
        <v>-</v>
      </c>
      <c r="V462" s="137">
        <f ca="1">_xlfn.XLOOKUP(G462&amp;$V$2,BS_CONTROLE[CHAVE],BS_CONTROLE[Quantidade_11],"-")</f>
        <v>0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Oportunidade</v>
      </c>
      <c r="C463" s="146" t="str">
        <f>IF(SP_SUL!Z466="","*",SP_SUL!Z466)</f>
        <v>*</v>
      </c>
      <c r="D463" s="139" t="str">
        <f>IF(SP_SUL!S466="","*",SP_SUL!S466)</f>
        <v>SP SUL</v>
      </c>
      <c r="E463" s="139" t="str">
        <f>IF(SP_SUL!T466="","*",SP_SUL!T466)</f>
        <v>ZBV-ZRX</v>
      </c>
      <c r="F463" s="145" t="str">
        <f>IF(SP_SUL!B466="","*",SP_SUL!B466)</f>
        <v>*</v>
      </c>
      <c r="G463" s="145" t="str">
        <f>IF(SP_SUL!D466="","*",SP_SUL!D466)</f>
        <v>EXPANSÃO TURMA 1</v>
      </c>
      <c r="H463" s="145" t="str">
        <f>IF(SP_SUL!F466="","*",SP_SUL!F466)</f>
        <v>EXPANSÃO - SOLDA</v>
      </c>
      <c r="I463" s="145" t="str">
        <f>IF(SP_SUL!H466="","*",SP_SUL!H466)</f>
        <v>-</v>
      </c>
      <c r="J463" s="145" t="str">
        <f>IF(SP_SUL!I466="","*",SP_SUL!I466)</f>
        <v>-</v>
      </c>
      <c r="K463" s="139" t="str">
        <f>IF(SP_SUL!M466="","*",SP_SUL!M466)</f>
        <v>ZCD</v>
      </c>
      <c r="L463" s="139" t="str">
        <f>IF(SP_SUL!N466="","*",SP_SUL!N466)</f>
        <v>109ZCD2</v>
      </c>
      <c r="M463" s="140">
        <f>IF(SP_SUL!J466="","*",SP_SUL!J466)</f>
        <v>170</v>
      </c>
      <c r="N463" s="144">
        <f>IF(SP_SUL!K466="","*",SP_SUL!K466)</f>
        <v>110.87</v>
      </c>
      <c r="O463" s="144">
        <f>IF(SP_SUL!L466="","*",SP_SUL!L466)</f>
        <v>111.62</v>
      </c>
      <c r="P463" s="143">
        <f>IF(SP_SUL!O466="","*",SP_SUL!O466)</f>
        <v>0.35416666666666669</v>
      </c>
      <c r="Q463" s="143">
        <f>IF(SP_SUL!P466="","*",SP_SUL!P466)</f>
        <v>0.125</v>
      </c>
      <c r="R463" s="145" t="str">
        <f>IF(SP_SUL!Q466="","*",CONCATENATE(SP_SUL!Q466," ",SP_SUL!R466))</f>
        <v>1 Nº DE SOLDA</v>
      </c>
      <c r="S463" s="145" t="str">
        <f>IF(SP_SUL!V466="","*",SP_SUL!V466)</f>
        <v>Fabio</v>
      </c>
      <c r="T463" s="145" t="str">
        <f>IF(SP_SUL!W466="","*",SP_SUL!W466)</f>
        <v>Execução de solda - Condicionado a temperatura + Alívio de tensão</v>
      </c>
      <c r="U463" s="137">
        <f ca="1">_xlfn.XLOOKUP(G463&amp;$U$2,BS_CONTROLE[CHAVE],BS_CONTROLE[Quantidade_11],"-")</f>
        <v>2</v>
      </c>
      <c r="V463" s="137">
        <f ca="1">_xlfn.XLOOKUP(G463&amp;$V$2,BS_CONTROLE[CHAVE],BS_CONTROLE[Quantidade_11],"-")</f>
        <v>1040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Oportunidade</v>
      </c>
      <c r="C464" s="146" t="str">
        <f>IF(SP_SUL!Z467="","*",SP_SUL!Z467)</f>
        <v>*</v>
      </c>
      <c r="D464" s="139" t="str">
        <f>IF(SP_SUL!S467="","*",SP_SUL!S467)</f>
        <v>SP SUL</v>
      </c>
      <c r="E464" s="139" t="str">
        <f>IF(SP_SUL!T467="","*",SP_SUL!T467)</f>
        <v>ZBV-ZRX</v>
      </c>
      <c r="F464" s="145">
        <f>IF(SP_SUL!B467="","*",SP_SUL!B467)</f>
        <v>46072</v>
      </c>
      <c r="G464" s="145" t="str">
        <f>IF(SP_SUL!D467="","*",SP_SUL!D467)</f>
        <v>KLECIO (TP-699)</v>
      </c>
      <c r="H464" s="145" t="str">
        <f>IF(SP_SUL!F467="","*",SP_SUL!F467)</f>
        <v>PDM - SOLDA</v>
      </c>
      <c r="I464" s="145" t="str">
        <f>IF(SP_SUL!H467="","*",SP_SUL!H467)</f>
        <v>-</v>
      </c>
      <c r="J464" s="145" t="str">
        <f>IF(SP_SUL!I467="","*",SP_SUL!I467)</f>
        <v>-</v>
      </c>
      <c r="K464" s="139" t="str">
        <f>IF(SP_SUL!M467="","*",SP_SUL!M467)</f>
        <v>ZAC-S</v>
      </c>
      <c r="L464" s="139" t="str">
        <f>IF(SP_SUL!N467="","*",SP_SUL!N467)</f>
        <v>ZACS</v>
      </c>
      <c r="M464" s="140">
        <f>IF(SP_SUL!J467="","*",SP_SUL!J467)</f>
        <v>68</v>
      </c>
      <c r="N464" s="144">
        <f>IF(SP_SUL!K467="","*",SP_SUL!K467)</f>
        <v>77.212999999999994</v>
      </c>
      <c r="O464" s="144" t="str">
        <f>IF(SP_SUL!L467="","*",SP_SUL!L467)</f>
        <v>-</v>
      </c>
      <c r="P464" s="143">
        <f>IF(SP_SUL!O467="","*",SP_SUL!O467)</f>
        <v>0.375</v>
      </c>
      <c r="Q464" s="143">
        <f>IF(SP_SUL!P467="","*",SP_SUL!P467)</f>
        <v>6.25E-2</v>
      </c>
      <c r="R464" s="145" t="str">
        <f>IF(SP_SUL!Q467="","*",CONCATENATE(SP_SUL!Q467," ",SP_SUL!R467))</f>
        <v>1 Nº DE SOLDA</v>
      </c>
      <c r="S464" s="145" t="str">
        <f>IF(SP_SUL!V467="","*",SP_SUL!V467)</f>
        <v xml:space="preserve">Klecio </v>
      </c>
      <c r="T464" s="145" t="str">
        <f>IF(SP_SUL!W467="","*",SP_SUL!W467)</f>
        <v xml:space="preserve">Execução de solda - Condicionado a temperatura </v>
      </c>
      <c r="U464" s="137">
        <f ca="1">_xlfn.XLOOKUP(G464&amp;$U$2,BS_CONTROLE[CHAVE],BS_CONTROLE[Quantidade_11],"-")</f>
        <v>1</v>
      </c>
      <c r="V464" s="137">
        <f ca="1">_xlfn.XLOOKUP(G464&amp;$V$2,BS_CONTROLE[CHAVE],BS_CONTROLE[Quantidade_11],"-")</f>
        <v>0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Oportunidade</v>
      </c>
      <c r="C465" s="146" t="str">
        <f>IF(SP_SUL!Z468="","*",SP_SUL!Z468)</f>
        <v>*</v>
      </c>
      <c r="D465" s="139" t="str">
        <f>IF(SP_SUL!S468="","*",SP_SUL!S468)</f>
        <v>SP SUL</v>
      </c>
      <c r="E465" s="139" t="str">
        <f>IF(SP_SUL!T468="","*",SP_SUL!T468)</f>
        <v>ZBV-ZRX</v>
      </c>
      <c r="F465" s="145">
        <f>IF(SP_SUL!B468="","*",SP_SUL!B468)</f>
        <v>46072</v>
      </c>
      <c r="G465" s="145" t="str">
        <f>IF(SP_SUL!D468="","*",SP_SUL!D468)</f>
        <v>E42</v>
      </c>
      <c r="H465" s="145" t="str">
        <f>IF(SP_SUL!F468="","*",SP_SUL!F468)</f>
        <v>TRILHEIRO - DESCARGA</v>
      </c>
      <c r="I465" s="145" t="str">
        <f>IF(SP_SUL!H468="","*",SP_SUL!H468)</f>
        <v>ZBV3</v>
      </c>
      <c r="J465" s="145" t="str">
        <f>IF(SP_SUL!I468="","*",SP_SUL!I468)</f>
        <v>ZBV3</v>
      </c>
      <c r="K465" s="139" t="str">
        <f>IF(SP_SUL!M468="","*",SP_SUL!M468)</f>
        <v>ZBM-ZHO</v>
      </c>
      <c r="L465" s="139" t="str">
        <f>IF(SP_SUL!N468="","*",SP_SUL!N468)</f>
        <v>ZBM1/ZK57ZHO</v>
      </c>
      <c r="M465" s="140">
        <f>IF(SP_SUL!J468="","*",SP_SUL!J468)</f>
        <v>68</v>
      </c>
      <c r="N465" s="144">
        <f>IF(SP_SUL!K468="","*",SP_SUL!K468)</f>
        <v>54.96</v>
      </c>
      <c r="O465" s="144">
        <f>IF(SP_SUL!L468="","*",SP_SUL!L468)</f>
        <v>57.484000000000002</v>
      </c>
      <c r="P465" s="143">
        <f>IF(SP_SUL!O468="","*",SP_SUL!O468)</f>
        <v>0.4375</v>
      </c>
      <c r="Q465" s="143">
        <f>IF(SP_SUL!P468="","*",SP_SUL!P468)</f>
        <v>0.125</v>
      </c>
      <c r="R465" s="145" t="str">
        <f>IF(SP_SUL!Q468="","*",CONCATENATE(SP_SUL!Q468," ",SP_SUL!R468))</f>
        <v>2496 M</v>
      </c>
      <c r="S465" s="145" t="str">
        <f>IF(SP_SUL!V468="","*",SP_SUL!V468)</f>
        <v>Israel</v>
      </c>
      <c r="T465" s="145" t="str">
        <f>IF(SP_SUL!W468="","*",SP_SUL!W468)</f>
        <v>Descarga de trilho</v>
      </c>
      <c r="U465" s="137">
        <f ca="1">_xlfn.XLOOKUP(G465&amp;$U$2,BS_CONTROLE[CHAVE],BS_CONTROLE[Quantidade_11],"-")</f>
        <v>0</v>
      </c>
      <c r="V465" s="137">
        <f ca="1">_xlfn.XLOOKUP(G465&amp;$V$2,BS_CONTROLE[CHAVE],BS_CONTROLE[Quantidade_11],"-")</f>
        <v>1872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Oportunidade</v>
      </c>
      <c r="C468" s="146" t="str">
        <f>IF(SP_SUL!Z471="","*",SP_SUL!Z471)</f>
        <v>*</v>
      </c>
      <c r="D468" s="139" t="str">
        <f>IF(SP_SUL!S471="","*",SP_SUL!S471)</f>
        <v>SP SUL</v>
      </c>
      <c r="E468" s="139" t="str">
        <f>IF(SP_SUL!T471="","*",SP_SUL!T471)</f>
        <v>ZBV-ZKE</v>
      </c>
      <c r="F468" s="145">
        <f>IF(SP_SUL!B471="","*",SP_SUL!B471)</f>
        <v>46072</v>
      </c>
      <c r="G468" s="145" t="str">
        <f>IF(SP_SUL!D471="","*",SP_SUL!D471)</f>
        <v>W59</v>
      </c>
      <c r="H468" s="145" t="str">
        <f>IF(SP_SUL!F471="","*",SP_SUL!F471)</f>
        <v>DESCARGA DE MATERIAL</v>
      </c>
      <c r="I468" s="145" t="str">
        <f>IF(SP_SUL!H471="","*",SP_SUL!H471)</f>
        <v>ZYU1</v>
      </c>
      <c r="J468" s="145" t="str">
        <f>IF(SP_SUL!I471="","*",SP_SUL!I471)</f>
        <v>ZYU1</v>
      </c>
      <c r="K468" s="139" t="str">
        <f>IF(SP_SUL!M471="","*",SP_SUL!M471)</f>
        <v>ZDS</v>
      </c>
      <c r="L468" s="139" t="str">
        <f>IF(SP_SUL!N471="","*",SP_SUL!N471)</f>
        <v>ZDS1</v>
      </c>
      <c r="M468" s="140">
        <f>IF(SP_SUL!J471="","*",SP_SUL!J471)</f>
        <v>49</v>
      </c>
      <c r="N468" s="144">
        <f>IF(SP_SUL!K471="","*",SP_SUL!K471)</f>
        <v>240.8</v>
      </c>
      <c r="O468" s="144" t="str">
        <f>IF(SP_SUL!L471="","*",SP_SUL!L471)</f>
        <v>-</v>
      </c>
      <c r="P468" s="143">
        <f>IF(SP_SUL!O471="","*",SP_SUL!O471)</f>
        <v>0.35416666666666669</v>
      </c>
      <c r="Q468" s="143">
        <f>IF(SP_SUL!P471="","*",SP_SUL!P471)</f>
        <v>4.1666666666666664E-2</v>
      </c>
      <c r="R468" s="145" t="str">
        <f>IF(SP_SUL!Q471="","*",CONCATENATE(SP_SUL!Q471," ",SP_SUL!R471))</f>
        <v>1 BINÁRIO</v>
      </c>
      <c r="S468" s="145" t="str">
        <f>IF(SP_SUL!V471="","*",SP_SUL!V471)</f>
        <v>Moises</v>
      </c>
      <c r="T468" s="145" t="str">
        <f>IF(SP_SUL!W471="","*",SP_SUL!W471)</f>
        <v>Descarga de dormentes km 225,2 10 min, descarga de trilho km 240,8 5 min</v>
      </c>
      <c r="U468" s="137">
        <f ca="1">_xlfn.XLOOKUP(G468&amp;$U$2,BS_CONTROLE[CHAVE],BS_CONTROLE[Quantidade_11],"-")</f>
        <v>196</v>
      </c>
      <c r="V468" s="137">
        <f ca="1">_xlfn.XLOOKUP(G468&amp;$V$2,BS_CONTROLE[CHAVE],BS_CONTROLE[Quantidade_11],"-")</f>
        <v>1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Oportunidade</v>
      </c>
      <c r="C469" s="146" t="str">
        <f>IF(SP_SUL!Z472="","*",SP_SUL!Z472)</f>
        <v>*</v>
      </c>
      <c r="D469" s="139" t="str">
        <f>IF(SP_SUL!S472="","*",SP_SUL!S472)</f>
        <v>SP SUL</v>
      </c>
      <c r="E469" s="139" t="str">
        <f>IF(SP_SUL!T472="","*",SP_SUL!T472)</f>
        <v>ZBV-ZKE</v>
      </c>
      <c r="F469" s="145">
        <f>IF(SP_SUL!B472="","*",SP_SUL!B472)</f>
        <v>46072</v>
      </c>
      <c r="G469" s="145" t="str">
        <f>IF(SP_SUL!D472="","*",SP_SUL!D472)</f>
        <v>DANIEL (TP-647)</v>
      </c>
      <c r="H469" s="145" t="str">
        <f>IF(SP_SUL!F472="","*",SP_SUL!F472)</f>
        <v>PDM - SOLDA</v>
      </c>
      <c r="I469" s="145" t="str">
        <f>IF(SP_SUL!H472="","*",SP_SUL!H472)</f>
        <v>-</v>
      </c>
      <c r="J469" s="145" t="str">
        <f>IF(SP_SUL!I472="","*",SP_SUL!I472)</f>
        <v>-</v>
      </c>
      <c r="K469" s="139" t="str">
        <f>IF(SP_SUL!M472="","*",SP_SUL!M472)</f>
        <v>ZST</v>
      </c>
      <c r="L469" s="139" t="str">
        <f>IF(SP_SUL!N472="","*",SP_SUL!N472)</f>
        <v>ZST2</v>
      </c>
      <c r="M469" s="140">
        <f>IF(SP_SUL!J472="","*",SP_SUL!J472)</f>
        <v>56</v>
      </c>
      <c r="N469" s="144">
        <f>IF(SP_SUL!K472="","*",SP_SUL!K472)</f>
        <v>208.7</v>
      </c>
      <c r="O469" s="144" t="str">
        <f>IF(SP_SUL!L472="","*",SP_SUL!L472)</f>
        <v>-</v>
      </c>
      <c r="P469" s="143">
        <f>IF(SP_SUL!O472="","*",SP_SUL!O472)</f>
        <v>0.375</v>
      </c>
      <c r="Q469" s="143">
        <f>IF(SP_SUL!P472="","*",SP_SUL!P472)</f>
        <v>6.25E-2</v>
      </c>
      <c r="R469" s="145" t="str">
        <f>IF(SP_SUL!Q472="","*",CONCATENATE(SP_SUL!Q472," ",SP_SUL!R472))</f>
        <v>1 Nº DE SOLDA</v>
      </c>
      <c r="S469" s="145" t="str">
        <f>IF(SP_SUL!V472="","*",SP_SUL!V472)</f>
        <v>Daniel</v>
      </c>
      <c r="T469" s="145" t="str">
        <f>IF(SP_SUL!W472="","*",SP_SUL!W472)</f>
        <v>Execulção de solda - Condicionado a temperatura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SP SUL</v>
      </c>
      <c r="E470" s="139" t="str">
        <f>IF(SP_SUL!T473="","*",SP_SUL!T473)</f>
        <v>ZBV-ZKE</v>
      </c>
      <c r="F470" s="145">
        <f>IF(SP_SUL!B473="","*",SP_SUL!B473)</f>
        <v>46072</v>
      </c>
      <c r="G470" s="145" t="str">
        <f>IF(SP_SUL!D473="","*",SP_SUL!D473)</f>
        <v>V93</v>
      </c>
      <c r="H470" s="145" t="str">
        <f>IF(SP_SUL!F473="","*",SP_SUL!F473)</f>
        <v>MECANIZAÇÃO - SOCADORA</v>
      </c>
      <c r="I470" s="145" t="str">
        <f>IF(SP_SUL!H473="","*",SP_SUL!H473)</f>
        <v>ZYU1</v>
      </c>
      <c r="J470" s="145" t="str">
        <f>IF(SP_SUL!I473="","*",SP_SUL!I473)</f>
        <v>ZYU1</v>
      </c>
      <c r="K470" s="139" t="str">
        <f>IF(SP_SUL!M473="","*",SP_SUL!M473)</f>
        <v>ZYU-ZST</v>
      </c>
      <c r="L470" s="139" t="str">
        <f>IF(SP_SUL!N473="","*",SP_SUL!N473)</f>
        <v>ZYU206</v>
      </c>
      <c r="M470" s="140">
        <f>IF(SP_SUL!J473="","*",SP_SUL!J473)</f>
        <v>56</v>
      </c>
      <c r="N470" s="144">
        <f>IF(SP_SUL!K473="","*",SP_SUL!K473)</f>
        <v>204.4</v>
      </c>
      <c r="O470" s="144">
        <f>IF(SP_SUL!L473="","*",SP_SUL!L473)</f>
        <v>205.8</v>
      </c>
      <c r="P470" s="143">
        <f>IF(SP_SUL!O473="","*",SP_SUL!O473)</f>
        <v>0.375</v>
      </c>
      <c r="Q470" s="143">
        <f>IF(SP_SUL!P473="","*",SP_SUL!P473)</f>
        <v>0.125</v>
      </c>
      <c r="R470" s="145" t="str">
        <f>IF(SP_SUL!Q473="","*",CONCATENATE(SP_SUL!Q473," ",SP_SUL!R473))</f>
        <v>200 M</v>
      </c>
      <c r="S470" s="145" t="str">
        <f>IF(SP_SUL!V473="","*",SP_SUL!V473)</f>
        <v>*</v>
      </c>
      <c r="T470" s="145" t="str">
        <f>IF(SP_SUL!W473="","*",SP_SUL!W473)</f>
        <v>*</v>
      </c>
      <c r="U470" s="137">
        <f ca="1">_xlfn.XLOOKUP(G470&amp;$U$2,BS_CONTROLE[CHAVE],BS_CONTROLE[Quantidade_11],"-")</f>
        <v>0</v>
      </c>
      <c r="V470" s="137">
        <f ca="1">_xlfn.XLOOKUP(G470&amp;$V$2,BS_CONTROLE[CHAVE],BS_CONTROLE[Quantidade_11],"-")</f>
        <v>229</v>
      </c>
      <c r="W470" s="137">
        <f ca="1">_xlfn.XLOOKUP(G470&amp;$W$2,BS_CONTROLE[CHAVE],BS_CONTROLE[Quantidade_11],"-")</f>
        <v>0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>
        <f>IF(SP_SUL!B474="","*",SP_SUL!B474)</f>
        <v>46072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>
        <f>IF(SP_SUL!B475="","*",SP_SUL!B475)</f>
        <v>46072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>
        <f>IF(SP_SUL!B476="","*",SP_SUL!B476)</f>
        <v>46072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>
        <f>IF(SP_SUL!B477="","*",SP_SUL!B477)</f>
        <v>46072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>
        <f>IF(SP_SUL!B478="","*",SP_SUL!B478)</f>
        <v>46072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>
        <f>IF(SP_SUL!B479="","*",SP_SUL!B479)</f>
        <v>46072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>
        <f>IF(SP_SUL!B480="","*",SP_SUL!B480)</f>
        <v>46072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>
        <f>IF(SP_SUL!B481="","*",SP_SUL!B481)</f>
        <v>46072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1421</v>
      </c>
      <c r="E1" s="64" t="s">
        <v>1422</v>
      </c>
      <c r="F1" s="64" t="s">
        <v>1423</v>
      </c>
      <c r="G1" s="64" t="s">
        <v>1424</v>
      </c>
      <c r="H1" s="64" t="s">
        <v>1425</v>
      </c>
      <c r="I1" s="64" t="s">
        <v>1426</v>
      </c>
      <c r="J1" s="64" t="s">
        <v>411</v>
      </c>
      <c r="K1" s="64" t="s">
        <v>1427</v>
      </c>
    </row>
    <row r="2" spans="1:11">
      <c r="A2" s="141" t="s">
        <v>820</v>
      </c>
      <c r="D2" t="s">
        <v>820</v>
      </c>
      <c r="E2" t="s">
        <v>1428</v>
      </c>
      <c r="F2" t="s">
        <v>1429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1430</v>
      </c>
      <c r="F3" t="s">
        <v>1431</v>
      </c>
      <c r="G3" t="s">
        <v>1432</v>
      </c>
      <c r="H3" t="s">
        <v>679</v>
      </c>
      <c r="I3">
        <v>1</v>
      </c>
      <c r="J3">
        <v>1</v>
      </c>
      <c r="K3" t="s">
        <v>1432</v>
      </c>
    </row>
    <row r="4" spans="1:11">
      <c r="A4" s="141" t="s">
        <v>1433</v>
      </c>
      <c r="D4" t="s">
        <v>1434</v>
      </c>
      <c r="E4" t="s">
        <v>1428</v>
      </c>
      <c r="F4" t="s">
        <v>1435</v>
      </c>
      <c r="G4" t="s">
        <v>1436</v>
      </c>
      <c r="H4" t="s">
        <v>679</v>
      </c>
      <c r="I4">
        <v>1</v>
      </c>
      <c r="J4">
        <v>1</v>
      </c>
      <c r="K4" t="s">
        <v>1436</v>
      </c>
    </row>
    <row r="5" spans="1:11">
      <c r="A5" s="141" t="s">
        <v>916</v>
      </c>
      <c r="D5" t="s">
        <v>1221</v>
      </c>
      <c r="E5" t="s">
        <v>1428</v>
      </c>
      <c r="F5" t="s">
        <v>1429</v>
      </c>
      <c r="G5" t="s">
        <v>1437</v>
      </c>
      <c r="H5" t="s">
        <v>679</v>
      </c>
      <c r="I5">
        <v>0</v>
      </c>
      <c r="J5">
        <v>0</v>
      </c>
      <c r="K5" t="s">
        <v>1437</v>
      </c>
    </row>
    <row r="6" spans="1:11">
      <c r="A6" s="141" t="s">
        <v>1438</v>
      </c>
      <c r="D6" t="s">
        <v>678</v>
      </c>
      <c r="E6" t="s">
        <v>1428</v>
      </c>
      <c r="F6" t="s">
        <v>1429</v>
      </c>
      <c r="G6" t="s">
        <v>1439</v>
      </c>
      <c r="H6" t="s">
        <v>679</v>
      </c>
      <c r="I6">
        <v>0</v>
      </c>
      <c r="J6">
        <v>4</v>
      </c>
      <c r="K6" t="s">
        <v>1439</v>
      </c>
    </row>
    <row r="7" spans="1:11">
      <c r="A7" s="141" t="s">
        <v>1440</v>
      </c>
      <c r="D7" t="s">
        <v>1441</v>
      </c>
      <c r="E7" t="s">
        <v>1415</v>
      </c>
      <c r="F7" t="s">
        <v>1442</v>
      </c>
      <c r="G7" t="s">
        <v>1442</v>
      </c>
      <c r="H7" t="s">
        <v>679</v>
      </c>
      <c r="I7">
        <v>1</v>
      </c>
      <c r="J7">
        <v>1</v>
      </c>
      <c r="K7" t="s">
        <v>1442</v>
      </c>
    </row>
    <row r="8" spans="1:11">
      <c r="A8" s="141" t="s">
        <v>1443</v>
      </c>
      <c r="D8" t="s">
        <v>1037</v>
      </c>
      <c r="E8" t="s">
        <v>1415</v>
      </c>
      <c r="F8" t="s">
        <v>1442</v>
      </c>
      <c r="G8" t="s">
        <v>1442</v>
      </c>
      <c r="H8" t="s">
        <v>679</v>
      </c>
      <c r="I8">
        <v>1</v>
      </c>
      <c r="J8">
        <v>1</v>
      </c>
      <c r="K8" t="s">
        <v>1442</v>
      </c>
    </row>
    <row r="9" spans="1:11">
      <c r="A9" s="141" t="s">
        <v>1444</v>
      </c>
      <c r="D9" t="s">
        <v>1445</v>
      </c>
      <c r="E9" t="s">
        <v>1415</v>
      </c>
      <c r="F9" t="s">
        <v>1442</v>
      </c>
      <c r="G9" t="s">
        <v>1442</v>
      </c>
      <c r="H9" t="s">
        <v>679</v>
      </c>
      <c r="I9">
        <v>1</v>
      </c>
      <c r="J9">
        <v>1</v>
      </c>
      <c r="K9" t="s">
        <v>1442</v>
      </c>
    </row>
    <row r="10" spans="1:11">
      <c r="A10" s="141" t="s">
        <v>986</v>
      </c>
      <c r="D10" t="s">
        <v>790</v>
      </c>
      <c r="E10" t="s">
        <v>1446</v>
      </c>
      <c r="F10" t="s">
        <v>1447</v>
      </c>
      <c r="G10" t="s">
        <v>1447</v>
      </c>
      <c r="H10" t="s">
        <v>679</v>
      </c>
      <c r="I10">
        <v>0</v>
      </c>
      <c r="J10">
        <v>0</v>
      </c>
      <c r="K10" t="s">
        <v>1448</v>
      </c>
    </row>
    <row r="11" spans="1:11">
      <c r="A11" s="141" t="s">
        <v>1449</v>
      </c>
      <c r="D11" t="s">
        <v>1450</v>
      </c>
      <c r="E11" t="s">
        <v>1451</v>
      </c>
      <c r="F11" t="s">
        <v>1447</v>
      </c>
      <c r="G11" t="s">
        <v>1447</v>
      </c>
      <c r="H11" t="s">
        <v>679</v>
      </c>
      <c r="I11">
        <v>0</v>
      </c>
      <c r="J11">
        <v>0</v>
      </c>
      <c r="K11" t="s">
        <v>1448</v>
      </c>
    </row>
    <row r="12" spans="1:11">
      <c r="A12" s="141" t="s">
        <v>1452</v>
      </c>
      <c r="D12" t="s">
        <v>1453</v>
      </c>
      <c r="E12" t="s">
        <v>1451</v>
      </c>
      <c r="F12" t="s">
        <v>1447</v>
      </c>
      <c r="G12" t="s">
        <v>1447</v>
      </c>
      <c r="H12" t="s">
        <v>679</v>
      </c>
      <c r="I12">
        <v>0</v>
      </c>
      <c r="J12">
        <v>0</v>
      </c>
      <c r="K12" t="s">
        <v>1448</v>
      </c>
    </row>
    <row r="13" spans="1:11">
      <c r="A13" s="141" t="s">
        <v>1454</v>
      </c>
      <c r="D13" t="s">
        <v>1455</v>
      </c>
      <c r="E13" t="s">
        <v>1456</v>
      </c>
      <c r="F13" t="s">
        <v>1447</v>
      </c>
      <c r="G13" t="s">
        <v>1447</v>
      </c>
      <c r="H13" t="s">
        <v>679</v>
      </c>
      <c r="I13">
        <v>0</v>
      </c>
      <c r="J13">
        <v>0</v>
      </c>
      <c r="K13" t="s">
        <v>1457</v>
      </c>
    </row>
    <row r="14" spans="1:11">
      <c r="A14" s="141" t="s">
        <v>829</v>
      </c>
      <c r="D14" t="s">
        <v>1458</v>
      </c>
      <c r="E14" t="s">
        <v>1459</v>
      </c>
      <c r="F14" t="s">
        <v>1447</v>
      </c>
      <c r="G14" t="s">
        <v>1447</v>
      </c>
      <c r="H14" t="s">
        <v>679</v>
      </c>
      <c r="I14">
        <v>0</v>
      </c>
      <c r="J14">
        <v>0</v>
      </c>
      <c r="K14" t="s">
        <v>1460</v>
      </c>
    </row>
    <row r="15" spans="1:11">
      <c r="A15" s="65" t="s">
        <v>819</v>
      </c>
      <c r="D15" t="s">
        <v>1461</v>
      </c>
      <c r="E15" t="s">
        <v>1459</v>
      </c>
      <c r="F15" t="s">
        <v>1447</v>
      </c>
      <c r="G15" t="s">
        <v>1447</v>
      </c>
      <c r="H15" t="s">
        <v>679</v>
      </c>
      <c r="I15">
        <v>0</v>
      </c>
      <c r="J15">
        <v>0</v>
      </c>
      <c r="K15" t="s">
        <v>1460</v>
      </c>
    </row>
    <row r="16" spans="1:11">
      <c r="A16" s="141" t="s">
        <v>1462</v>
      </c>
      <c r="D16" t="s">
        <v>1128</v>
      </c>
      <c r="E16" t="s">
        <v>1428</v>
      </c>
      <c r="F16" t="s">
        <v>1447</v>
      </c>
      <c r="G16" t="s">
        <v>1447</v>
      </c>
      <c r="H16" t="s">
        <v>679</v>
      </c>
      <c r="I16">
        <v>0</v>
      </c>
      <c r="J16">
        <v>0</v>
      </c>
      <c r="K16" t="s">
        <v>1463</v>
      </c>
    </row>
    <row r="17" spans="1:11">
      <c r="A17" s="141" t="s">
        <v>1464</v>
      </c>
      <c r="D17" t="s">
        <v>1465</v>
      </c>
      <c r="E17" t="s">
        <v>1446</v>
      </c>
      <c r="F17" t="s">
        <v>1447</v>
      </c>
      <c r="G17" t="s">
        <v>1447</v>
      </c>
      <c r="H17" t="s">
        <v>679</v>
      </c>
      <c r="I17">
        <v>1</v>
      </c>
      <c r="J17">
        <v>1</v>
      </c>
      <c r="K17" t="s">
        <v>1457</v>
      </c>
    </row>
    <row r="18" spans="1:11">
      <c r="A18" s="141" t="s">
        <v>1466</v>
      </c>
      <c r="D18" t="s">
        <v>1467</v>
      </c>
      <c r="E18" t="s">
        <v>1468</v>
      </c>
      <c r="F18" t="s">
        <v>1447</v>
      </c>
      <c r="G18" t="s">
        <v>1447</v>
      </c>
      <c r="H18" t="s">
        <v>679</v>
      </c>
      <c r="I18">
        <v>0</v>
      </c>
      <c r="J18">
        <v>0</v>
      </c>
      <c r="K18" t="s">
        <v>1460</v>
      </c>
    </row>
    <row r="19" spans="1:11">
      <c r="A19" s="141" t="s">
        <v>1469</v>
      </c>
      <c r="D19" t="s">
        <v>1470</v>
      </c>
      <c r="E19" t="s">
        <v>1468</v>
      </c>
      <c r="F19" t="s">
        <v>1447</v>
      </c>
      <c r="G19" t="s">
        <v>1447</v>
      </c>
      <c r="H19" t="s">
        <v>679</v>
      </c>
      <c r="I19">
        <v>0</v>
      </c>
      <c r="J19">
        <v>0</v>
      </c>
      <c r="K19" t="s">
        <v>1460</v>
      </c>
    </row>
    <row r="20" spans="1:11">
      <c r="A20" s="141" t="s">
        <v>1471</v>
      </c>
      <c r="D20" t="s">
        <v>1472</v>
      </c>
      <c r="E20" t="s">
        <v>1468</v>
      </c>
      <c r="F20" t="s">
        <v>1473</v>
      </c>
      <c r="G20" t="s">
        <v>1473</v>
      </c>
      <c r="H20" t="s">
        <v>679</v>
      </c>
      <c r="I20">
        <v>0</v>
      </c>
      <c r="J20">
        <v>0</v>
      </c>
      <c r="K20" t="s">
        <v>1474</v>
      </c>
    </row>
    <row r="21" spans="1:11">
      <c r="A21" s="141" t="s">
        <v>1475</v>
      </c>
      <c r="D21" t="s">
        <v>1476</v>
      </c>
      <c r="E21" t="s">
        <v>1446</v>
      </c>
      <c r="F21" t="s">
        <v>1447</v>
      </c>
      <c r="G21" t="s">
        <v>1447</v>
      </c>
      <c r="H21" t="s">
        <v>679</v>
      </c>
      <c r="I21">
        <v>0</v>
      </c>
      <c r="J21">
        <v>0</v>
      </c>
      <c r="K21" t="s">
        <v>1476</v>
      </c>
    </row>
    <row r="22" spans="1:11">
      <c r="A22" s="141" t="s">
        <v>1477</v>
      </c>
      <c r="D22" t="s">
        <v>704</v>
      </c>
      <c r="E22" t="s">
        <v>1430</v>
      </c>
      <c r="F22" t="s">
        <v>1447</v>
      </c>
      <c r="G22" t="s">
        <v>1447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1478</v>
      </c>
      <c r="D23" t="s">
        <v>1479</v>
      </c>
      <c r="E23" t="s">
        <v>1459</v>
      </c>
      <c r="F23" t="s">
        <v>1447</v>
      </c>
      <c r="G23" t="s">
        <v>1447</v>
      </c>
      <c r="H23" t="s">
        <v>679</v>
      </c>
      <c r="I23">
        <v>0</v>
      </c>
      <c r="J23">
        <v>0</v>
      </c>
      <c r="K23" t="s">
        <v>1448</v>
      </c>
    </row>
    <row r="24" spans="1:11">
      <c r="A24" s="141" t="s">
        <v>1074</v>
      </c>
      <c r="D24" t="s">
        <v>1480</v>
      </c>
      <c r="E24" t="s">
        <v>1456</v>
      </c>
      <c r="F24" t="s">
        <v>1447</v>
      </c>
      <c r="G24" t="s">
        <v>1447</v>
      </c>
      <c r="H24" t="s">
        <v>679</v>
      </c>
      <c r="I24">
        <v>0</v>
      </c>
      <c r="J24">
        <v>0</v>
      </c>
      <c r="K24" t="s">
        <v>1448</v>
      </c>
    </row>
    <row r="25" spans="1:11">
      <c r="A25" s="141" t="s">
        <v>1481</v>
      </c>
      <c r="D25" t="s">
        <v>1465</v>
      </c>
      <c r="E25" t="s">
        <v>1446</v>
      </c>
      <c r="F25" t="s">
        <v>750</v>
      </c>
      <c r="G25" t="s">
        <v>1482</v>
      </c>
      <c r="H25" t="s">
        <v>679</v>
      </c>
      <c r="I25">
        <v>1</v>
      </c>
      <c r="J25">
        <v>1</v>
      </c>
      <c r="K25" t="s">
        <v>1457</v>
      </c>
    </row>
    <row r="26" spans="1:11">
      <c r="A26" s="141" t="s">
        <v>1483</v>
      </c>
      <c r="D26" t="s">
        <v>1484</v>
      </c>
      <c r="E26" t="s">
        <v>1485</v>
      </c>
      <c r="F26" t="s">
        <v>1484</v>
      </c>
      <c r="G26" t="s">
        <v>1436</v>
      </c>
      <c r="H26" t="s">
        <v>679</v>
      </c>
      <c r="I26">
        <v>1</v>
      </c>
      <c r="J26">
        <v>1</v>
      </c>
      <c r="K26" t="s">
        <v>1484</v>
      </c>
    </row>
    <row r="27" spans="1:11">
      <c r="A27" s="141" t="s">
        <v>1486</v>
      </c>
      <c r="D27" t="s">
        <v>1487</v>
      </c>
      <c r="E27" t="s">
        <v>1428</v>
      </c>
      <c r="F27" t="s">
        <v>1429</v>
      </c>
      <c r="G27" t="s">
        <v>1488</v>
      </c>
      <c r="H27" t="s">
        <v>679</v>
      </c>
      <c r="I27">
        <v>0</v>
      </c>
      <c r="J27">
        <v>0</v>
      </c>
      <c r="K27" t="s">
        <v>1488</v>
      </c>
    </row>
    <row r="28" spans="1:11">
      <c r="A28" s="141" t="s">
        <v>1489</v>
      </c>
      <c r="D28" t="s">
        <v>1211</v>
      </c>
      <c r="E28" t="s">
        <v>1451</v>
      </c>
      <c r="F28" t="s">
        <v>1211</v>
      </c>
      <c r="G28" t="s">
        <v>1436</v>
      </c>
      <c r="H28" t="s">
        <v>1211</v>
      </c>
      <c r="I28">
        <v>1</v>
      </c>
      <c r="J28">
        <v>1</v>
      </c>
      <c r="K28" t="s">
        <v>1436</v>
      </c>
    </row>
    <row r="29" spans="1:11">
      <c r="A29" s="141" t="s">
        <v>1490</v>
      </c>
      <c r="D29" t="s">
        <v>877</v>
      </c>
      <c r="E29" t="s">
        <v>1446</v>
      </c>
      <c r="F29" t="s">
        <v>877</v>
      </c>
      <c r="G29" t="s">
        <v>1437</v>
      </c>
      <c r="H29" t="s">
        <v>1491</v>
      </c>
      <c r="I29">
        <v>1</v>
      </c>
      <c r="J29">
        <v>3</v>
      </c>
      <c r="K29" t="s">
        <v>1436</v>
      </c>
    </row>
    <row r="30" spans="1:11">
      <c r="A30" s="141" t="s">
        <v>1492</v>
      </c>
      <c r="D30" t="s">
        <v>1493</v>
      </c>
      <c r="E30" t="s">
        <v>1415</v>
      </c>
      <c r="F30" t="s">
        <v>1494</v>
      </c>
      <c r="G30" t="s">
        <v>1495</v>
      </c>
      <c r="H30" t="s">
        <v>679</v>
      </c>
      <c r="I30">
        <v>0</v>
      </c>
      <c r="J30">
        <v>2</v>
      </c>
      <c r="K30" t="s">
        <v>1496</v>
      </c>
    </row>
    <row r="31" spans="1:11">
      <c r="A31" s="141" t="s">
        <v>1497</v>
      </c>
      <c r="D31" t="s">
        <v>1498</v>
      </c>
      <c r="E31" t="s">
        <v>1446</v>
      </c>
      <c r="F31" t="s">
        <v>1498</v>
      </c>
      <c r="G31" t="s">
        <v>1495</v>
      </c>
      <c r="H31" t="s">
        <v>679</v>
      </c>
      <c r="I31">
        <v>0</v>
      </c>
      <c r="J31">
        <v>1</v>
      </c>
      <c r="K31" t="s">
        <v>1499</v>
      </c>
    </row>
    <row r="32" spans="1:11">
      <c r="A32" s="141" t="s">
        <v>1500</v>
      </c>
      <c r="D32" t="s">
        <v>1501</v>
      </c>
      <c r="E32" t="s">
        <v>1446</v>
      </c>
      <c r="F32" t="s">
        <v>1501</v>
      </c>
      <c r="G32" t="s">
        <v>1495</v>
      </c>
      <c r="H32" t="s">
        <v>679</v>
      </c>
      <c r="I32">
        <v>0</v>
      </c>
      <c r="J32">
        <v>1</v>
      </c>
      <c r="K32" t="s">
        <v>1502</v>
      </c>
    </row>
    <row r="33" spans="1:11">
      <c r="A33" s="141" t="s">
        <v>1503</v>
      </c>
      <c r="D33" t="s">
        <v>1504</v>
      </c>
      <c r="E33" t="s">
        <v>1468</v>
      </c>
      <c r="F33" t="s">
        <v>1394</v>
      </c>
      <c r="G33" t="s">
        <v>1495</v>
      </c>
      <c r="H33" t="s">
        <v>679</v>
      </c>
      <c r="I33">
        <v>0</v>
      </c>
      <c r="J33">
        <v>1</v>
      </c>
      <c r="K33" t="s">
        <v>1505</v>
      </c>
    </row>
    <row r="34" spans="1:11">
      <c r="A34" s="141" t="s">
        <v>1506</v>
      </c>
      <c r="D34" t="s">
        <v>1507</v>
      </c>
      <c r="E34" t="s">
        <v>1446</v>
      </c>
      <c r="F34" t="s">
        <v>1507</v>
      </c>
      <c r="G34" t="s">
        <v>1495</v>
      </c>
      <c r="H34" t="s">
        <v>679</v>
      </c>
      <c r="I34">
        <v>1</v>
      </c>
      <c r="J34">
        <v>1</v>
      </c>
      <c r="K34" t="s">
        <v>1508</v>
      </c>
    </row>
    <row r="35" spans="1:11">
      <c r="A35" s="141" t="s">
        <v>1509</v>
      </c>
      <c r="D35" t="s">
        <v>1510</v>
      </c>
      <c r="E35" t="s">
        <v>1428</v>
      </c>
      <c r="F35" t="s">
        <v>1494</v>
      </c>
      <c r="G35" t="s">
        <v>1495</v>
      </c>
      <c r="H35" t="s">
        <v>679</v>
      </c>
      <c r="I35">
        <v>0</v>
      </c>
      <c r="J35">
        <v>0</v>
      </c>
      <c r="K35" t="s">
        <v>1511</v>
      </c>
    </row>
    <row r="36" spans="1:11">
      <c r="A36" s="141" t="s">
        <v>1512</v>
      </c>
      <c r="D36" t="s">
        <v>1513</v>
      </c>
      <c r="E36" t="s">
        <v>1446</v>
      </c>
      <c r="F36" t="s">
        <v>1494</v>
      </c>
      <c r="G36" t="s">
        <v>1495</v>
      </c>
      <c r="H36" t="s">
        <v>1514</v>
      </c>
      <c r="I36">
        <v>0</v>
      </c>
      <c r="J36">
        <v>3</v>
      </c>
      <c r="K36" t="s">
        <v>1514</v>
      </c>
    </row>
    <row r="37" spans="1:11">
      <c r="A37" s="141" t="s">
        <v>1515</v>
      </c>
      <c r="D37" t="s">
        <v>687</v>
      </c>
      <c r="E37" t="s">
        <v>1446</v>
      </c>
      <c r="F37" t="s">
        <v>687</v>
      </c>
      <c r="G37" t="s">
        <v>1495</v>
      </c>
      <c r="H37" t="s">
        <v>679</v>
      </c>
      <c r="I37">
        <v>1</v>
      </c>
      <c r="J37">
        <v>1</v>
      </c>
      <c r="K37" t="s">
        <v>1516</v>
      </c>
    </row>
    <row r="38" spans="1:11">
      <c r="A38" s="141" t="s">
        <v>1517</v>
      </c>
      <c r="D38" t="s">
        <v>1518</v>
      </c>
      <c r="E38" t="s">
        <v>1446</v>
      </c>
      <c r="F38" t="s">
        <v>1519</v>
      </c>
      <c r="G38" t="s">
        <v>1519</v>
      </c>
      <c r="H38" t="s">
        <v>679</v>
      </c>
      <c r="I38">
        <v>0</v>
      </c>
      <c r="J38">
        <v>0</v>
      </c>
      <c r="K38" t="s">
        <v>1520</v>
      </c>
    </row>
    <row r="39" spans="1:11">
      <c r="A39" s="141" t="s">
        <v>1521</v>
      </c>
      <c r="D39" t="s">
        <v>1522</v>
      </c>
      <c r="E39" t="s">
        <v>1451</v>
      </c>
      <c r="F39" t="s">
        <v>1519</v>
      </c>
      <c r="G39" t="s">
        <v>1519</v>
      </c>
      <c r="H39" t="s">
        <v>679</v>
      </c>
      <c r="I39">
        <v>0</v>
      </c>
      <c r="J39">
        <v>0</v>
      </c>
      <c r="K39" t="s">
        <v>1520</v>
      </c>
    </row>
    <row r="40" spans="1:11">
      <c r="A40" s="141" t="s">
        <v>1523</v>
      </c>
      <c r="D40" t="s">
        <v>1524</v>
      </c>
      <c r="E40" t="s">
        <v>1451</v>
      </c>
      <c r="F40" t="s">
        <v>1519</v>
      </c>
      <c r="G40" t="s">
        <v>1519</v>
      </c>
      <c r="H40" t="s">
        <v>679</v>
      </c>
      <c r="I40">
        <v>0</v>
      </c>
      <c r="J40">
        <v>0</v>
      </c>
      <c r="K40" t="s">
        <v>1520</v>
      </c>
    </row>
    <row r="41" spans="1:11">
      <c r="A41" s="141" t="s">
        <v>1525</v>
      </c>
      <c r="D41" t="s">
        <v>1526</v>
      </c>
      <c r="E41" t="s">
        <v>1456</v>
      </c>
      <c r="F41" t="s">
        <v>1519</v>
      </c>
      <c r="G41" t="s">
        <v>1519</v>
      </c>
      <c r="H41" t="s">
        <v>679</v>
      </c>
      <c r="I41">
        <v>0</v>
      </c>
      <c r="J41">
        <v>0</v>
      </c>
      <c r="K41" t="s">
        <v>1527</v>
      </c>
    </row>
    <row r="42" spans="1:11">
      <c r="A42" s="141" t="s">
        <v>1528</v>
      </c>
      <c r="D42" t="s">
        <v>1529</v>
      </c>
      <c r="E42" t="s">
        <v>1459</v>
      </c>
      <c r="F42" t="s">
        <v>1519</v>
      </c>
      <c r="G42" t="s">
        <v>1519</v>
      </c>
      <c r="H42" t="s">
        <v>679</v>
      </c>
      <c r="I42">
        <v>0</v>
      </c>
      <c r="J42">
        <v>0</v>
      </c>
      <c r="K42" t="s">
        <v>1530</v>
      </c>
    </row>
    <row r="43" spans="1:11">
      <c r="A43" s="141" t="s">
        <v>1531</v>
      </c>
      <c r="D43" t="s">
        <v>767</v>
      </c>
      <c r="E43" t="s">
        <v>1459</v>
      </c>
      <c r="F43" t="s">
        <v>1519</v>
      </c>
      <c r="G43" t="s">
        <v>1519</v>
      </c>
      <c r="H43" t="s">
        <v>679</v>
      </c>
      <c r="I43">
        <v>0</v>
      </c>
      <c r="J43">
        <v>0</v>
      </c>
      <c r="K43" t="s">
        <v>1530</v>
      </c>
    </row>
    <row r="44" spans="1:11">
      <c r="A44" s="141" t="s">
        <v>1532</v>
      </c>
      <c r="D44" t="s">
        <v>1533</v>
      </c>
      <c r="E44" t="s">
        <v>1428</v>
      </c>
      <c r="F44" t="s">
        <v>1519</v>
      </c>
      <c r="G44" t="s">
        <v>1519</v>
      </c>
      <c r="H44" t="s">
        <v>679</v>
      </c>
      <c r="I44">
        <v>0</v>
      </c>
      <c r="J44">
        <v>0</v>
      </c>
      <c r="K44" t="s">
        <v>1530</v>
      </c>
    </row>
    <row r="45" spans="1:11">
      <c r="A45" s="141" t="s">
        <v>1534</v>
      </c>
      <c r="D45" t="s">
        <v>1535</v>
      </c>
      <c r="E45" t="s">
        <v>1468</v>
      </c>
      <c r="F45" t="s">
        <v>1519</v>
      </c>
      <c r="G45" t="s">
        <v>1519</v>
      </c>
      <c r="H45" t="s">
        <v>679</v>
      </c>
      <c r="I45">
        <v>0</v>
      </c>
      <c r="J45">
        <v>0</v>
      </c>
      <c r="K45" t="s">
        <v>1536</v>
      </c>
    </row>
    <row r="46" spans="1:11">
      <c r="A46" s="141" t="s">
        <v>1537</v>
      </c>
      <c r="D46" t="s">
        <v>1093</v>
      </c>
      <c r="E46" t="s">
        <v>1468</v>
      </c>
      <c r="F46" t="s">
        <v>1519</v>
      </c>
      <c r="G46" t="s">
        <v>1519</v>
      </c>
      <c r="H46" t="s">
        <v>679</v>
      </c>
      <c r="I46">
        <v>0</v>
      </c>
      <c r="J46">
        <v>0</v>
      </c>
      <c r="K46" t="s">
        <v>1530</v>
      </c>
    </row>
    <row r="47" spans="1:11">
      <c r="A47" s="141" t="s">
        <v>1036</v>
      </c>
      <c r="D47" t="s">
        <v>1089</v>
      </c>
      <c r="E47" t="s">
        <v>1446</v>
      </c>
      <c r="F47" t="s">
        <v>1519</v>
      </c>
      <c r="G47" t="s">
        <v>1519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1538</v>
      </c>
      <c r="D48" t="s">
        <v>758</v>
      </c>
      <c r="E48" t="s">
        <v>1430</v>
      </c>
      <c r="F48" t="s">
        <v>1519</v>
      </c>
      <c r="G48" t="s">
        <v>1519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1539</v>
      </c>
      <c r="D49" t="s">
        <v>1540</v>
      </c>
      <c r="E49" t="s">
        <v>1459</v>
      </c>
      <c r="F49" t="s">
        <v>1519</v>
      </c>
      <c r="G49" t="s">
        <v>1519</v>
      </c>
      <c r="H49" t="s">
        <v>679</v>
      </c>
      <c r="I49">
        <v>0</v>
      </c>
      <c r="J49">
        <v>0</v>
      </c>
      <c r="K49" t="s">
        <v>1520</v>
      </c>
    </row>
    <row r="50" spans="1:11">
      <c r="A50" s="141" t="s">
        <v>1541</v>
      </c>
      <c r="D50" t="s">
        <v>825</v>
      </c>
      <c r="E50" t="s">
        <v>1459</v>
      </c>
      <c r="F50" t="s">
        <v>1519</v>
      </c>
      <c r="G50" t="s">
        <v>1519</v>
      </c>
      <c r="H50" t="s">
        <v>679</v>
      </c>
      <c r="I50">
        <v>0</v>
      </c>
      <c r="J50">
        <v>0</v>
      </c>
      <c r="K50" t="s">
        <v>1530</v>
      </c>
    </row>
    <row r="51" spans="1:11">
      <c r="A51" s="141" t="s">
        <v>1542</v>
      </c>
      <c r="D51" t="s">
        <v>1543</v>
      </c>
      <c r="E51" t="s">
        <v>1456</v>
      </c>
      <c r="F51" t="s">
        <v>1519</v>
      </c>
      <c r="G51" t="s">
        <v>1519</v>
      </c>
      <c r="H51" t="s">
        <v>679</v>
      </c>
      <c r="I51">
        <v>0</v>
      </c>
      <c r="J51">
        <v>0</v>
      </c>
      <c r="K51" t="s">
        <v>1520</v>
      </c>
    </row>
    <row r="52" spans="1:11">
      <c r="A52" s="141" t="s">
        <v>1544</v>
      </c>
      <c r="D52" t="s">
        <v>1545</v>
      </c>
      <c r="E52" t="s">
        <v>1446</v>
      </c>
      <c r="F52" t="s">
        <v>1519</v>
      </c>
      <c r="G52" t="s">
        <v>1519</v>
      </c>
      <c r="H52" t="s">
        <v>679</v>
      </c>
      <c r="I52">
        <v>0</v>
      </c>
      <c r="J52">
        <v>0</v>
      </c>
      <c r="K52" t="s">
        <v>1527</v>
      </c>
    </row>
    <row r="53" spans="1:11">
      <c r="A53" s="141" t="s">
        <v>1546</v>
      </c>
      <c r="D53" t="s">
        <v>847</v>
      </c>
      <c r="E53" t="s">
        <v>1428</v>
      </c>
      <c r="F53" t="s">
        <v>1429</v>
      </c>
      <c r="G53" t="s">
        <v>1439</v>
      </c>
      <c r="H53" t="s">
        <v>679</v>
      </c>
      <c r="I53">
        <v>0</v>
      </c>
      <c r="J53">
        <v>4</v>
      </c>
      <c r="K53" t="s">
        <v>1439</v>
      </c>
    </row>
    <row r="54" spans="1:11">
      <c r="A54" s="141" t="s">
        <v>692</v>
      </c>
      <c r="D54" t="s">
        <v>1547</v>
      </c>
      <c r="E54" t="s">
        <v>1548</v>
      </c>
      <c r="F54" t="s">
        <v>1429</v>
      </c>
      <c r="G54" t="s">
        <v>1439</v>
      </c>
      <c r="H54" t="s">
        <v>679</v>
      </c>
      <c r="I54">
        <v>0</v>
      </c>
      <c r="J54">
        <v>4</v>
      </c>
      <c r="K54" t="s">
        <v>1437</v>
      </c>
    </row>
    <row r="55" spans="1:11">
      <c r="A55" s="141" t="s">
        <v>1549</v>
      </c>
      <c r="D55" t="s">
        <v>1550</v>
      </c>
      <c r="E55" t="s">
        <v>605</v>
      </c>
      <c r="F55" t="s">
        <v>1551</v>
      </c>
      <c r="G55" t="s">
        <v>1439</v>
      </c>
      <c r="H55" t="s">
        <v>679</v>
      </c>
      <c r="I55">
        <v>1</v>
      </c>
      <c r="J55">
        <v>2</v>
      </c>
      <c r="K55" t="s">
        <v>1437</v>
      </c>
    </row>
    <row r="56" spans="1:11">
      <c r="A56" s="141" t="s">
        <v>749</v>
      </c>
      <c r="D56" t="s">
        <v>1552</v>
      </c>
      <c r="E56" t="s">
        <v>1446</v>
      </c>
      <c r="F56" t="s">
        <v>1553</v>
      </c>
      <c r="G56" t="s">
        <v>1436</v>
      </c>
      <c r="H56" t="s">
        <v>1554</v>
      </c>
      <c r="I56">
        <v>1</v>
      </c>
      <c r="J56">
        <v>1</v>
      </c>
      <c r="K56" t="s">
        <v>1436</v>
      </c>
    </row>
    <row r="57" spans="1:11">
      <c r="A57" s="141" t="s">
        <v>1555</v>
      </c>
      <c r="D57" t="s">
        <v>1556</v>
      </c>
      <c r="E57" t="s">
        <v>1451</v>
      </c>
      <c r="F57" t="s">
        <v>1557</v>
      </c>
      <c r="G57" t="s">
        <v>1436</v>
      </c>
      <c r="H57" t="s">
        <v>1558</v>
      </c>
      <c r="I57">
        <v>1</v>
      </c>
      <c r="J57">
        <v>2</v>
      </c>
      <c r="K57" t="s">
        <v>1436</v>
      </c>
    </row>
    <row r="58" spans="1:11">
      <c r="A58" t="s">
        <v>1559</v>
      </c>
      <c r="D58" t="s">
        <v>738</v>
      </c>
      <c r="E58" t="s">
        <v>1451</v>
      </c>
      <c r="F58" t="s">
        <v>1557</v>
      </c>
      <c r="G58" t="s">
        <v>1436</v>
      </c>
      <c r="H58" t="s">
        <v>1560</v>
      </c>
      <c r="I58">
        <v>1</v>
      </c>
      <c r="J58">
        <v>2</v>
      </c>
      <c r="K58" t="s">
        <v>1436</v>
      </c>
    </row>
    <row r="59" spans="1:11">
      <c r="A59" s="141" t="s">
        <v>1561</v>
      </c>
      <c r="D59" t="s">
        <v>713</v>
      </c>
      <c r="E59" t="s">
        <v>1459</v>
      </c>
      <c r="F59" t="s">
        <v>1562</v>
      </c>
      <c r="G59" t="s">
        <v>1437</v>
      </c>
      <c r="H59" t="s">
        <v>1563</v>
      </c>
      <c r="I59">
        <v>1</v>
      </c>
      <c r="J59">
        <v>2</v>
      </c>
      <c r="K59" t="s">
        <v>1437</v>
      </c>
    </row>
    <row r="60" spans="1:11">
      <c r="A60" s="141" t="s">
        <v>1564</v>
      </c>
      <c r="D60" t="s">
        <v>1565</v>
      </c>
      <c r="E60" t="s">
        <v>1459</v>
      </c>
      <c r="F60" t="s">
        <v>1429</v>
      </c>
      <c r="G60" t="s">
        <v>1437</v>
      </c>
      <c r="H60" t="s">
        <v>679</v>
      </c>
      <c r="I60">
        <v>0</v>
      </c>
      <c r="J60">
        <v>3</v>
      </c>
      <c r="K60" t="s">
        <v>1437</v>
      </c>
    </row>
    <row r="61" spans="1:11">
      <c r="A61" s="141" t="s">
        <v>1566</v>
      </c>
      <c r="D61" t="s">
        <v>1567</v>
      </c>
      <c r="E61" t="s">
        <v>1446</v>
      </c>
      <c r="F61" t="s">
        <v>1568</v>
      </c>
      <c r="G61" t="s">
        <v>1437</v>
      </c>
      <c r="H61" t="s">
        <v>1569</v>
      </c>
      <c r="I61">
        <v>1</v>
      </c>
      <c r="J61">
        <v>2</v>
      </c>
      <c r="K61" t="s">
        <v>1436</v>
      </c>
    </row>
    <row r="62" spans="1:11">
      <c r="A62" s="141" t="s">
        <v>1570</v>
      </c>
      <c r="D62" t="s">
        <v>1571</v>
      </c>
      <c r="E62" t="s">
        <v>1468</v>
      </c>
      <c r="F62" t="s">
        <v>1429</v>
      </c>
      <c r="G62" t="s">
        <v>1437</v>
      </c>
      <c r="H62" t="s">
        <v>679</v>
      </c>
      <c r="I62">
        <v>0</v>
      </c>
      <c r="J62">
        <v>3</v>
      </c>
      <c r="K62" t="s">
        <v>1437</v>
      </c>
    </row>
    <row r="63" spans="1:11">
      <c r="A63" t="s">
        <v>686</v>
      </c>
      <c r="D63" t="s">
        <v>885</v>
      </c>
      <c r="E63" t="s">
        <v>1468</v>
      </c>
      <c r="F63" t="s">
        <v>1572</v>
      </c>
      <c r="G63" t="s">
        <v>1437</v>
      </c>
      <c r="H63" t="s">
        <v>1573</v>
      </c>
      <c r="I63">
        <v>1</v>
      </c>
      <c r="J63">
        <v>1</v>
      </c>
      <c r="K63" t="s">
        <v>1437</v>
      </c>
    </row>
    <row r="64" spans="1:11">
      <c r="A64" t="s">
        <v>1574</v>
      </c>
      <c r="D64" t="s">
        <v>1575</v>
      </c>
      <c r="E64" t="s">
        <v>1446</v>
      </c>
      <c r="F64" t="s">
        <v>1576</v>
      </c>
      <c r="G64" t="s">
        <v>1436</v>
      </c>
      <c r="H64" t="s">
        <v>679</v>
      </c>
      <c r="I64">
        <v>1</v>
      </c>
      <c r="J64">
        <v>2</v>
      </c>
      <c r="K64" t="s">
        <v>1437</v>
      </c>
    </row>
    <row r="65" spans="1:11">
      <c r="A65" s="141" t="s">
        <v>1577</v>
      </c>
      <c r="D65" t="s">
        <v>696</v>
      </c>
      <c r="E65" t="s">
        <v>1430</v>
      </c>
      <c r="F65" t="s">
        <v>1578</v>
      </c>
      <c r="G65" t="s">
        <v>1436</v>
      </c>
      <c r="H65" t="s">
        <v>1578</v>
      </c>
      <c r="I65">
        <v>1</v>
      </c>
      <c r="J65">
        <v>1</v>
      </c>
      <c r="K65" t="s">
        <v>1579</v>
      </c>
    </row>
    <row r="66" spans="1:11">
      <c r="A66" s="141" t="s">
        <v>1580</v>
      </c>
      <c r="D66" t="s">
        <v>721</v>
      </c>
      <c r="E66" t="s">
        <v>1459</v>
      </c>
      <c r="F66" t="s">
        <v>1581</v>
      </c>
      <c r="G66" t="s">
        <v>1436</v>
      </c>
      <c r="H66" t="s">
        <v>679</v>
      </c>
      <c r="I66">
        <v>1</v>
      </c>
      <c r="J66">
        <v>4</v>
      </c>
      <c r="K66" t="s">
        <v>1436</v>
      </c>
    </row>
    <row r="67" spans="1:11">
      <c r="A67" s="141" t="s">
        <v>1582</v>
      </c>
      <c r="D67" t="s">
        <v>870</v>
      </c>
      <c r="E67" t="s">
        <v>1446</v>
      </c>
      <c r="F67" t="s">
        <v>1583</v>
      </c>
      <c r="G67" t="s">
        <v>1436</v>
      </c>
      <c r="H67" t="s">
        <v>1584</v>
      </c>
      <c r="I67">
        <v>1</v>
      </c>
      <c r="J67">
        <v>1</v>
      </c>
      <c r="K67" t="s">
        <v>1436</v>
      </c>
    </row>
    <row r="68" spans="1:11">
      <c r="A68" s="141" t="s">
        <v>1585</v>
      </c>
      <c r="D68" t="s">
        <v>717</v>
      </c>
      <c r="E68" t="s">
        <v>1451</v>
      </c>
      <c r="F68" t="s">
        <v>1429</v>
      </c>
      <c r="G68" t="s">
        <v>1437</v>
      </c>
      <c r="H68" t="s">
        <v>679</v>
      </c>
      <c r="I68">
        <v>0</v>
      </c>
      <c r="J68">
        <v>4</v>
      </c>
      <c r="K68" t="s">
        <v>1437</v>
      </c>
    </row>
    <row r="69" spans="1:11">
      <c r="A69" s="141" t="s">
        <v>1586</v>
      </c>
      <c r="D69" t="s">
        <v>761</v>
      </c>
      <c r="E69" t="s">
        <v>1428</v>
      </c>
      <c r="F69" t="s">
        <v>1429</v>
      </c>
      <c r="G69" t="s">
        <v>1437</v>
      </c>
      <c r="H69" t="s">
        <v>679</v>
      </c>
      <c r="I69">
        <v>0</v>
      </c>
      <c r="J69">
        <v>4</v>
      </c>
      <c r="K69" t="s">
        <v>1437</v>
      </c>
    </row>
    <row r="70" spans="1:11">
      <c r="A70" s="141" t="s">
        <v>1587</v>
      </c>
      <c r="D70" t="s">
        <v>750</v>
      </c>
      <c r="E70" t="s">
        <v>1446</v>
      </c>
      <c r="F70" t="s">
        <v>750</v>
      </c>
      <c r="G70" t="s">
        <v>1482</v>
      </c>
      <c r="H70" t="s">
        <v>679</v>
      </c>
      <c r="I70">
        <v>1</v>
      </c>
      <c r="J70">
        <v>1</v>
      </c>
      <c r="K70" t="s">
        <v>1588</v>
      </c>
    </row>
    <row r="71" spans="1:11">
      <c r="A71" s="141" t="s">
        <v>708</v>
      </c>
      <c r="D71" t="s">
        <v>1589</v>
      </c>
      <c r="E71" t="s">
        <v>1446</v>
      </c>
      <c r="F71" t="s">
        <v>1590</v>
      </c>
      <c r="G71" t="s">
        <v>1482</v>
      </c>
      <c r="H71" t="s">
        <v>679</v>
      </c>
      <c r="I71">
        <v>1</v>
      </c>
      <c r="J71">
        <v>1</v>
      </c>
      <c r="K71" t="s">
        <v>1588</v>
      </c>
    </row>
    <row r="72" spans="1:11">
      <c r="A72" s="141" t="s">
        <v>690</v>
      </c>
      <c r="D72" t="s">
        <v>1591</v>
      </c>
      <c r="E72" t="s">
        <v>1428</v>
      </c>
      <c r="F72" t="s">
        <v>1429</v>
      </c>
      <c r="G72" t="s">
        <v>1488</v>
      </c>
      <c r="H72" t="s">
        <v>679</v>
      </c>
      <c r="I72">
        <v>0</v>
      </c>
      <c r="J72">
        <v>0</v>
      </c>
      <c r="K72" t="s">
        <v>1488</v>
      </c>
    </row>
    <row r="73" spans="1:11">
      <c r="A73" s="141" t="s">
        <v>1592</v>
      </c>
      <c r="D73" t="s">
        <v>1593</v>
      </c>
      <c r="E73" t="s">
        <v>1428</v>
      </c>
      <c r="F73" t="s">
        <v>1429</v>
      </c>
      <c r="G73" t="s">
        <v>1442</v>
      </c>
      <c r="H73" t="s">
        <v>679</v>
      </c>
      <c r="I73">
        <v>0</v>
      </c>
      <c r="J73">
        <v>0</v>
      </c>
      <c r="K73" t="s">
        <v>1594</v>
      </c>
    </row>
    <row r="74" spans="1:11">
      <c r="A74" s="141" t="s">
        <v>1595</v>
      </c>
      <c r="D74" t="s">
        <v>1596</v>
      </c>
      <c r="E74" t="s">
        <v>1468</v>
      </c>
      <c r="F74" t="s">
        <v>1572</v>
      </c>
      <c r="G74" t="s">
        <v>1437</v>
      </c>
      <c r="H74" t="s">
        <v>679</v>
      </c>
      <c r="I74">
        <v>1</v>
      </c>
      <c r="J74">
        <v>1</v>
      </c>
      <c r="K74" t="s">
        <v>1437</v>
      </c>
    </row>
    <row r="75" spans="1:11">
      <c r="A75" s="141" t="s">
        <v>1597</v>
      </c>
      <c r="D75" t="s">
        <v>1598</v>
      </c>
      <c r="E75" t="s">
        <v>1446</v>
      </c>
      <c r="F75" t="s">
        <v>1429</v>
      </c>
      <c r="G75" t="s">
        <v>1436</v>
      </c>
      <c r="H75" t="s">
        <v>679</v>
      </c>
      <c r="I75">
        <v>1</v>
      </c>
      <c r="J75">
        <v>1</v>
      </c>
      <c r="K75" t="s">
        <v>1436</v>
      </c>
    </row>
    <row r="76" spans="1:11">
      <c r="A76" s="141" t="s">
        <v>746</v>
      </c>
      <c r="D76" t="s">
        <v>1599</v>
      </c>
      <c r="E76" t="s">
        <v>1446</v>
      </c>
      <c r="F76" t="s">
        <v>1429</v>
      </c>
      <c r="G76" t="s">
        <v>1436</v>
      </c>
      <c r="I76">
        <v>1</v>
      </c>
      <c r="J76">
        <v>1</v>
      </c>
      <c r="K76" t="s">
        <v>1436</v>
      </c>
    </row>
    <row r="77" spans="1:11">
      <c r="A77" s="141" t="s">
        <v>1600</v>
      </c>
      <c r="D77" t="s">
        <v>1601</v>
      </c>
      <c r="E77" t="s">
        <v>1428</v>
      </c>
      <c r="F77" t="s">
        <v>1429</v>
      </c>
      <c r="G77" t="s">
        <v>1436</v>
      </c>
      <c r="H77" t="s">
        <v>1601</v>
      </c>
      <c r="I77">
        <v>1</v>
      </c>
      <c r="J77">
        <v>1</v>
      </c>
      <c r="K77" t="s">
        <v>1436</v>
      </c>
    </row>
    <row r="78" spans="1:11">
      <c r="A78" s="141" t="s">
        <v>1602</v>
      </c>
      <c r="D78" t="s">
        <v>1603</v>
      </c>
      <c r="E78" t="s">
        <v>1428</v>
      </c>
      <c r="F78" t="s">
        <v>1429</v>
      </c>
      <c r="G78" t="s">
        <v>1436</v>
      </c>
      <c r="H78" t="s">
        <v>1604</v>
      </c>
      <c r="I78">
        <v>1</v>
      </c>
      <c r="J78">
        <v>1</v>
      </c>
      <c r="K78" t="s">
        <v>1436</v>
      </c>
    </row>
    <row r="79" spans="1:11">
      <c r="A79" s="141" t="s">
        <v>978</v>
      </c>
      <c r="D79" t="s">
        <v>1605</v>
      </c>
      <c r="E79" t="s">
        <v>1428</v>
      </c>
      <c r="F79" t="s">
        <v>1429</v>
      </c>
      <c r="G79" t="s">
        <v>1436</v>
      </c>
      <c r="H79" t="s">
        <v>414</v>
      </c>
      <c r="I79">
        <v>0</v>
      </c>
      <c r="J79">
        <v>0</v>
      </c>
      <c r="K79" t="s">
        <v>1436</v>
      </c>
    </row>
    <row r="80" spans="1:11">
      <c r="A80" s="141" t="s">
        <v>1606</v>
      </c>
      <c r="D80" t="s">
        <v>1607</v>
      </c>
      <c r="E80" t="s">
        <v>1428</v>
      </c>
      <c r="F80" t="s">
        <v>1429</v>
      </c>
      <c r="G80" t="s">
        <v>1436</v>
      </c>
      <c r="H80" t="s">
        <v>414</v>
      </c>
      <c r="I80">
        <v>0</v>
      </c>
      <c r="J80">
        <v>0</v>
      </c>
      <c r="K80" t="s">
        <v>1436</v>
      </c>
    </row>
    <row r="81" spans="1:11">
      <c r="A81" s="141" t="s">
        <v>1252</v>
      </c>
      <c r="D81" t="s">
        <v>733</v>
      </c>
      <c r="E81" t="s">
        <v>1428</v>
      </c>
      <c r="F81" t="s">
        <v>1429</v>
      </c>
      <c r="G81" t="s">
        <v>1608</v>
      </c>
      <c r="H81" t="s">
        <v>414</v>
      </c>
      <c r="I81">
        <v>0</v>
      </c>
      <c r="J81">
        <v>0</v>
      </c>
      <c r="K81" t="s">
        <v>1436</v>
      </c>
    </row>
    <row r="82" spans="1:11">
      <c r="A82" s="141" t="s">
        <v>1088</v>
      </c>
    </row>
    <row r="83" spans="1:11">
      <c r="A83" s="141" t="s">
        <v>1609</v>
      </c>
    </row>
    <row r="84" spans="1:11">
      <c r="A84" s="141" t="s">
        <v>1610</v>
      </c>
    </row>
    <row r="85" spans="1:11">
      <c r="A85" s="141" t="s">
        <v>1611</v>
      </c>
    </row>
    <row r="86" spans="1:11">
      <c r="A86" s="141" t="s">
        <v>1612</v>
      </c>
    </row>
    <row r="87" spans="1:11">
      <c r="A87" s="141" t="s">
        <v>1613</v>
      </c>
    </row>
    <row r="88" spans="1:11">
      <c r="A88" s="141" t="s">
        <v>1614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1615</v>
      </c>
    </row>
    <row r="95" spans="1:11">
      <c r="A95" s="141" t="s">
        <v>1616</v>
      </c>
    </row>
    <row r="96" spans="1:11">
      <c r="A96" s="141" t="s">
        <v>1617</v>
      </c>
    </row>
    <row r="97" spans="1:1">
      <c r="A97" s="141" t="s">
        <v>1618</v>
      </c>
    </row>
    <row r="98" spans="1:1">
      <c r="A98" s="141" t="s">
        <v>1619</v>
      </c>
    </row>
    <row r="99" spans="1:1">
      <c r="A99" s="141" t="s">
        <v>1620</v>
      </c>
    </row>
    <row r="100" spans="1:1">
      <c r="A100" s="141" t="s">
        <v>1621</v>
      </c>
    </row>
    <row r="101" spans="1:1">
      <c r="A101" s="141" t="s">
        <v>1622</v>
      </c>
    </row>
    <row r="102" spans="1:1">
      <c r="A102" s="141" t="s">
        <v>1623</v>
      </c>
    </row>
    <row r="103" spans="1:1">
      <c r="A103" s="141" t="s">
        <v>1624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1625</v>
      </c>
    </row>
    <row r="108" spans="1:1">
      <c r="A108" s="141" t="s">
        <v>1626</v>
      </c>
    </row>
    <row r="109" spans="1:1">
      <c r="A109" s="141" t="s">
        <v>1627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1628</v>
      </c>
    </row>
    <row r="113" spans="1:1">
      <c r="A113" s="141" t="s">
        <v>1122</v>
      </c>
    </row>
    <row r="114" spans="1:1">
      <c r="A114" s="141" t="s">
        <v>1629</v>
      </c>
    </row>
    <row r="115" spans="1:1">
      <c r="A115" s="141" t="s">
        <v>1630</v>
      </c>
    </row>
    <row r="116" spans="1:1">
      <c r="A116" s="141" t="s">
        <v>1631</v>
      </c>
    </row>
    <row r="117" spans="1:1">
      <c r="A117" s="141" t="s">
        <v>1320</v>
      </c>
    </row>
    <row r="118" spans="1:1">
      <c r="A118" s="141" t="s">
        <v>1632</v>
      </c>
    </row>
    <row r="119" spans="1:1">
      <c r="A119" s="141" t="s">
        <v>1205</v>
      </c>
    </row>
    <row r="120" spans="1:1">
      <c r="A120" t="s">
        <v>1633</v>
      </c>
    </row>
    <row r="121" spans="1:1">
      <c r="A121" s="141" t="s">
        <v>1634</v>
      </c>
    </row>
    <row r="122" spans="1:1">
      <c r="A122" s="141" t="s">
        <v>1635</v>
      </c>
    </row>
    <row r="123" spans="1:1">
      <c r="A123" s="141" t="s">
        <v>1636</v>
      </c>
    </row>
    <row r="124" spans="1:1">
      <c r="A124" s="141" t="s">
        <v>1637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1638</v>
      </c>
    </row>
    <row r="129" spans="1:1">
      <c r="A129" s="141" t="s">
        <v>1639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1640</v>
      </c>
    </row>
    <row r="133" spans="1:1">
      <c r="A133" s="141" t="s">
        <v>1641</v>
      </c>
    </row>
    <row r="134" spans="1:1">
      <c r="A134" t="s">
        <v>1642</v>
      </c>
    </row>
    <row r="135" spans="1:1">
      <c r="A135" s="141" t="s">
        <v>1643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1644</v>
      </c>
    </row>
    <row r="139" spans="1:1">
      <c r="A139" s="141" t="s">
        <v>1645</v>
      </c>
    </row>
    <row r="140" spans="1:1">
      <c r="A140" s="141" t="s">
        <v>1646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1647</v>
      </c>
    </row>
    <row r="144" spans="1:1">
      <c r="A144" s="141" t="s">
        <v>1648</v>
      </c>
    </row>
    <row r="145" spans="1:1">
      <c r="A145" t="s">
        <v>1649</v>
      </c>
    </row>
    <row r="146" spans="1:1">
      <c r="A146" s="141" t="s">
        <v>1650</v>
      </c>
    </row>
    <row r="147" spans="1:1">
      <c r="A147" s="141" t="s">
        <v>1651</v>
      </c>
    </row>
    <row r="148" spans="1:1">
      <c r="A148" s="141" t="s">
        <v>1652</v>
      </c>
    </row>
    <row r="149" spans="1:1">
      <c r="A149" s="141" t="s">
        <v>1653</v>
      </c>
    </row>
    <row r="150" spans="1:1">
      <c r="A150" s="141" t="s">
        <v>1654</v>
      </c>
    </row>
    <row r="151" spans="1:1">
      <c r="A151" s="141" t="s">
        <v>1655</v>
      </c>
    </row>
    <row r="152" spans="1:1">
      <c r="A152" s="141" t="s">
        <v>1656</v>
      </c>
    </row>
    <row r="153" spans="1:1">
      <c r="A153" s="141" t="s">
        <v>1657</v>
      </c>
    </row>
    <row r="154" spans="1:1">
      <c r="A154" s="141" t="s">
        <v>1658</v>
      </c>
    </row>
    <row r="155" spans="1:1">
      <c r="A155" s="141" t="s">
        <v>782</v>
      </c>
    </row>
    <row r="156" spans="1:1">
      <c r="A156" t="s">
        <v>1659</v>
      </c>
    </row>
    <row r="157" spans="1:1">
      <c r="A157" s="141" t="s">
        <v>1660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1661</v>
      </c>
    </row>
    <row r="161" spans="1:1">
      <c r="A161" s="141" t="s">
        <v>1662</v>
      </c>
    </row>
    <row r="162" spans="1:1">
      <c r="A162" s="141" t="s">
        <v>1663</v>
      </c>
    </row>
    <row r="163" spans="1:1">
      <c r="A163" t="s">
        <v>1664</v>
      </c>
    </row>
    <row r="164" spans="1:1">
      <c r="A164" s="141" t="s">
        <v>1665</v>
      </c>
    </row>
    <row r="165" spans="1:1">
      <c r="A165" s="141" t="s">
        <v>1666</v>
      </c>
    </row>
    <row r="166" spans="1:1">
      <c r="A166" s="141" t="s">
        <v>1667</v>
      </c>
    </row>
    <row r="167" spans="1:1">
      <c r="A167" s="141" t="s">
        <v>1668</v>
      </c>
    </row>
    <row r="168" spans="1:1">
      <c r="A168" s="141" t="s">
        <v>1669</v>
      </c>
    </row>
    <row r="169" spans="1:1">
      <c r="A169" s="141" t="s">
        <v>1670</v>
      </c>
    </row>
    <row r="170" spans="1:1">
      <c r="A170" s="141" t="s">
        <v>1671</v>
      </c>
    </row>
    <row r="171" spans="1:1">
      <c r="A171" s="141" t="s">
        <v>1672</v>
      </c>
    </row>
    <row r="172" spans="1:1">
      <c r="A172" s="141" t="s">
        <v>1673</v>
      </c>
    </row>
    <row r="173" spans="1:1">
      <c r="A173" s="141" t="s">
        <v>1674</v>
      </c>
    </row>
    <row r="174" spans="1:1">
      <c r="A174" s="141" t="s">
        <v>1675</v>
      </c>
    </row>
    <row r="175" spans="1:1">
      <c r="A175" t="s">
        <v>1676</v>
      </c>
    </row>
    <row r="176" spans="1:1">
      <c r="A176" s="141" t="s">
        <v>1677</v>
      </c>
    </row>
    <row r="177" spans="1:1">
      <c r="A177" s="141" t="s">
        <v>695</v>
      </c>
    </row>
    <row r="178" spans="1:1">
      <c r="A178" s="141" t="s">
        <v>1678</v>
      </c>
    </row>
    <row r="179" spans="1:1">
      <c r="A179" s="141" t="s">
        <v>1207</v>
      </c>
    </row>
    <row r="180" spans="1:1">
      <c r="A180" s="141" t="s">
        <v>1679</v>
      </c>
    </row>
    <row r="181" spans="1:1">
      <c r="A181" s="141" t="s">
        <v>1680</v>
      </c>
    </row>
    <row r="182" spans="1:1">
      <c r="A182" s="141" t="s">
        <v>1681</v>
      </c>
    </row>
    <row r="183" spans="1:1">
      <c r="A183" t="s">
        <v>1682</v>
      </c>
    </row>
    <row r="184" spans="1:1">
      <c r="A184" s="141" t="s">
        <v>1683</v>
      </c>
    </row>
    <row r="185" spans="1:1">
      <c r="A185" s="141" t="s">
        <v>1196</v>
      </c>
    </row>
    <row r="186" spans="1:1">
      <c r="A186" t="s">
        <v>1684</v>
      </c>
    </row>
    <row r="187" spans="1:1">
      <c r="A187" t="s">
        <v>1685</v>
      </c>
    </row>
    <row r="188" spans="1:1">
      <c r="A188" s="141" t="s">
        <v>1686</v>
      </c>
    </row>
    <row r="189" spans="1:1">
      <c r="A189" s="141" t="s">
        <v>1687</v>
      </c>
    </row>
    <row r="190" spans="1:1">
      <c r="A190" t="s">
        <v>737</v>
      </c>
    </row>
    <row r="191" spans="1:1">
      <c r="A191" t="s">
        <v>1688</v>
      </c>
    </row>
    <row r="192" spans="1:1">
      <c r="A192" s="141" t="s">
        <v>1689</v>
      </c>
    </row>
    <row r="193" spans="1:1">
      <c r="A193" s="141" t="s">
        <v>1003</v>
      </c>
    </row>
    <row r="194" spans="1:1">
      <c r="A194" t="s">
        <v>1690</v>
      </c>
    </row>
    <row r="195" spans="1:1">
      <c r="A195" t="s">
        <v>1691</v>
      </c>
    </row>
    <row r="196" spans="1:1">
      <c r="A196" s="141" t="s">
        <v>1692</v>
      </c>
    </row>
    <row r="197" spans="1:1">
      <c r="A197" s="141" t="s">
        <v>1693</v>
      </c>
    </row>
    <row r="198" spans="1:1">
      <c r="A198" s="141" t="s">
        <v>1694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1695</v>
      </c>
    </row>
    <row r="203" spans="1:1">
      <c r="A203" s="141" t="s">
        <v>1696</v>
      </c>
    </row>
    <row r="204" spans="1:1">
      <c r="A204" s="141" t="s">
        <v>1697</v>
      </c>
    </row>
    <row r="205" spans="1:1">
      <c r="A205" s="141" t="s">
        <v>1698</v>
      </c>
    </row>
    <row r="206" spans="1:1">
      <c r="A206" s="141" t="s">
        <v>1699</v>
      </c>
    </row>
    <row r="207" spans="1:1">
      <c r="A207" s="141" t="s">
        <v>1700</v>
      </c>
    </row>
    <row r="208" spans="1:1">
      <c r="A208" s="141" t="s">
        <v>1701</v>
      </c>
    </row>
    <row r="209" spans="1:1">
      <c r="A209" s="141" t="s">
        <v>1702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1703</v>
      </c>
    </row>
    <row r="213" spans="1:1">
      <c r="A213" s="141" t="s">
        <v>1704</v>
      </c>
    </row>
    <row r="214" spans="1:1">
      <c r="A214" s="141" t="s">
        <v>1705</v>
      </c>
    </row>
    <row r="215" spans="1:1">
      <c r="A215" s="141" t="s">
        <v>1706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30" sqref="B430:K43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1707</v>
      </c>
      <c r="C2" s="121" t="s">
        <v>611</v>
      </c>
      <c r="D2" s="76" t="s">
        <v>613</v>
      </c>
      <c r="E2" s="76" t="s">
        <v>1708</v>
      </c>
      <c r="F2" s="99" t="s">
        <v>1709</v>
      </c>
      <c r="G2" s="76" t="s">
        <v>1710</v>
      </c>
      <c r="H2" s="76" t="s">
        <v>1711</v>
      </c>
      <c r="I2" s="76" t="s">
        <v>1712</v>
      </c>
      <c r="J2" s="76" t="s">
        <v>1713</v>
      </c>
      <c r="K2" s="78" t="s">
        <v>1714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V95</v>
      </c>
      <c r="E461" s="94" t="str">
        <f>IF(SP_SUL!H465="","*",SP_SUL!H465)</f>
        <v>ZRX</v>
      </c>
      <c r="F461" s="100" t="str">
        <f>IF(SP_SUL!M465="","*",SP_SUL!M465)</f>
        <v>ZRX-ZXP</v>
      </c>
      <c r="G461" s="95" t="str">
        <f>IF(SP_SUL!I465="","*",SP_SUL!I465)</f>
        <v>ZXP</v>
      </c>
      <c r="H461" s="95" t="str">
        <f>IF(SP_SUL!AB465="","*",SP_SUL!AB465)</f>
        <v>ESCALA</v>
      </c>
      <c r="I461" s="95" t="str">
        <f>IF(SP_SUL!AC465="","*",SP_SUL!AC465)</f>
        <v>*</v>
      </c>
      <c r="J461" s="96">
        <f>IF(SP_SUL!AA465="","*",SP_SUL!AA465)</f>
        <v>1</v>
      </c>
      <c r="K461" s="97">
        <f>IF(SP_SUL!AD465="","*",SP_SUL!AD465)</f>
        <v>0.375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EXPANSÃO TURMA 1</v>
      </c>
      <c r="E462" s="94" t="str">
        <f>IF(SP_SUL!H466="","*",SP_SUL!H466)</f>
        <v>-</v>
      </c>
      <c r="F462" s="100" t="str">
        <f>IF(SP_SUL!M466="","*",SP_SUL!M466)</f>
        <v>ZCD</v>
      </c>
      <c r="G462" s="95" t="str">
        <f>IF(SP_SUL!I466="","*",SP_SUL!I466)</f>
        <v>-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-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>
        <f>IF(SP_SUL!B467="","*",SP_SUL!B467)</f>
        <v>46072</v>
      </c>
      <c r="D463" s="94" t="str">
        <f>IF(SP_SUL!D467="","*",SP_SUL!D467)</f>
        <v>KLECIO (TP-699)</v>
      </c>
      <c r="E463" s="94" t="str">
        <f>IF(SP_SUL!H467="","*",SP_SUL!H467)</f>
        <v>-</v>
      </c>
      <c r="F463" s="100" t="str">
        <f>IF(SP_SUL!M467="","*",SP_SUL!M467)</f>
        <v>ZAC-S</v>
      </c>
      <c r="G463" s="95" t="str">
        <f>IF(SP_SUL!I467="","*",SP_SUL!I467)</f>
        <v>-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-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>
        <f>IF(SP_SUL!B468="","*",SP_SUL!B468)</f>
        <v>46072</v>
      </c>
      <c r="D464" s="94" t="str">
        <f>IF(SP_SUL!D468="","*",SP_SUL!D468)</f>
        <v>E42</v>
      </c>
      <c r="E464" s="94" t="str">
        <f>IF(SP_SUL!H468="","*",SP_SUL!H468)</f>
        <v>ZBV3</v>
      </c>
      <c r="F464" s="100" t="str">
        <f>IF(SP_SUL!M468="","*",SP_SUL!M468)</f>
        <v>ZBM-ZHO</v>
      </c>
      <c r="G464" s="95" t="str">
        <f>IF(SP_SUL!I468="","*",SP_SUL!I468)</f>
        <v>ZBV3</v>
      </c>
      <c r="H464" s="95" t="str">
        <f>IF(SP_SUL!AB468="","*",SP_SUL!AB468)</f>
        <v>FIXO + ESCALA</v>
      </c>
      <c r="I464" s="95" t="str">
        <f>IF(SP_SUL!AC468="","*",SP_SUL!AC468)</f>
        <v>*</v>
      </c>
      <c r="J464" s="96" t="str">
        <f>IF(SP_SUL!AA468="","*",SP_SUL!AA468)</f>
        <v>3 (2fixo+1escala)</v>
      </c>
      <c r="K464" s="97">
        <f>IF(SP_SUL!AD468="","*",SP_SUL!AD468)</f>
        <v>0.41666666666666669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>
        <f>IF(SP_SUL!B471="","*",SP_SUL!B471)</f>
        <v>46072</v>
      </c>
      <c r="D467" s="94" t="str">
        <f>IF(SP_SUL!D471="","*",SP_SUL!D471)</f>
        <v>W59</v>
      </c>
      <c r="E467" s="94" t="str">
        <f>IF(SP_SUL!H471="","*",SP_SUL!H471)</f>
        <v>ZYU1</v>
      </c>
      <c r="F467" s="100" t="str">
        <f>IF(SP_SUL!M471="","*",SP_SUL!M471)</f>
        <v>ZDS</v>
      </c>
      <c r="G467" s="95" t="str">
        <f>IF(SP_SUL!I471="","*",SP_SUL!I471)</f>
        <v>ZYU1</v>
      </c>
      <c r="H467" s="95" t="str">
        <f>IF(SP_SUL!AB471="","*",SP_SUL!AB471)</f>
        <v>FIXO</v>
      </c>
      <c r="I467" s="95" t="str">
        <f>IF(SP_SUL!AC471="","*",SP_SUL!AC471)</f>
        <v>*</v>
      </c>
      <c r="J467" s="96" t="str">
        <f>IF(SP_SUL!AA471="","*",SP_SUL!AA471)</f>
        <v>1 Palazi</v>
      </c>
      <c r="K467" s="97">
        <f>IF(SP_SUL!AD471="","*",SP_SUL!AD471)</f>
        <v>0.29166666666666669</v>
      </c>
    </row>
    <row r="468" spans="2:11" hidden="1">
      <c r="B468" s="94" t="str">
        <f>IF(SP_SUL!Y472="","*",SP_SUL!Y472)</f>
        <v>*</v>
      </c>
      <c r="C468" s="95">
        <f>IF(SP_SUL!B472="","*",SP_SUL!B472)</f>
        <v>46072</v>
      </c>
      <c r="D468" s="94" t="str">
        <f>IF(SP_SUL!D472="","*",SP_SUL!D472)</f>
        <v>DANIEL (TP-647)</v>
      </c>
      <c r="E468" s="94" t="str">
        <f>IF(SP_SUL!H472="","*",SP_SUL!H472)</f>
        <v>-</v>
      </c>
      <c r="F468" s="100" t="str">
        <f>IF(SP_SUL!M472="","*",SP_SUL!M472)</f>
        <v>ZST</v>
      </c>
      <c r="G468" s="95" t="str">
        <f>IF(SP_SUL!I472="","*",SP_SUL!I472)</f>
        <v>-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-</v>
      </c>
      <c r="K468" s="97" t="str">
        <f>IF(SP_SUL!AD472="","*",SP_SUL!AD472)</f>
        <v>-</v>
      </c>
    </row>
    <row r="469" spans="2:11" hidden="1">
      <c r="B469" s="94" t="str">
        <f>IF(SP_SUL!Y473="","*",SP_SUL!Y473)</f>
        <v>*</v>
      </c>
      <c r="C469" s="95">
        <f>IF(SP_SUL!B473="","*",SP_SUL!B473)</f>
        <v>46072</v>
      </c>
      <c r="D469" s="94" t="str">
        <f>IF(SP_SUL!D473="","*",SP_SUL!D473)</f>
        <v>V93</v>
      </c>
      <c r="E469" s="94" t="str">
        <f>IF(SP_SUL!H473="","*",SP_SUL!H473)</f>
        <v>ZYU1</v>
      </c>
      <c r="F469" s="100" t="str">
        <f>IF(SP_SUL!M473="","*",SP_SUL!M473)</f>
        <v>ZYU-ZST</v>
      </c>
      <c r="G469" s="95" t="str">
        <f>IF(SP_SUL!I473="","*",SP_SUL!I473)</f>
        <v>ZYU1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>
        <f>IF(SP_SUL!B474="","*",SP_SUL!B474)</f>
        <v>46072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>
        <f>IF(SP_SUL!B475="","*",SP_SUL!B475)</f>
        <v>46072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>
        <f>IF(SP_SUL!B476="","*",SP_SUL!B476)</f>
        <v>46072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>
        <f>IF(SP_SUL!B477="","*",SP_SUL!B477)</f>
        <v>46072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>
        <f>IF(SP_SUL!B478="","*",SP_SUL!B478)</f>
        <v>46072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>
        <f>IF(SP_SUL!B479="","*",SP_SUL!B479)</f>
        <v>46072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>
        <f>IF(SP_SUL!B480="","*",SP_SUL!B480)</f>
        <v>46072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>
        <f>IF(SP_SUL!B481="","*",SP_SUL!B481)</f>
        <v>46072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2026-02-18T16:39:31Z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